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7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8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4_Results_nze_ct+_nuc-/"/>
    </mc:Choice>
  </mc:AlternateContent>
  <xr:revisionPtr revIDLastSave="9" documentId="14_{8254C65D-5D16-4B40-B6D0-D985C00EC1B2}" xr6:coauthVersionLast="47" xr6:coauthVersionMax="47" xr10:uidLastSave="{72630043-F9AB-4DEB-AB7D-48BC514D7BA4}"/>
  <bookViews>
    <workbookView xWindow="-110" yWindow="-110" windowWidth="19420" windowHeight="10300" firstSheet="7" activeTab="10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<sst xmlns="http://schemas.openxmlformats.org/spreadsheetml/2006/main" count="822" uniqueCount="232">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</sst>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79217.141867487691</c:v>
                </c:pt>
                <c:pt idx="1">
                  <c:v>70720.613816237645</c:v>
                </c:pt>
                <c:pt idx="2">
                  <c:v>63062.106942152292</c:v>
                </c:pt>
                <c:pt idx="3">
                  <c:v>69776.501751290343</c:v>
                </c:pt>
                <c:pt idx="4">
                  <c:v>41358.605058373418</c:v>
                </c:pt>
                <c:pt idx="5">
                  <c:v>17074.099582260351</c:v>
                </c:pt>
                <c:pt idx="6">
                  <c:v>3378.9112072583562</c:v>
                </c:pt>
                <c:pt idx="7">
                  <c:v>249.39053082554619</c:v>
                </c:pt>
                <c:pt idx="8">
                  <c:v>60.56547453513776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6544.0247629663763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5764.1457968457244</c:v>
                </c:pt>
                <c:pt idx="4">
                  <c:v>7907.5571935506396</c:v>
                </c:pt>
                <c:pt idx="5">
                  <c:v>3264.4819327088981</c:v>
                </c:pt>
                <c:pt idx="6">
                  <c:v>646.03082201669201</c:v>
                </c:pt>
                <c:pt idx="7">
                  <c:v>47.682214698720792</c:v>
                </c:pt>
                <c:pt idx="8">
                  <c:v>11.579813999171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0.20930594624197532</c:v>
                </c:pt>
                <c:pt idx="5">
                  <c:v>0.41820328819554492</c:v>
                </c:pt>
                <c:pt idx="6">
                  <c:v>0.81692426508414417</c:v>
                </c:pt>
                <c:pt idx="7">
                  <c:v>0.65779159623763672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209055.02629194807</c:v>
                </c:pt>
                <c:pt idx="1">
                  <c:v>222979.03311282824</c:v>
                </c:pt>
                <c:pt idx="2">
                  <c:v>213428.12308654605</c:v>
                </c:pt>
                <c:pt idx="3">
                  <c:v>214497.31549646429</c:v>
                </c:pt>
                <c:pt idx="4">
                  <c:v>157140.15067859954</c:v>
                </c:pt>
                <c:pt idx="5">
                  <c:v>160634.50011544226</c:v>
                </c:pt>
                <c:pt idx="6">
                  <c:v>136212.36384292715</c:v>
                </c:pt>
                <c:pt idx="7">
                  <c:v>69948.909283239773</c:v>
                </c:pt>
                <c:pt idx="8">
                  <c:v>43713.209474725983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5592.2731215019294</c:v>
                </c:pt>
                <c:pt idx="1">
                  <c:v>0</c:v>
                </c:pt>
                <c:pt idx="2">
                  <c:v>0</c:v>
                </c:pt>
                <c:pt idx="3">
                  <c:v>9598.3711191335751</c:v>
                </c:pt>
                <c:pt idx="4">
                  <c:v>26165.954408009111</c:v>
                </c:pt>
                <c:pt idx="5">
                  <c:v>28752.278004247219</c:v>
                </c:pt>
                <c:pt idx="6">
                  <c:v>14682.96056517368</c:v>
                </c:pt>
                <c:pt idx="7">
                  <c:v>14083.49321048503</c:v>
                </c:pt>
                <c:pt idx="8">
                  <c:v>14498.84037590624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9046.5003895799455</c:v>
                </c:pt>
                <c:pt idx="8">
                  <c:v>38997.073687225828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13041.328259444999</c:v>
                </c:pt>
                <c:pt idx="5">
                  <c:v>14619.645477907179</c:v>
                </c:pt>
                <c:pt idx="6">
                  <c:v>17960.178124004509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17.523521505376369</c:v>
                </c:pt>
                <c:pt idx="4">
                  <c:v>368.20677400603739</c:v>
                </c:pt>
                <c:pt idx="5">
                  <c:v>619.32781466453071</c:v>
                </c:pt>
                <c:pt idx="6">
                  <c:v>552.81467041176757</c:v>
                </c:pt>
                <c:pt idx="7">
                  <c:v>153.21676085553631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</c:v>
                </c:pt>
                <c:pt idx="2">
                  <c:v>0</c:v>
                </c:pt>
                <c:pt idx="3">
                  <c:v>8.7617607526881898</c:v>
                </c:pt>
                <c:pt idx="4">
                  <c:v>339.13781816345562</c:v>
                </c:pt>
                <c:pt idx="5">
                  <c:v>1018.073119996491</c:v>
                </c:pt>
                <c:pt idx="6">
                  <c:v>1242.01110217923</c:v>
                </c:pt>
                <c:pt idx="7">
                  <c:v>1625.9737886709991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19.379303895054608</c:v>
                </c:pt>
                <c:pt idx="5">
                  <c:v>59.387598666462168</c:v>
                </c:pt>
                <c:pt idx="6">
                  <c:v>81.298728375201947</c:v>
                </c:pt>
                <c:pt idx="7">
                  <c:v>96.93305278615577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0.60548661005878512</c:v>
                </c:pt>
                <c:pt idx="6">
                  <c:v>22.207707380796862</c:v>
                </c:pt>
                <c:pt idx="7">
                  <c:v>51.861528412802087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0.60548661005878512</c:v>
                </c:pt>
                <c:pt idx="6">
                  <c:v>22.207707380796862</c:v>
                </c:pt>
                <c:pt idx="7">
                  <c:v>51.861528412802087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1748.7847969574593</c:v>
                </c:pt>
                <c:pt idx="5">
                  <c:v>0</c:v>
                </c:pt>
                <c:pt idx="6">
                  <c:v>22.88654933674378</c:v>
                </c:pt>
                <c:pt idx="7">
                  <c:v>25.93076420640104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8989.3661305537662</c:v>
                </c:pt>
                <c:pt idx="1">
                  <c:v>9588.0984238516139</c:v>
                </c:pt>
                <c:pt idx="2">
                  <c:v>9177.4092927214788</c:v>
                </c:pt>
                <c:pt idx="3">
                  <c:v>9223.3845663479642</c:v>
                </c:pt>
                <c:pt idx="4">
                  <c:v>6757.0264791797799</c:v>
                </c:pt>
                <c:pt idx="5">
                  <c:v>6907.2835049640171</c:v>
                </c:pt>
                <c:pt idx="6">
                  <c:v>5857.1316452458668</c:v>
                </c:pt>
                <c:pt idx="7">
                  <c:v>3007.8030991793098</c:v>
                </c:pt>
                <c:pt idx="8">
                  <c:v>1879.6680074132171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369.53728808664266</c:v>
                </c:pt>
                <c:pt idx="4">
                  <c:v>1007.3892447083507</c:v>
                </c:pt>
                <c:pt idx="5">
                  <c:v>1106.962703163518</c:v>
                </c:pt>
                <c:pt idx="6">
                  <c:v>565.29398175918664</c:v>
                </c:pt>
                <c:pt idx="7">
                  <c:v>542.21448860367366</c:v>
                </c:pt>
                <c:pt idx="8">
                  <c:v>558.20535447239024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398.04601714151755</c:v>
                </c:pt>
                <c:pt idx="8">
                  <c:v>1715.8712422379363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573.81844341557996</c:v>
                </c:pt>
                <c:pt idx="5">
                  <c:v>643.26440102791582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3406.3371003019706</c:v>
                </c:pt>
                <c:pt idx="1">
                  <c:v>3040.9863940982186</c:v>
                </c:pt>
                <c:pt idx="2">
                  <c:v>2711.6705985125482</c:v>
                </c:pt>
                <c:pt idx="3">
                  <c:v>3000.3895753054844</c:v>
                </c:pt>
                <c:pt idx="4">
                  <c:v>1778.4200175100568</c:v>
                </c:pt>
                <c:pt idx="5">
                  <c:v>734.18628203719504</c:v>
                </c:pt>
                <c:pt idx="6">
                  <c:v>145.2931819121093</c:v>
                </c:pt>
                <c:pt idx="7">
                  <c:v>10.723792825498485</c:v>
                </c:pt>
                <c:pt idx="8">
                  <c:v>2.6043154050109236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235.58489146678954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207.50924868644606</c:v>
                </c:pt>
                <c:pt idx="4">
                  <c:v>284.67205896782298</c:v>
                </c:pt>
                <c:pt idx="5">
                  <c:v>117.52134957752033</c:v>
                </c:pt>
                <c:pt idx="6">
                  <c:v>23.257109592600912</c:v>
                </c:pt>
                <c:pt idx="7">
                  <c:v>1.7165597291539483</c:v>
                </c:pt>
                <c:pt idx="8">
                  <c:v>0.41687330397015598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5.6512605485333333E-3</c:v>
                </c:pt>
                <c:pt idx="5">
                  <c:v>1.1291488781279713E-2</c:v>
                </c:pt>
                <c:pt idx="6">
                  <c:v>2.2056955157271893E-2</c:v>
                </c:pt>
                <c:pt idx="7">
                  <c:v>1.7760373098416191E-2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887.20983992410299</c:v>
                </c:pt>
                <c:pt idx="1">
                  <c:v>907.76851897033021</c:v>
                </c:pt>
                <c:pt idx="2">
                  <c:v>953.33572853556427</c:v>
                </c:pt>
                <c:pt idx="3">
                  <c:v>1033.4603752022931</c:v>
                </c:pt>
                <c:pt idx="4">
                  <c:v>633.07887115606582</c:v>
                </c:pt>
                <c:pt idx="5">
                  <c:v>207.68883659083139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424.41341007589722</c:v>
                </c:pt>
                <c:pt idx="1">
                  <c:v>430.26779442967012</c:v>
                </c:pt>
                <c:pt idx="2">
                  <c:v>387.99191280637552</c:v>
                </c:pt>
                <c:pt idx="3">
                  <c:v>295.54031360215248</c:v>
                </c:pt>
                <c:pt idx="4">
                  <c:v>127.1447292483798</c:v>
                </c:pt>
                <c:pt idx="5">
                  <c:v>6.8794108716742732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31.9285312499998</c:v>
                </c:pt>
                <c:pt idx="4">
                  <c:v>17.637681249999801</c:v>
                </c:pt>
                <c:pt idx="5">
                  <c:v>4.6712312499998081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10.0714687500002</c:v>
                </c:pt>
                <c:pt idx="4">
                  <c:v>10.0714687500002</c:v>
                </c:pt>
                <c:pt idx="5">
                  <c:v>10.0714687500002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22.72962132893128</c:v>
                </c:pt>
                <c:pt idx="4">
                  <c:v>393.73493138717458</c:v>
                </c:pt>
                <c:pt idx="5">
                  <c:v>983.32394987210785</c:v>
                </c:pt>
                <c:pt idx="6">
                  <c:v>1338.241485775925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38.05600000000004</c:v>
                </c:pt>
                <c:pt idx="1">
                  <c:v>39.586170800000019</c:v>
                </c:pt>
                <c:pt idx="2">
                  <c:v>40.174727038121382</c:v>
                </c:pt>
                <c:pt idx="3">
                  <c:v>43.050472431863227</c:v>
                </c:pt>
                <c:pt idx="4">
                  <c:v>42.468239394041689</c:v>
                </c:pt>
                <c:pt idx="5">
                  <c:v>30.54329817789279</c:v>
                </c:pt>
                <c:pt idx="6">
                  <c:v>8.762118712002211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1.4827999999999999</c:v>
                </c:pt>
                <c:pt idx="3">
                  <c:v>0.93599999999999994</c:v>
                </c:pt>
                <c:pt idx="4">
                  <c:v>0.23080000000000001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6.839999999999999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200.57682041706769</c:v>
                </c:pt>
                <c:pt idx="3">
                  <c:v>217.206464388657</c:v>
                </c:pt>
                <c:pt idx="4">
                  <c:v>200.3129167693962</c:v>
                </c:pt>
                <c:pt idx="5">
                  <c:v>170.7689196463088</c:v>
                </c:pt>
                <c:pt idx="6">
                  <c:v>164.49576139797421</c:v>
                </c:pt>
                <c:pt idx="7">
                  <c:v>105.9574399081591</c:v>
                </c:pt>
                <c:pt idx="8">
                  <c:v>67.886562033080708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1.7011080000000001</c:v>
                </c:pt>
                <c:pt idx="3">
                  <c:v>1.7011080000000001</c:v>
                </c:pt>
                <c:pt idx="4">
                  <c:v>1.7011080000000001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23.59889200000001</c:v>
                </c:pt>
                <c:pt idx="5">
                  <c:v>59.200000000000017</c:v>
                </c:pt>
                <c:pt idx="6">
                  <c:v>59.719425039816691</c:v>
                </c:pt>
                <c:pt idx="7">
                  <c:v>59.719425039816691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59.098258417331948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208.43717909843431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5.7090061534450394</c:v>
                </c:pt>
                <c:pt idx="7">
                  <c:v>5.7090061534450394</c:v>
                </c:pt>
                <c:pt idx="8">
                  <c:v>2.074503076722519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4.3173216559606944</c:v>
                </c:pt>
                <c:pt idx="4">
                  <c:v>4.4359687342455887</c:v>
                </c:pt>
                <c:pt idx="5">
                  <c:v>4.5609144184206754</c:v>
                </c:pt>
                <c:pt idx="6">
                  <c:v>4.654153928167446</c:v>
                </c:pt>
                <c:pt idx="7">
                  <c:v>4.7053123187955066</c:v>
                </c:pt>
                <c:pt idx="8">
                  <c:v>4.9070513362059094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3.2200000000000007E-4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161.84162025073931</c:v>
                </c:pt>
                <c:pt idx="2">
                  <c:v>165.4958830049182</c:v>
                </c:pt>
                <c:pt idx="3">
                  <c:v>178.99284133008371</c:v>
                </c:pt>
                <c:pt idx="4">
                  <c:v>178.37777257217161</c:v>
                </c:pt>
                <c:pt idx="5">
                  <c:v>175.05488737879679</c:v>
                </c:pt>
                <c:pt idx="6">
                  <c:v>105.5912746246179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4.7939861365040066</c:v>
                </c:pt>
                <c:pt idx="5">
                  <c:v>4.7939861365040066</c:v>
                </c:pt>
                <c:pt idx="6">
                  <c:v>20.867136195576371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0.35324539866405691</c:v>
                </c:pt>
                <c:pt idx="1">
                  <c:v>0.45356322756705902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0.33003622409989591</c:v>
                </c:pt>
                <c:pt idx="2">
                  <c:v>0.50681309402801589</c:v>
                </c:pt>
                <c:pt idx="3">
                  <c:v>0.66617149584534063</c:v>
                </c:pt>
                <c:pt idx="4">
                  <c:v>0.76249592371974007</c:v>
                </c:pt>
                <c:pt idx="5">
                  <c:v>0.85558484726806572</c:v>
                </c:pt>
                <c:pt idx="6">
                  <c:v>0.87191168015905285</c:v>
                </c:pt>
                <c:pt idx="7">
                  <c:v>0.88847360898535366</c:v>
                </c:pt>
                <c:pt idx="8">
                  <c:v>0.90516962845537485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5.91E-5</c:v>
                </c:pt>
                <c:pt idx="5">
                  <c:v>0</c:v>
                </c:pt>
                <c:pt idx="6">
                  <c:v>2.2799999999999999E-3</c:v>
                </c:pt>
                <c:pt idx="7">
                  <c:v>2.2799999999999999E-3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0.17431651540814719</c:v>
                </c:pt>
                <c:pt idx="4">
                  <c:v>0.32645180785207245</c:v>
                </c:pt>
                <c:pt idx="5">
                  <c:v>0.34308508414087763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9.2699999999999998E-4</c:v>
                </c:pt>
                <c:pt idx="6">
                  <c:v>3.4000000000000002E-2</c:v>
                </c:pt>
                <c:pt idx="7">
                  <c:v>7.9399999999999984E-2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0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3.2650626864766573E-2</c:v>
                </c:pt>
                <c:pt idx="4">
                  <c:v>6.2430860664102569E-2</c:v>
                </c:pt>
                <c:pt idx="5">
                  <c:v>0.41281810096905319</c:v>
                </c:pt>
                <c:pt idx="6">
                  <c:v>0.41400456463682289</c:v>
                </c:pt>
                <c:pt idx="7">
                  <c:v>0.41400456463682289</c:v>
                </c:pt>
                <c:pt idx="8">
                  <c:v>0.35304549458951279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4.6730170933405677E-3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5428.3746670374694</c:v>
                </c:pt>
                <c:pt idx="7">
                  <c:v>4913.3938488682234</c:v>
                </c:pt>
                <c:pt idx="8">
                  <c:v>4574.9791935161784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4204.7786101530492</c:v>
                </c:pt>
                <c:pt idx="6">
                  <c:v>2313.9179002618266</c:v>
                </c:pt>
                <c:pt idx="7">
                  <c:v>851.41140865417049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1476.433966725707</c:v>
                </c:pt>
                <c:pt idx="5">
                  <c:v>291.50928931079352</c:v>
                </c:pt>
                <c:pt idx="6">
                  <c:v>254.43699591582609</c:v>
                </c:pt>
                <c:pt idx="7">
                  <c:v>94.966145050320137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5948.2265775185178</c:v>
                </c:pt>
                <c:pt idx="2">
                  <c:v>6776.634</c:v>
                </c:pt>
                <c:pt idx="3">
                  <c:v>7053.8629130008485</c:v>
                </c:pt>
                <c:pt idx="4">
                  <c:v>8780.3305139998884</c:v>
                </c:pt>
                <c:pt idx="5">
                  <c:v>8663.4499999999989</c:v>
                </c:pt>
                <c:pt idx="6">
                  <c:v>8641.1754771851065</c:v>
                </c:pt>
                <c:pt idx="7">
                  <c:v>9058.6999999999989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2271.6198016910512</c:v>
                </c:pt>
                <c:pt idx="4">
                  <c:v>2356.0244264186049</c:v>
                </c:pt>
                <c:pt idx="5">
                  <c:v>2163.9344309701419</c:v>
                </c:pt>
                <c:pt idx="6">
                  <c:v>2259.5450378891742</c:v>
                </c:pt>
                <c:pt idx="7">
                  <c:v>2434.3480506811102</c:v>
                </c:pt>
                <c:pt idx="8">
                  <c:v>1936.32134881446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226.50834135578501</c:v>
                </c:pt>
                <c:pt idx="1">
                  <c:v>269.37407269783643</c:v>
                </c:pt>
                <c:pt idx="2">
                  <c:v>277.80652204917777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431.516658644215</c:v>
                </c:pt>
                <c:pt idx="1">
                  <c:v>973.91792730216378</c:v>
                </c:pt>
                <c:pt idx="2">
                  <c:v>1478.7024779508224</c:v>
                </c:pt>
                <c:pt idx="3">
                  <c:v>2736.4292285775982</c:v>
                </c:pt>
                <c:pt idx="4">
                  <c:v>3836.1172629374209</c:v>
                </c:pt>
                <c:pt idx="5">
                  <c:v>4900.0497234247077</c:v>
                </c:pt>
                <c:pt idx="6">
                  <c:v>6250.2674965056585</c:v>
                </c:pt>
                <c:pt idx="7">
                  <c:v>7499.9658657282507</c:v>
                </c:pt>
                <c:pt idx="8">
                  <c:v>7758.4320272792893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3465.8215030806687</c:v>
                </c:pt>
                <c:pt idx="4">
                  <c:v>5170.6336092809752</c:v>
                </c:pt>
                <c:pt idx="5">
                  <c:v>7415.7330274009455</c:v>
                </c:pt>
                <c:pt idx="6">
                  <c:v>10343.017044614371</c:v>
                </c:pt>
                <c:pt idx="7">
                  <c:v>12914.009351449422</c:v>
                </c:pt>
                <c:pt idx="8">
                  <c:v>14945.571619876711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6.5930372228088716E-2</c:v>
                </c:pt>
                <c:pt idx="4">
                  <c:v>949.40000000000009</c:v>
                </c:pt>
                <c:pt idx="5">
                  <c:v>972.5999999999998</c:v>
                </c:pt>
                <c:pt idx="6">
                  <c:v>995.80000000000018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41.4791234835943</c:v>
                </c:pt>
                <c:pt idx="3">
                  <c:v>0</c:v>
                </c:pt>
                <c:pt idx="4">
                  <c:v>181.33051399988969</c:v>
                </c:pt>
                <c:pt idx="5">
                  <c:v>0</c:v>
                </c:pt>
                <c:pt idx="6">
                  <c:v>0</c:v>
                </c:pt>
                <c:pt idx="7">
                  <c:v>286.64999999999992</c:v>
                </c:pt>
                <c:pt idx="8">
                  <c:v>284.80000000000013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346.60000000000008</c:v>
                </c:pt>
                <c:pt idx="1">
                  <c:v>474.90000000000009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882.49999999999932</c:v>
                </c:pt>
                <c:pt idx="5">
                  <c:v>913.49999999999977</c:v>
                </c:pt>
                <c:pt idx="6">
                  <c:v>857.77547718510664</c:v>
                </c:pt>
                <c:pt idx="7">
                  <c:v>969.79999999999984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762.77657751851837</c:v>
                </c:pt>
                <c:pt idx="2">
                  <c:v>1319.354876516406</c:v>
                </c:pt>
                <c:pt idx="3">
                  <c:v>1409.8469826286209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610.15</c:v>
                </c:pt>
                <c:pt idx="6">
                  <c:v>655.29999999999984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38.949999999999633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71.400000000000006</c:v>
                </c:pt>
                <c:pt idx="4">
                  <c:v>73.599999999999994</c:v>
                </c:pt>
                <c:pt idx="5">
                  <c:v>65</c:v>
                </c:pt>
                <c:pt idx="6">
                  <c:v>56.399999999999991</c:v>
                </c:pt>
                <c:pt idx="7">
                  <c:v>56.4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0.21366243776669047</c:v>
                </c:pt>
                <c:pt idx="1">
                  <c:v>0.24948716584048641</c:v>
                </c:pt>
                <c:pt idx="2">
                  <c:v>0.22534861194184114</c:v>
                </c:pt>
                <c:pt idx="3">
                  <c:v>0.19927730351353809</c:v>
                </c:pt>
                <c:pt idx="4" formatCode="0.0">
                  <c:v>7.0921908438126777E-2</c:v>
                </c:pt>
                <c:pt idx="5" formatCode="0.0">
                  <c:v>7.3030392192344973E-2</c:v>
                </c:pt>
                <c:pt idx="6" formatCode="0.0">
                  <c:v>2.2423217463780173E-2</c:v>
                </c:pt>
                <c:pt idx="7" formatCode="0.0">
                  <c:v>1.6551978517981004E-2</c:v>
                </c:pt>
                <c:pt idx="8" formatCode="0.0">
                  <c:v>1.6847174210309675E-2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6.6184681305865162E-2</c:v>
                </c:pt>
                <c:pt idx="1">
                  <c:v>6.4677012758966715E-2</c:v>
                </c:pt>
                <c:pt idx="2">
                  <c:v>6.7046319771618665E-2</c:v>
                </c:pt>
                <c:pt idx="3">
                  <c:v>6.1750902665892601E-2</c:v>
                </c:pt>
                <c:pt idx="4">
                  <c:v>5.6479740820160579E-2</c:v>
                </c:pt>
                <c:pt idx="5">
                  <c:v>5.7223738182985075E-2</c:v>
                </c:pt>
                <c:pt idx="6">
                  <c:v>5.5468596391971499E-2</c:v>
                </c:pt>
                <c:pt idx="7">
                  <c:v>5.4803075706831045E-2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0.45380947418568379</c:v>
                </c:pt>
                <c:pt idx="2">
                  <c:v>0.43465427765463982</c:v>
                </c:pt>
                <c:pt idx="3">
                  <c:v>0.4482662804298711</c:v>
                </c:pt>
                <c:pt idx="4">
                  <c:v>0.29281643103394989</c:v>
                </c:pt>
                <c:pt idx="5">
                  <c:v>0.30027624254809293</c:v>
                </c:pt>
                <c:pt idx="6">
                  <c:v>8.9873146259222048E-2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0.19100367251616682</c:v>
                </c:pt>
                <c:pt idx="2">
                  <c:v>0.17473236390211977</c:v>
                </c:pt>
                <c:pt idx="3">
                  <c:v>0.19245714992430429</c:v>
                </c:pt>
                <c:pt idx="4">
                  <c:v>0.13096418137350968</c:v>
                </c:pt>
                <c:pt idx="5">
                  <c:v>6.2400113923424386E-2</c:v>
                </c:pt>
                <c:pt idx="6">
                  <c:v>3.491414205823231E-2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1.0079795460382204</c:v>
                </c:pt>
                <c:pt idx="2">
                  <c:v>0.94446801263275715</c:v>
                </c:pt>
                <c:pt idx="3">
                  <c:v>0.97173217122387423</c:v>
                </c:pt>
                <c:pt idx="4">
                  <c:v>0.6889655157785044</c:v>
                </c:pt>
                <c:pt idx="5">
                  <c:v>0.49330239885214117</c:v>
                </c:pt>
                <c:pt idx="6">
                  <c:v>0.36479117945558881</c:v>
                </c:pt>
                <c:pt idx="7">
                  <c:v>0.11657547107358734</c:v>
                </c:pt>
                <c:pt idx="8">
                  <c:v>1.0217123359655328E-2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0.60470893200969034</c:v>
                </c:pt>
                <c:pt idx="1">
                  <c:v>0.56325543506358744</c:v>
                </c:pt>
                <c:pt idx="2">
                  <c:v>0.54739194711376959</c:v>
                </c:pt>
                <c:pt idx="3">
                  <c:v>0.6079993287973815</c:v>
                </c:pt>
                <c:pt idx="4">
                  <c:v>0.52204388112640143</c:v>
                </c:pt>
                <c:pt idx="5">
                  <c:v>0.4766957710183779</c:v>
                </c:pt>
                <c:pt idx="6">
                  <c:v>0.45835605320365108</c:v>
                </c:pt>
                <c:pt idx="7">
                  <c:v>0.41019506338286993</c:v>
                </c:pt>
                <c:pt idx="8" formatCode="0.000">
                  <c:v>0.26576991630781904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0.16010312071012756</c:v>
                </c:pt>
                <c:pt idx="4" formatCode="0.0">
                  <c:v>0.16227462668174322</c:v>
                </c:pt>
                <c:pt idx="5" formatCode="0.0">
                  <c:v>0.16087779536188709</c:v>
                </c:pt>
                <c:pt idx="6" formatCode="0.0">
                  <c:v>0.16227147900585895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4.0454076381420636</c:v>
                </c:pt>
                <c:pt idx="1">
                  <c:v>3.7443102028704263</c:v>
                </c:pt>
                <c:pt idx="2">
                  <c:v>3.2515379033101741</c:v>
                </c:pt>
                <c:pt idx="3">
                  <c:v>2.8775103089240996</c:v>
                </c:pt>
                <c:pt idx="4">
                  <c:v>1.8783373850799021</c:v>
                </c:pt>
                <c:pt idx="5">
                  <c:v>1.4082898068999934</c:v>
                </c:pt>
                <c:pt idx="6">
                  <c:v>0.93775023175974814</c:v>
                </c:pt>
                <c:pt idx="7">
                  <c:v>0.47062385924925582</c:v>
                </c:pt>
                <c:pt idx="8">
                  <c:v>-5.3886810350982119E-3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-9.278184082801566E-4</c:v>
                </c:pt>
                <c:pt idx="2">
                  <c:v>-4.8272438449696864E-3</c:v>
                </c:pt>
                <c:pt idx="3">
                  <c:v>-1.6196902107902922E-2</c:v>
                </c:pt>
                <c:pt idx="4">
                  <c:v>-6.9750850114201235E-2</c:v>
                </c:pt>
                <c:pt idx="5">
                  <c:v>-7.5965496076297878E-2</c:v>
                </c:pt>
                <c:pt idx="6">
                  <c:v>-8.0376190012305448E-2</c:v>
                </c:pt>
                <c:pt idx="7">
                  <c:v>-7.9563561023765106E-2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3.8401604298678232E-3</c:v>
                </c:pt>
                <c:pt idx="1">
                  <c:v>7.3621472828818623E-3</c:v>
                </c:pt>
                <c:pt idx="2">
                  <c:v>7.0463774008788548E-3</c:v>
                </c:pt>
                <c:pt idx="3">
                  <c:v>7.2927835857441942E-3</c:v>
                </c:pt>
                <c:pt idx="4">
                  <c:v>5.4422900839996282E-4</c:v>
                </c:pt>
                <c:pt idx="5">
                  <c:v>6.4451605295008413E-4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0.20377743864897677</c:v>
                </c:pt>
                <c:pt idx="1">
                  <c:v>0.21479189838897964</c:v>
                </c:pt>
                <c:pt idx="2">
                  <c:v>0.18515272090914678</c:v>
                </c:pt>
                <c:pt idx="3">
                  <c:v>0.15370673617493205</c:v>
                </c:pt>
                <c:pt idx="4">
                  <c:v>9.1231604469180758E-2</c:v>
                </c:pt>
                <c:pt idx="5">
                  <c:v>6.9320201771136458E-2</c:v>
                </c:pt>
                <c:pt idx="6">
                  <c:v>3.8551591934578154E-2</c:v>
                </c:pt>
                <c:pt idx="7">
                  <c:v>3.4018859774070091E-2</c:v>
                </c:pt>
                <c:pt idx="8">
                  <c:v>0.12035224007204376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2.5179855544769118E-3</c:v>
                </c:pt>
                <c:pt idx="1">
                  <c:v>2.4977865193894244E-3</c:v>
                </c:pt>
                <c:pt idx="2">
                  <c:v>2.6364719974279194E-3</c:v>
                </c:pt>
                <c:pt idx="3">
                  <c:v>2.3829850797490973E-3</c:v>
                </c:pt>
                <c:pt idx="4">
                  <c:v>2.2105819037704665E-3</c:v>
                </c:pt>
                <c:pt idx="5">
                  <c:v>2.2605807924541681E-3</c:v>
                </c:pt>
                <c:pt idx="6">
                  <c:v>2.2063174553813383E-3</c:v>
                </c:pt>
                <c:pt idx="7">
                  <c:v>2.2143164984976737E-3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6.0425353479435201E-2</c:v>
                </c:pt>
                <c:pt idx="2">
                  <c:v>5.7483002049322128E-2</c:v>
                </c:pt>
                <c:pt idx="3">
                  <c:v>6.1235676137088371E-2</c:v>
                </c:pt>
                <c:pt idx="4">
                  <c:v>2.8791962741733252E-2</c:v>
                </c:pt>
                <c:pt idx="5">
                  <c:v>2.9839187655649198E-2</c:v>
                </c:pt>
                <c:pt idx="6">
                  <c:v>3.862480163892313E-2</c:v>
                </c:pt>
                <c:pt idx="7">
                  <c:v>5.6016107873311854E-3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1.2354618814099314E-2</c:v>
                </c:pt>
                <c:pt idx="2">
                  <c:v>1.2147304435208487E-2</c:v>
                </c:pt>
                <c:pt idx="3">
                  <c:v>9.2978926307406926E-3</c:v>
                </c:pt>
                <c:pt idx="4">
                  <c:v>9.1587111504850723E-3</c:v>
                </c:pt>
                <c:pt idx="5">
                  <c:v>8.5832740415970298E-3</c:v>
                </c:pt>
                <c:pt idx="6">
                  <c:v>9.4110966982468153E-3</c:v>
                </c:pt>
                <c:pt idx="7">
                  <c:v>2.7951069616304327E-3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4.182752544828558E-2</c:v>
                </c:pt>
                <c:pt idx="2">
                  <c:v>3.9166738692741024E-2</c:v>
                </c:pt>
                <c:pt idx="3">
                  <c:v>4.0297656348737727E-2</c:v>
                </c:pt>
                <c:pt idx="4">
                  <c:v>2.9212010050618933E-2</c:v>
                </c:pt>
                <c:pt idx="5">
                  <c:v>2.2978786920365389E-2</c:v>
                </c:pt>
                <c:pt idx="6">
                  <c:v>1.843763080598804E-2</c:v>
                </c:pt>
                <c:pt idx="7">
                  <c:v>9.9978547244745364E-3</c:v>
                </c:pt>
                <c:pt idx="8">
                  <c:v>4.1975821319205743E-4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4.8863934117534175E-2</c:v>
                </c:pt>
                <c:pt idx="1">
                  <c:v>5.2483065927208292E-2</c:v>
                </c:pt>
                <c:pt idx="2">
                  <c:v>4.4644559871643258E-2</c:v>
                </c:pt>
                <c:pt idx="3">
                  <c:v>5.8838884533685659E-2</c:v>
                </c:pt>
                <c:pt idx="4">
                  <c:v>5.4273464935486251E-2</c:v>
                </c:pt>
                <c:pt idx="5">
                  <c:v>5.345781411985237E-2</c:v>
                </c:pt>
                <c:pt idx="6">
                  <c:v>5.2112015660947128E-2</c:v>
                </c:pt>
                <c:pt idx="7">
                  <c:v>2.8793221287119003E-2</c:v>
                </c:pt>
                <c:pt idx="8">
                  <c:v>2.1074453451026483E-2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1.2438832429867823E-3</c:v>
                </c:pt>
                <c:pt idx="1">
                  <c:v>1.739353842790412E-3</c:v>
                </c:pt>
                <c:pt idx="2">
                  <c:v>1.7077768545901112E-3</c:v>
                </c:pt>
                <c:pt idx="3">
                  <c:v>2.0879102730766447E-3</c:v>
                </c:pt>
                <c:pt idx="4">
                  <c:v>5.4422900839996269E-5</c:v>
                </c:pt>
                <c:pt idx="5">
                  <c:v>6.4451605295008408E-5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2.8225525373165108E-2</c:v>
                </c:pt>
                <c:pt idx="1">
                  <c:v>2.9613035874668604E-2</c:v>
                </c:pt>
                <c:pt idx="2">
                  <c:v>2.5023367208099185E-2</c:v>
                </c:pt>
                <c:pt idx="3">
                  <c:v>2.0645868738629461E-2</c:v>
                </c:pt>
                <c:pt idx="4">
                  <c:v>1.215445709356347E-2</c:v>
                </c:pt>
                <c:pt idx="5">
                  <c:v>9.1080595787711629E-3</c:v>
                </c:pt>
                <c:pt idx="6">
                  <c:v>5.0598964414133819E-3</c:v>
                </c:pt>
                <c:pt idx="7">
                  <c:v>4.4649753453467013E-3</c:v>
                </c:pt>
                <c:pt idx="8">
                  <c:v>1.5796231509455742E-2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7.332984553815806E-4</c:v>
                </c:pt>
                <c:pt idx="1">
                  <c:v>7.3949440372311141E-4</c:v>
                </c:pt>
                <c:pt idx="2">
                  <c:v>7.0333516217619047E-4</c:v>
                </c:pt>
                <c:pt idx="3">
                  <c:v>5.9055699428594492E-4</c:v>
                </c:pt>
                <c:pt idx="4">
                  <c:v>5.8281557029538436E-4</c:v>
                </c:pt>
                <c:pt idx="5">
                  <c:v>6.4018748972405944E-4</c:v>
                </c:pt>
                <c:pt idx="6">
                  <c:v>7.2003523240460137E-4</c:v>
                </c:pt>
                <c:pt idx="7">
                  <c:v>7.2631457505563661E-4</c:v>
                </c:pt>
                <c:pt idx="8">
                  <c:v>6.9394800193987123E-4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1.0997709505999998E-2</c:v>
                </c:pt>
                <c:pt idx="1">
                  <c:v>9.6318237713782558E-3</c:v>
                </c:pt>
                <c:pt idx="2">
                  <c:v>9.207507452272435E-3</c:v>
                </c:pt>
                <c:pt idx="3">
                  <c:v>9.7034847754534723E-3</c:v>
                </c:pt>
                <c:pt idx="4">
                  <c:v>6.647795220513876E-3</c:v>
                </c:pt>
                <c:pt idx="5">
                  <c:v>6.7901921403746499E-3</c:v>
                </c:pt>
                <c:pt idx="6">
                  <c:v>8.068392030383573E-3</c:v>
                </c:pt>
                <c:pt idx="7">
                  <c:v>2.8008053936655927E-3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1.7475600592575312E-3</c:v>
                </c:pt>
                <c:pt idx="2">
                  <c:v>1.712109465251272E-3</c:v>
                </c:pt>
                <c:pt idx="3">
                  <c:v>1.4564945359101312E-3</c:v>
                </c:pt>
                <c:pt idx="4">
                  <c:v>1.7521714033518273E-3</c:v>
                </c:pt>
                <c:pt idx="5">
                  <c:v>1.5945504832869692E-3</c:v>
                </c:pt>
                <c:pt idx="6">
                  <c:v>2.2452727504413948E-3</c:v>
                </c:pt>
                <c:pt idx="7">
                  <c:v>1.397553480815217E-3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8.1961302960780712E-3</c:v>
                </c:pt>
                <c:pt idx="1">
                  <c:v>8.3900546798911756E-3</c:v>
                </c:pt>
                <c:pt idx="2">
                  <c:v>7.8557374319397823E-3</c:v>
                </c:pt>
                <c:pt idx="3">
                  <c:v>8.1196439654544188E-3</c:v>
                </c:pt>
                <c:pt idx="4">
                  <c:v>5.8024847601193122E-3</c:v>
                </c:pt>
                <c:pt idx="5">
                  <c:v>4.070307559018967E-3</c:v>
                </c:pt>
                <c:pt idx="6">
                  <c:v>2.9600781980069612E-3</c:v>
                </c:pt>
                <c:pt idx="7">
                  <c:v>1.0918765476460592E-3</c:v>
                </c:pt>
                <c:pt idx="8">
                  <c:v>3.4791926135554661E-4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7.0956131010561328E-3</c:v>
                </c:pt>
                <c:pt idx="1">
                  <c:v>7.4875791109980886E-3</c:v>
                </c:pt>
                <c:pt idx="2">
                  <c:v>6.4372651897213395E-3</c:v>
                </c:pt>
                <c:pt idx="3">
                  <c:v>8.410272991727254E-3</c:v>
                </c:pt>
                <c:pt idx="4">
                  <c:v>7.6781107593354506E-3</c:v>
                </c:pt>
                <c:pt idx="5">
                  <c:v>7.7647433423389733E-3</c:v>
                </c:pt>
                <c:pt idx="6">
                  <c:v>7.5879904092294786E-3</c:v>
                </c:pt>
                <c:pt idx="7">
                  <c:v>4.3386254344177496E-3</c:v>
                </c:pt>
                <c:pt idx="8">
                  <c:v>2.7393193468601305E-3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8.3718413306210753E-3</c:v>
                </c:pt>
                <c:pt idx="1">
                  <c:v>8.7480015304198418E-3</c:v>
                </c:pt>
                <c:pt idx="2">
                  <c:v>7.7091015827956515E-3</c:v>
                </c:pt>
                <c:pt idx="3">
                  <c:v>7.4376157606095067E-3</c:v>
                </c:pt>
                <c:pt idx="4">
                  <c:v>4.9385364358161751E-3</c:v>
                </c:pt>
                <c:pt idx="5">
                  <c:v>4.3442711677766834E-3</c:v>
                </c:pt>
                <c:pt idx="6">
                  <c:v>3.5270468776796454E-3</c:v>
                </c:pt>
                <c:pt idx="7">
                  <c:v>1.7615296671001333E-3</c:v>
                </c:pt>
                <c:pt idx="8" formatCode="0E+00">
                  <c:v>3.6104940843812955E-3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3.9157630204000281E-3</c:v>
                </c:pt>
                <c:pt idx="1">
                  <c:v>4.6825248001620924E-3</c:v>
                </c:pt>
                <c:pt idx="2">
                  <c:v>5.0592391384360535E-3</c:v>
                </c:pt>
                <c:pt idx="3">
                  <c:v>5.3833285547182953E-3</c:v>
                </c:pt>
                <c:pt idx="4">
                  <c:v>3.5944625000843993E-3</c:v>
                </c:pt>
                <c:pt idx="5">
                  <c:v>3.1362198049437375E-3</c:v>
                </c:pt>
                <c:pt idx="6">
                  <c:v>2.4882073450482171E-3</c:v>
                </c:pt>
                <c:pt idx="7">
                  <c:v>1.5133143413999536E-3</c:v>
                </c:pt>
                <c:pt idx="8" formatCode="0E+00">
                  <c:v>4.4144768346925769E-3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4.0454076381420636</c:v>
                </c:pt>
                <c:pt idx="1">
                  <c:v>3.7443102028704263</c:v>
                </c:pt>
                <c:pt idx="2">
                  <c:v>3.2515379033101741</c:v>
                </c:pt>
                <c:pt idx="3">
                  <c:v>2.8775103089240996</c:v>
                </c:pt>
                <c:pt idx="4">
                  <c:v>1.8783373850799021</c:v>
                </c:pt>
                <c:pt idx="5">
                  <c:v>1.4082898068999934</c:v>
                </c:pt>
                <c:pt idx="6">
                  <c:v>0.93775023175974814</c:v>
                </c:pt>
                <c:pt idx="7">
                  <c:v>0.47062385924925582</c:v>
                </c:pt>
                <c:pt idx="8">
                  <c:v>-5.3886810350982119E-3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2.3941749738018054</c:v>
                </c:pt>
                <c:pt idx="1">
                  <c:v>2.280725140562625</c:v>
                </c:pt>
                <c:pt idx="2">
                  <c:v>2.1682929210749053</c:v>
                </c:pt>
                <c:pt idx="3">
                  <c:v>2.2822058330413237</c:v>
                </c:pt>
                <c:pt idx="4">
                  <c:v>1.691269750132526</c:v>
                </c:pt>
                <c:pt idx="5">
                  <c:v>1.3898982645250215</c:v>
                </c:pt>
                <c:pt idx="6">
                  <c:v>1.0034031173686657</c:v>
                </c:pt>
                <c:pt idx="7">
                  <c:v>0.58157361016328835</c:v>
                </c:pt>
                <c:pt idx="8">
                  <c:v>0.33006345787731317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0.60470893200969034</c:v>
                </c:pt>
                <c:pt idx="1">
                  <c:v>0.56325543506358744</c:v>
                </c:pt>
                <c:pt idx="2">
                  <c:v>0.54739194711376959</c:v>
                </c:pt>
                <c:pt idx="3">
                  <c:v>0.6079993287973815</c:v>
                </c:pt>
                <c:pt idx="4">
                  <c:v>0.52204388112640143</c:v>
                </c:pt>
                <c:pt idx="5">
                  <c:v>0.4766957710183779</c:v>
                </c:pt>
                <c:pt idx="6">
                  <c:v>0.45835605320365108</c:v>
                </c:pt>
                <c:pt idx="7">
                  <c:v>0.41019506338286993</c:v>
                </c:pt>
                <c:pt idx="8" formatCode="0.000">
                  <c:v>0.26576991630781904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1.0079795460382204</c:v>
                </c:pt>
                <c:pt idx="2">
                  <c:v>0.94446801263275715</c:v>
                </c:pt>
                <c:pt idx="3">
                  <c:v>0.97173217122387423</c:v>
                </c:pt>
                <c:pt idx="4">
                  <c:v>0.6889655157785044</c:v>
                </c:pt>
                <c:pt idx="5">
                  <c:v>0.49330239885214117</c:v>
                </c:pt>
                <c:pt idx="6">
                  <c:v>0.36479117945558881</c:v>
                </c:pt>
                <c:pt idx="7">
                  <c:v>0.11657547107358734</c:v>
                </c:pt>
                <c:pt idx="8">
                  <c:v>1.0217123359655328E-2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0.45380947418568379</c:v>
                </c:pt>
                <c:pt idx="2">
                  <c:v>0.43465427765463982</c:v>
                </c:pt>
                <c:pt idx="3">
                  <c:v>0.4482662804298711</c:v>
                </c:pt>
                <c:pt idx="4">
                  <c:v>0.29281643103394989</c:v>
                </c:pt>
                <c:pt idx="5">
                  <c:v>0.30027624254809293</c:v>
                </c:pt>
                <c:pt idx="6">
                  <c:v>8.9873146259222048E-2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0.19100367251616682</c:v>
                </c:pt>
                <c:pt idx="2">
                  <c:v>0.17473236390211977</c:v>
                </c:pt>
                <c:pt idx="3">
                  <c:v>0.19245714992430429</c:v>
                </c:pt>
                <c:pt idx="4">
                  <c:v>0.13096418137350968</c:v>
                </c:pt>
                <c:pt idx="5">
                  <c:v>6.2400113923424386E-2</c:v>
                </c:pt>
                <c:pt idx="6">
                  <c:v>3.491414205823231E-2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6.6184681305865162E-2</c:v>
                </c:pt>
                <c:pt idx="1">
                  <c:v>6.4677012758966715E-2</c:v>
                </c:pt>
                <c:pt idx="2">
                  <c:v>6.7046319771618665E-2</c:v>
                </c:pt>
                <c:pt idx="3">
                  <c:v>6.1750902665892601E-2</c:v>
                </c:pt>
                <c:pt idx="4">
                  <c:v>5.6479740820160579E-2</c:v>
                </c:pt>
                <c:pt idx="5">
                  <c:v>5.7223738182985075E-2</c:v>
                </c:pt>
                <c:pt idx="6">
                  <c:v>5.5468596391971499E-2</c:v>
                </c:pt>
                <c:pt idx="7">
                  <c:v>5.4803075706831045E-2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0.21366243776669047</c:v>
                </c:pt>
                <c:pt idx="1">
                  <c:v>0.24948716584048641</c:v>
                </c:pt>
                <c:pt idx="2">
                  <c:v>0.22534861194184114</c:v>
                </c:pt>
                <c:pt idx="3">
                  <c:v>0.19927730351353809</c:v>
                </c:pt>
                <c:pt idx="4" formatCode="0.0">
                  <c:v>7.0921908438126777E-2</c:v>
                </c:pt>
                <c:pt idx="5" formatCode="0.0">
                  <c:v>7.3030392192344973E-2</c:v>
                </c:pt>
                <c:pt idx="6" formatCode="0.0">
                  <c:v>2.2423217463780173E-2</c:v>
                </c:pt>
                <c:pt idx="7" formatCode="0.0">
                  <c:v>1.6551978517981004E-2</c:v>
                </c:pt>
                <c:pt idx="8" formatCode="0.0">
                  <c:v>1.6847174210309675E-2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0.16010312071012756</c:v>
                </c:pt>
                <c:pt idx="4" formatCode="0.0">
                  <c:v>0.16227462668174322</c:v>
                </c:pt>
                <c:pt idx="5" formatCode="0.0">
                  <c:v>0.16087779536188709</c:v>
                </c:pt>
                <c:pt idx="6" formatCode="0.0">
                  <c:v>0.16227147900585895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-9.278184082801566E-4</c:v>
                </c:pt>
                <c:pt idx="2">
                  <c:v>-4.8272438449696864E-3</c:v>
                </c:pt>
                <c:pt idx="3">
                  <c:v>-1.6196902107902922E-2</c:v>
                </c:pt>
                <c:pt idx="4">
                  <c:v>-6.9750850114201235E-2</c:v>
                </c:pt>
                <c:pt idx="5">
                  <c:v>-7.5965496076297878E-2</c:v>
                </c:pt>
                <c:pt idx="6">
                  <c:v>-8.0376190012305448E-2</c:v>
                </c:pt>
                <c:pt idx="7">
                  <c:v>-7.9563561023765106E-2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9363888888889"/>
          <c:y val="5.7428677782655653E-2"/>
          <c:w val="0.71019861111111116"/>
          <c:h val="0.50829158856040213"/>
        </c:manualLayout>
      </c:layout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4.0723191251566426</c:v>
                </c:pt>
                <c:pt idx="1">
                  <c:v>3.7717357925555466</c:v>
                </c:pt>
                <c:pt idx="2">
                  <c:v>3.2756530144138529</c:v>
                </c:pt>
                <c:pt idx="3">
                  <c:v>2.9000971851490682</c:v>
                </c:pt>
                <c:pt idx="4">
                  <c:v>1.8899999999999983</c:v>
                </c:pt>
                <c:pt idx="5">
                  <c:v>1.4175000000000024</c:v>
                </c:pt>
                <c:pt idx="6">
                  <c:v>0.94499999999999884</c:v>
                </c:pt>
                <c:pt idx="7">
                  <c:v>0.47249999999999981</c:v>
                </c:pt>
                <c:pt idx="8">
                  <c:v>2.1626078705594408E-16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328.69508300038058</c:v>
                </c:pt>
                <c:pt idx="1">
                  <c:v>292.51436575030056</c:v>
                </c:pt>
                <c:pt idx="2">
                  <c:v>246.5224362517821</c:v>
                </c:pt>
                <c:pt idx="3">
                  <c:v>190.87182118849177</c:v>
                </c:pt>
                <c:pt idx="4">
                  <c:v>126.99341252241857</c:v>
                </c:pt>
                <c:pt idx="5">
                  <c:v>67.229750677325555</c:v>
                </c:pt>
                <c:pt idx="6">
                  <c:v>3.7537732422690202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0.30320590684119703</c:v>
                </c:pt>
                <c:pt idx="1">
                  <c:v>0.33610295139455637</c:v>
                </c:pt>
                <c:pt idx="2">
                  <c:v>0.21816280784672318</c:v>
                </c:pt>
                <c:pt idx="3">
                  <c:v>0.12108946175714622</c:v>
                </c:pt>
                <c:pt idx="4">
                  <c:v>8.3608056764739647E-2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308.95749284467263</c:v>
                </c:pt>
                <c:pt idx="4">
                  <c:v>268.32924198554514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0.21303325815559418</c:v>
                </c:pt>
                <c:pt idx="3">
                  <c:v>5.7733431199678949E-2</c:v>
                </c:pt>
                <c:pt idx="4">
                  <c:v>3.3237480985643171E-2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44.488009216979528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9.6934357813292742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0.15883403573305263</c:v>
                </c:pt>
                <c:pt idx="2">
                  <c:v>0.12047257601946745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194.22000000000006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0.42886382805456169</c:v>
                </c:pt>
                <c:pt idx="2">
                  <c:v>0.42362193421376459</c:v>
                </c:pt>
                <c:pt idx="3">
                  <c:v>0.41884283857322846</c:v>
                </c:pt>
                <c:pt idx="4">
                  <c:v>0.42139457651532658</c:v>
                </c:pt>
                <c:pt idx="5">
                  <c:v>0.37545365874682179</c:v>
                </c:pt>
                <c:pt idx="6">
                  <c:v>0.38030627988011234</c:v>
                </c:pt>
                <c:pt idx="7">
                  <c:v>0.39744964629379481</c:v>
                </c:pt>
                <c:pt idx="8">
                  <c:v>0.30666440507755977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0.81162538667147199</c:v>
                </c:pt>
                <c:pt idx="4">
                  <c:v>0.8166165167001086</c:v>
                </c:pt>
                <c:pt idx="5">
                  <c:v>0.82212110402007299</c:v>
                </c:pt>
                <c:pt idx="6">
                  <c:v>0.82817362748112411</c:v>
                </c:pt>
                <c:pt idx="7">
                  <c:v>0.83480919347552096</c:v>
                </c:pt>
                <c:pt idx="8">
                  <c:v>0.84207118966950811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37.432273003637818</c:v>
                </c:pt>
                <c:pt idx="1">
                  <c:v>45.210376641256325</c:v>
                </c:pt>
                <c:pt idx="2">
                  <c:v>53.140376641256324</c:v>
                </c:pt>
                <c:pt idx="3">
                  <c:v>61.673666915446454</c:v>
                </c:pt>
                <c:pt idx="4">
                  <c:v>60.967626806290959</c:v>
                </c:pt>
                <c:pt idx="5">
                  <c:v>44.909967153130644</c:v>
                </c:pt>
                <c:pt idx="6">
                  <c:v>21.530829378079723</c:v>
                </c:pt>
                <c:pt idx="7">
                  <c:v>13.239448884992484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0.44448617513193278</c:v>
                </c:pt>
                <c:pt idx="1">
                  <c:v>0.51573397250366304</c:v>
                </c:pt>
                <c:pt idx="2">
                  <c:v>0.49942270036918468</c:v>
                </c:pt>
                <c:pt idx="3">
                  <c:v>0.45209997460605</c:v>
                </c:pt>
                <c:pt idx="4">
                  <c:v>0.2483000275876372</c:v>
                </c:pt>
                <c:pt idx="5">
                  <c:v>0.29584829304305232</c:v>
                </c:pt>
                <c:pt idx="6">
                  <c:v>0.35432574695649494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3.4246752851160505</c:v>
                </c:pt>
                <c:pt idx="4">
                  <c:v>3.2258295442886822</c:v>
                </c:pt>
                <c:pt idx="5">
                  <c:v>3.019949914564481</c:v>
                </c:pt>
                <c:pt idx="6">
                  <c:v>2.8978070574216241</c:v>
                </c:pt>
                <c:pt idx="7">
                  <c:v>2.7756642002787668</c:v>
                </c:pt>
                <c:pt idx="8">
                  <c:v>1.7961659269524399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0.73434791859291559</c:v>
                </c:pt>
                <c:pt idx="4">
                  <c:v>0.42997775604938721</c:v>
                </c:pt>
                <c:pt idx="5">
                  <c:v>0.32570576145967872</c:v>
                </c:pt>
                <c:pt idx="6">
                  <c:v>0.30549236926210238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0.29973739233012608</c:v>
                </c:pt>
                <c:pt idx="4">
                  <c:v>0.29781748358398591</c:v>
                </c:pt>
                <c:pt idx="5">
                  <c:v>0.29852711483843791</c:v>
                </c:pt>
                <c:pt idx="6">
                  <c:v>0.3026975304470787</c:v>
                </c:pt>
                <c:pt idx="7">
                  <c:v>0.32719736415206846</c:v>
                </c:pt>
                <c:pt idx="8">
                  <c:v>0.35401819673799506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0.43459067028691156</c:v>
                </c:pt>
                <c:pt idx="4">
                  <c:v>0.43592786452461868</c:v>
                </c:pt>
                <c:pt idx="5">
                  <c:v>0.45366433908289416</c:v>
                </c:pt>
                <c:pt idx="6">
                  <c:v>0.47775649043759877</c:v>
                </c:pt>
                <c:pt idx="7">
                  <c:v>0.48003494008712932</c:v>
                </c:pt>
                <c:pt idx="8">
                  <c:v>0.52497369463015753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0.14391250000000003</c:v>
                </c:pt>
                <c:pt idx="4">
                  <c:v>0.14577339906700593</c:v>
                </c:pt>
                <c:pt idx="5">
                  <c:v>0.14731912392799928</c:v>
                </c:pt>
                <c:pt idx="6">
                  <c:v>0.14751067528875084</c:v>
                </c:pt>
                <c:pt idx="7">
                  <c:v>0.15796767707907494</c:v>
                </c:pt>
                <c:pt idx="8">
                  <c:v>0.15377655881499025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2.33</c:v>
                </c:pt>
                <c:pt idx="4">
                  <c:v>2.34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2.35</c:v>
                </c:pt>
                <c:pt idx="8">
                  <c:v>1.5047264820542279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0.27935514295022124</c:v>
                </c:pt>
                <c:pt idx="4">
                  <c:v>0.28137123208291254</c:v>
                </c:pt>
                <c:pt idx="5">
                  <c:v>0.28137123208291248</c:v>
                </c:pt>
                <c:pt idx="6">
                  <c:v>0.64359926896998199</c:v>
                </c:pt>
                <c:pt idx="7">
                  <c:v>0.6438035242891309</c:v>
                </c:pt>
                <c:pt idx="8">
                  <c:v>0.75763611228607153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1.78</c:v>
                </c:pt>
                <c:pt idx="8">
                  <c:v>0.38000000000000012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0.27935514295022124</c:v>
                </c:pt>
                <c:pt idx="4">
                  <c:v>0.28137123208291254</c:v>
                </c:pt>
                <c:pt idx="5">
                  <c:v>0.28137123208291248</c:v>
                </c:pt>
                <c:pt idx="6">
                  <c:v>0.64359926896998199</c:v>
                </c:pt>
                <c:pt idx="7">
                  <c:v>0.6438035242891309</c:v>
                </c:pt>
                <c:pt idx="8">
                  <c:v>0.75763611228607153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48.315712158508063</c:v>
                </c:pt>
                <c:pt idx="8" formatCode="0.0">
                  <c:v>40.595712158508057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0.28350000000000003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0.64999999999999991</c:v>
                </c:pt>
                <c:pt idx="5">
                  <c:v>0.64999999999999925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1436.2871136891597</c:v>
                </c:pt>
                <c:pt idx="1">
                  <c:v>2059.9258409447066</c:v>
                </c:pt>
                <c:pt idx="2">
                  <c:v>2873.0602901706584</c:v>
                </c:pt>
                <c:pt idx="3">
                  <c:v>3587.2248198470625</c:v>
                </c:pt>
                <c:pt idx="4">
                  <c:v>4151.547672187975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119.99013851716843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119.99013851716843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44.594444444444449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727.60277777777787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631.72500000000036</c:v>
                </c:pt>
                <c:pt idx="2">
                  <c:v>666.45122956072362</c:v>
                </c:pt>
                <c:pt idx="3">
                  <c:v>639.65139941365931</c:v>
                </c:pt>
                <c:pt idx="4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760.56657216666656</c:v>
                </c:pt>
                <c:pt idx="3">
                  <c:v>707.8509312999995</c:v>
                </c:pt>
                <c:pt idx="4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232.48611111111117</c:v>
                </c:pt>
                <c:pt idx="2">
                  <c:v>132.61118754128415</c:v>
                </c:pt>
                <c:pt idx="3">
                  <c:v>66.829402289353069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835.18112453293475</c:v>
                </c:pt>
                <c:pt idx="3">
                  <c:v>881.34890128920006</c:v>
                </c:pt>
                <c:pt idx="4">
                  <c:v>1030.7766577103471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601.10598915622506</c:v>
                </c:pt>
                <c:pt idx="3">
                  <c:v>1991.7113888814583</c:v>
                </c:pt>
                <c:pt idx="4">
                  <c:v>3120.7710144776279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632.33246852999991</c:v>
                </c:pt>
                <c:pt idx="3">
                  <c:v>1198.2122811449999</c:v>
                </c:pt>
                <c:pt idx="4">
                  <c:v>1523.1732999095834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14.718402631935328</c:v>
                </c:pt>
                <c:pt idx="3">
                  <c:v>10.754423746252876</c:v>
                </c:pt>
                <c:pt idx="4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</c:v>
                </c:pt>
                <c:pt idx="3">
                  <c:v>7.0605600000000006</c:v>
                </c:pt>
                <c:pt idx="4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118.128596496</c:v>
                </c:pt>
                <c:pt idx="3">
                  <c:v>110.758990704</c:v>
                </c:pt>
                <c:pt idx="4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760.56657216666656</c:v>
                </c:pt>
                <c:pt idx="1">
                  <c:v>733.50138173333312</c:v>
                </c:pt>
                <c:pt idx="2">
                  <c:v>707.8509312999995</c:v>
                </c:pt>
                <c:pt idx="3">
                  <c:v>683.46630086666642</c:v>
                </c:pt>
                <c:pt idx="4">
                  <c:v>660.421950433333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119.99013851716843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2236.6060550880425</c:v>
                </c:pt>
                <c:pt idx="1">
                  <c:v>3127.0864028235187</c:v>
                </c:pt>
                <c:pt idx="2">
                  <c:v>4179.9205156485323</c:v>
                </c:pt>
                <c:pt idx="3">
                  <c:v>5147.1581536782442</c:v>
                </c:pt>
                <c:pt idx="4">
                  <c:v>5945.1741559255543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3839.828677739054</c:v>
                </c:pt>
                <c:pt idx="1">
                  <c:v>4470.9986758908763</c:v>
                </c:pt>
                <c:pt idx="2">
                  <c:v>5555.0130450159395</c:v>
                </c:pt>
                <c:pt idx="3">
                  <c:v>6635.825483797943</c:v>
                </c:pt>
                <c:pt idx="4">
                  <c:v>7154.8253496162388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632.33246852999991</c:v>
                </c:pt>
                <c:pt idx="1">
                  <c:v>921.59585230335074</c:v>
                </c:pt>
                <c:pt idx="2">
                  <c:v>1198.2122811449999</c:v>
                </c:pt>
                <c:pt idx="3">
                  <c:v>1496.7285122401647</c:v>
                </c:pt>
                <c:pt idx="4">
                  <c:v>1523.1732999095834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698.33105412969405</c:v>
                </c:pt>
                <c:pt idx="4">
                  <c:v>835.18112453293475</c:v>
                </c:pt>
                <c:pt idx="5">
                  <c:v>869.20611568679988</c:v>
                </c:pt>
                <c:pt idx="6">
                  <c:v>881.34890128920006</c:v>
                </c:pt>
                <c:pt idx="7">
                  <c:v>952.68381269653321</c:v>
                </c:pt>
                <c:pt idx="8">
                  <c:v>1030.7766577103471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F-4F6E-ACB5-77836F0FE14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264.39714117049181</c:v>
                </c:pt>
                <c:pt idx="4">
                  <c:v>601.10598915622506</c:v>
                </c:pt>
                <c:pt idx="5">
                  <c:v>1190.7197252579069</c:v>
                </c:pt>
                <c:pt idx="6">
                  <c:v>1991.7113888814583</c:v>
                </c:pt>
                <c:pt idx="7">
                  <c:v>2634.5410071505294</c:v>
                </c:pt>
                <c:pt idx="8">
                  <c:v>3120.7710144776279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F-4F6E-ACB5-77836F0FE14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390.58186376999998</c:v>
                </c:pt>
                <c:pt idx="4">
                  <c:v>632.33246852999991</c:v>
                </c:pt>
                <c:pt idx="5">
                  <c:v>921.59585230335074</c:v>
                </c:pt>
                <c:pt idx="6">
                  <c:v>1198.2122811449999</c:v>
                </c:pt>
                <c:pt idx="7">
                  <c:v>1496.7285122401647</c:v>
                </c:pt>
                <c:pt idx="8">
                  <c:v>1523.1732999095834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5.3841149999999995</c:v>
                </c:pt>
                <c:pt idx="5">
                  <c:v>40.136754137991971</c:v>
                </c:pt>
                <c:pt idx="6">
                  <c:v>174.46438317593618</c:v>
                </c:pt>
                <c:pt idx="7">
                  <c:v>377.49737913794723</c:v>
                </c:pt>
                <c:pt idx="8">
                  <c:v>553.39898400000004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108.66015141466036</c:v>
                </c:pt>
                <c:pt idx="8">
                  <c:v>29.800562245769623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183.46130192927447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263.03028921314137</c:v>
                </c:pt>
                <c:pt idx="5">
                  <c:v>125.94919583564834</c:v>
                </c:pt>
                <c:pt idx="6">
                  <c:v>62.808382914320802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129.73815454219553</c:v>
                </c:pt>
                <c:pt idx="7">
                  <c:v>117.43011298795054</c:v>
                </c:pt>
                <c:pt idx="8">
                  <c:v>109.34200272503666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7.4048104799999992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22.610313359999999</c:v>
                </c:pt>
                <c:pt idx="7">
                  <c:v>15.891384600000002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21.57148248</c:v>
                </c:pt>
                <c:pt idx="4">
                  <c:v>59.014784975999994</c:v>
                </c:pt>
                <c:pt idx="5">
                  <c:v>49.041910416</c:v>
                </c:pt>
                <c:pt idx="6">
                  <c:v>63.956272943999998</c:v>
                </c:pt>
                <c:pt idx="7">
                  <c:v>44.845216919999999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23.892637199999999</c:v>
                </c:pt>
                <c:pt idx="4">
                  <c:v>38.477686800000001</c:v>
                </c:pt>
                <c:pt idx="5">
                  <c:v>23.221796400000006</c:v>
                </c:pt>
                <c:pt idx="6">
                  <c:v>24.192404399999997</c:v>
                </c:pt>
                <c:pt idx="7">
                  <c:v>14.307489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424.56560681560427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1476.433966725707</c:v>
                </c:pt>
                <c:pt idx="5">
                  <c:v>291.50928931079352</c:v>
                </c:pt>
                <c:pt idx="6">
                  <c:v>254.43699591582609</c:v>
                </c:pt>
                <c:pt idx="7">
                  <c:v>94.966145050320137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50.242886989231671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1.0414557861814062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0.21974717088427637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119.5558319634077</c:v>
                </c:pt>
                <c:pt idx="6">
                  <c:v>65.792377033318928</c:v>
                </c:pt>
                <c:pt idx="7">
                  <c:v>24.208456316581476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12.405206941570079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22.832211142696305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8.2891468343462353</c:v>
                </c:pt>
                <c:pt idx="1">
                  <c:v>0</c:v>
                </c:pt>
                <c:pt idx="2">
                  <c:v>0</c:v>
                </c:pt>
                <c:pt idx="3">
                  <c:v>14.225746150000003</c:v>
                </c:pt>
                <c:pt idx="4">
                  <c:v>18.056473049998765</c:v>
                </c:pt>
                <c:pt idx="5">
                  <c:v>21.383531400002791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2.1934760690366941</c:v>
                </c:pt>
                <c:pt idx="1">
                  <c:v>1.9582122042851569</c:v>
                </c:pt>
                <c:pt idx="2">
                  <c:v>0</c:v>
                </c:pt>
                <c:pt idx="3">
                  <c:v>1.9320702964590091</c:v>
                </c:pt>
                <c:pt idx="4">
                  <c:v>6.7770000000000005E-4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400.00000000000011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0.48821706072588672</c:v>
                </c:pt>
                <c:pt idx="4">
                  <c:v>6.0213258262948681</c:v>
                </c:pt>
                <c:pt idx="5">
                  <c:v>7.5094973005385173</c:v>
                </c:pt>
                <c:pt idx="6">
                  <c:v>12.454968338726776</c:v>
                </c:pt>
                <c:pt idx="7">
                  <c:v>24.999999999999993</c:v>
                </c:pt>
                <c:pt idx="8">
                  <c:v>29.999999999999993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5.4283746670374695</c:v>
                </c:pt>
                <c:pt idx="7">
                  <c:v>4.9133938488682229</c:v>
                </c:pt>
                <c:pt idx="8">
                  <c:v>4.5749791935161781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27.87929210164328</c:v>
                </c:pt>
                <c:pt idx="4">
                  <c:v>16.637041431512191</c:v>
                </c:pt>
                <c:pt idx="5">
                  <c:v>10.901430829943445</c:v>
                </c:pt>
                <c:pt idx="6">
                  <c:v>8.2595558123146766</c:v>
                </c:pt>
                <c:pt idx="7">
                  <c:v>4.5464498499857893</c:v>
                </c:pt>
                <c:pt idx="8">
                  <c:v>1.2468854496137918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-11.948268043561407</c:v>
                </c:pt>
                <c:pt idx="4">
                  <c:v>-5.2538025573196361</c:v>
                </c:pt>
                <c:pt idx="5">
                  <c:v>-2.3929970114509977</c:v>
                </c:pt>
                <c:pt idx="6">
                  <c:v>-1.1263030653156378</c:v>
                </c:pt>
                <c:pt idx="7">
                  <c:v>-0.29019892659483748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4.2047786101530491</c:v>
                </c:pt>
                <c:pt idx="6">
                  <c:v>2.3139179002618264</c:v>
                </c:pt>
                <c:pt idx="7">
                  <c:v>0.85141140865417053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1.7747708434112779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2.824368865888629</c:v>
                </c:pt>
                <c:pt idx="4">
                  <c:v>4.3881261281350188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-5.2327201975236983</c:v>
                </c:pt>
                <c:pt idx="4">
                  <c:v>-2.6074187773057966</c:v>
                </c:pt>
                <c:pt idx="5">
                  <c:v>-1.3767785121951222</c:v>
                </c:pt>
                <c:pt idx="6">
                  <c:v>-0.85527149999999974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10.263044999999993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6.976960263364929</c:v>
                </c:pt>
                <c:pt idx="4">
                  <c:v>5.6494073508292226</c:v>
                </c:pt>
                <c:pt idx="5">
                  <c:v>4.8952124878048782</c:v>
                </c:pt>
                <c:pt idx="6">
                  <c:v>5.4167195000000001</c:v>
                </c:pt>
                <c:pt idx="7">
                  <c:v>5.87165114893617</c:v>
                </c:pt>
                <c:pt idx="8">
                  <c:v>5.7266058434112779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1.4764339667257069</c:v>
                </c:pt>
                <c:pt idx="5">
                  <c:v>0.29150928931079351</c:v>
                </c:pt>
                <c:pt idx="6">
                  <c:v>0.25443699591582608</c:v>
                </c:pt>
                <c:pt idx="7">
                  <c:v>9.4966145050320139E-2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36.483126915413912</c:v>
                </c:pt>
                <c:pt idx="2">
                  <c:v>92.480853047453593</c:v>
                </c:pt>
                <c:pt idx="3">
                  <c:v>74.314872341443916</c:v>
                </c:pt>
                <c:pt idx="4">
                  <c:v>118.96149579196479</c:v>
                </c:pt>
                <c:pt idx="5">
                  <c:v>106.29664185003216</c:v>
                </c:pt>
                <c:pt idx="6">
                  <c:v>75.947013208227546</c:v>
                </c:pt>
                <c:pt idx="7">
                  <c:v>108.57800425508081</c:v>
                </c:pt>
                <c:pt idx="8">
                  <c:v>110.50679593710031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80.306194651368457</c:v>
                </c:pt>
                <c:pt idx="4">
                  <c:v>124.76901132030193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185.52557890682539</c:v>
                </c:pt>
                <c:pt idx="6">
                  <c:v>131.7621239767366</c:v>
                </c:pt>
                <c:pt idx="7">
                  <c:v>90.178203259999151</c:v>
                </c:pt>
                <c:pt idx="8">
                  <c:v>50.462634160115947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50.242886989231671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1.0414557861814062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0.21974717088427637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12.405206941570079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22.832211142696305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119.5558319634077</c:v>
                </c:pt>
                <c:pt idx="6">
                  <c:v>65.792377033318928</c:v>
                </c:pt>
                <c:pt idx="7">
                  <c:v>24.208456316581476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61.049974211177322</c:v>
                </c:pt>
                <c:pt idx="1">
                  <c:v>57.310949657799029</c:v>
                </c:pt>
                <c:pt idx="2">
                  <c:v>57.579815005152668</c:v>
                </c:pt>
                <c:pt idx="3">
                  <c:v>57.122317944544761</c:v>
                </c:pt>
                <c:pt idx="4">
                  <c:v>54.152803915022744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20.878132112636859</c:v>
                </c:pt>
                <c:pt idx="1">
                  <c:v>24.004610581795866</c:v>
                </c:pt>
                <c:pt idx="2">
                  <c:v>27.845070556194308</c:v>
                </c:pt>
                <c:pt idx="3">
                  <c:v>32.313088767858787</c:v>
                </c:pt>
                <c:pt idx="4">
                  <c:v>34.207390495970458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61.049974211177322</c:v>
                </c:pt>
                <c:pt idx="1">
                  <c:v>57.310949657799029</c:v>
                </c:pt>
                <c:pt idx="2">
                  <c:v>57.579815005152668</c:v>
                </c:pt>
                <c:pt idx="3">
                  <c:v>57.122317944544761</c:v>
                </c:pt>
                <c:pt idx="4">
                  <c:v>54.152803915022744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-5.0644995577043494E-10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7.5000000000000012E-4</c:v>
                </c:pt>
                <c:pt idx="1">
                  <c:v>7.5000000000000012E-4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0.48821706072588672</c:v>
                </c:pt>
                <c:pt idx="3">
                  <c:v>6.0213258262948681</c:v>
                </c:pt>
                <c:pt idx="4">
                  <c:v>7.5094973005385173</c:v>
                </c:pt>
                <c:pt idx="5">
                  <c:v>12.454968338726774</c:v>
                </c:pt>
                <c:pt idx="6">
                  <c:v>24.999999999999993</c:v>
                </c:pt>
                <c:pt idx="7">
                  <c:v>30.000000000000004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-6.0773994692452191E-8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9.0000000000000011E-2</c:v>
                </c:pt>
                <c:pt idx="1">
                  <c:v>9.0000000000000011E-2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58.586047287106403</c:v>
                </c:pt>
                <c:pt idx="3">
                  <c:v>722.55909915538416</c:v>
                </c:pt>
                <c:pt idx="4">
                  <c:v>901.13967606462211</c:v>
                </c:pt>
                <c:pt idx="5">
                  <c:v>1494.5962006472128</c:v>
                </c:pt>
                <c:pt idx="6">
                  <c:v>2999.9999999999991</c:v>
                </c:pt>
                <c:pt idx="7">
                  <c:v>3600.0000000000005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1509.0634295210984</c:v>
                </c:pt>
                <c:pt idx="2">
                  <c:v>1645.0227838980798</c:v>
                </c:pt>
                <c:pt idx="3">
                  <c:v>1687.8255041605771</c:v>
                </c:pt>
                <c:pt idx="4">
                  <c:v>1999.5021919590147</c:v>
                </c:pt>
                <c:pt idx="5">
                  <c:v>2374.9715235033104</c:v>
                </c:pt>
                <c:pt idx="6">
                  <c:v>2579.021263352437</c:v>
                </c:pt>
                <c:pt idx="7">
                  <c:v>2657.4827262297122</c:v>
                </c:pt>
                <c:pt idx="8">
                  <c:v>2639.5985844782372</c:v>
                </c:pt>
                <c:pt idx="9">
                  <c:v>2509.518336141331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1864.1509259194124</c:v>
                </c:pt>
                <c:pt idx="2">
                  <c:v>1678.5744824531389</c:v>
                </c:pt>
                <c:pt idx="3">
                  <c:v>1535.5088417844902</c:v>
                </c:pt>
                <c:pt idx="4">
                  <c:v>1524.4478093600048</c:v>
                </c:pt>
                <c:pt idx="5">
                  <c:v>1396.8158390383624</c:v>
                </c:pt>
                <c:pt idx="6">
                  <c:v>1321.8850991043726</c:v>
                </c:pt>
                <c:pt idx="7">
                  <c:v>1286.4125187169179</c:v>
                </c:pt>
                <c:pt idx="8">
                  <c:v>1191.0499433617274</c:v>
                </c:pt>
                <c:pt idx="9">
                  <c:v>1157.6297633275833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377.32246789741254</c:v>
                </c:pt>
                <c:pt idx="2">
                  <c:v>332.31056434058343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227.87254631779766</c:v>
                </c:pt>
                <c:pt idx="6">
                  <c:v>220.71798062923364</c:v>
                </c:pt>
                <c:pt idx="7">
                  <c:v>206.10352405762544</c:v>
                </c:pt>
                <c:pt idx="8">
                  <c:v>203.28140556889613</c:v>
                </c:pt>
                <c:pt idx="9">
                  <c:v>305.45459161752149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1604.0129265595028</c:v>
                </c:pt>
                <c:pt idx="2">
                  <c:v>1639.3537343335322</c:v>
                </c:pt>
                <c:pt idx="3">
                  <c:v>1614.9333546553253</c:v>
                </c:pt>
                <c:pt idx="4">
                  <c:v>1683.8472279579846</c:v>
                </c:pt>
                <c:pt idx="5">
                  <c:v>1603.7494315828524</c:v>
                </c:pt>
                <c:pt idx="6">
                  <c:v>1606.9417635294608</c:v>
                </c:pt>
                <c:pt idx="7">
                  <c:v>1647.5373964232267</c:v>
                </c:pt>
                <c:pt idx="8">
                  <c:v>1398.1283239969928</c:v>
                </c:pt>
                <c:pt idx="9">
                  <c:v>1422.5095401732653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1035.8743374377239</c:v>
                </c:pt>
                <c:pt idx="2">
                  <c:v>967.0909230220268</c:v>
                </c:pt>
                <c:pt idx="3">
                  <c:v>851.0419726471423</c:v>
                </c:pt>
                <c:pt idx="4">
                  <c:v>776.83934165278981</c:v>
                </c:pt>
                <c:pt idx="5">
                  <c:v>590.83121356092408</c:v>
                </c:pt>
                <c:pt idx="6">
                  <c:v>547.22668092864137</c:v>
                </c:pt>
                <c:pt idx="7">
                  <c:v>864.96623763445371</c:v>
                </c:pt>
                <c:pt idx="8">
                  <c:v>871.74306647384776</c:v>
                </c:pt>
                <c:pt idx="9">
                  <c:v>877.00459936551783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4581.9362664983073</c:v>
                </c:pt>
                <c:pt idx="2">
                  <c:v>4522.6938286242294</c:v>
                </c:pt>
                <c:pt idx="3">
                  <c:v>4406.2584969727513</c:v>
                </c:pt>
                <c:pt idx="4">
                  <c:v>4655.994419345242</c:v>
                </c:pt>
                <c:pt idx="5">
                  <c:v>4575.6484539628545</c:v>
                </c:pt>
                <c:pt idx="6">
                  <c:v>4484.3644071937961</c:v>
                </c:pt>
                <c:pt idx="7">
                  <c:v>4494.2992251335863</c:v>
                </c:pt>
                <c:pt idx="8">
                  <c:v>4516.5665689588923</c:v>
                </c:pt>
                <c:pt idx="9">
                  <c:v>4526.9221096391466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3577.0670558806851</c:v>
                </c:pt>
                <c:pt idx="4">
                  <c:v>3935.3646022716871</c:v>
                </c:pt>
                <c:pt idx="5">
                  <c:v>4570.3269406128247</c:v>
                </c:pt>
                <c:pt idx="6">
                  <c:v>5024.6257255113533</c:v>
                </c:pt>
                <c:pt idx="7">
                  <c:v>5676.9859499916029</c:v>
                </c:pt>
                <c:pt idx="8">
                  <c:v>6145.411116184946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0.1947015814467149</c:v>
                </c:pt>
                <c:pt idx="5">
                  <c:v>0.26398318050605951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2036.594471822649</c:v>
                </c:pt>
                <c:pt idx="1">
                  <c:v>2084.9583855431929</c:v>
                </c:pt>
                <c:pt idx="2">
                  <c:v>2048.9733997585631</c:v>
                </c:pt>
                <c:pt idx="3">
                  <c:v>1669.1962191344689</c:v>
                </c:pt>
                <c:pt idx="4">
                  <c:v>1371.8786817265091</c:v>
                </c:pt>
                <c:pt idx="5">
                  <c:v>1046.008112195532</c:v>
                </c:pt>
                <c:pt idx="6">
                  <c:v>628.61822961105611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720.37607209996838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479.06563975764391</c:v>
                </c:pt>
                <c:pt idx="2">
                  <c:v>736.84523430672095</c:v>
                </c:pt>
                <c:pt idx="3">
                  <c:v>1172.1004940602741</c:v>
                </c:pt>
                <c:pt idx="4">
                  <c:v>1424.8891839098869</c:v>
                </c:pt>
                <c:pt idx="5">
                  <c:v>1424.8891839098881</c:v>
                </c:pt>
                <c:pt idx="6">
                  <c:v>1424.8891839098869</c:v>
                </c:pt>
                <c:pt idx="7">
                  <c:v>1252.038321824559</c:v>
                </c:pt>
                <c:pt idx="8">
                  <c:v>1365.8491497253581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2981.1270940562849</c:v>
                </c:pt>
                <c:pt idx="4">
                  <c:v>3154.265499456169</c:v>
                </c:pt>
                <c:pt idx="5">
                  <c:v>3134.3380778722139</c:v>
                </c:pt>
                <c:pt idx="6">
                  <c:v>5416.251162857684</c:v>
                </c:pt>
                <c:pt idx="7">
                  <c:v>7021.9842489284874</c:v>
                </c:pt>
                <c:pt idx="8">
                  <c:v>7053.3869718340848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1.7453236465486659</c:v>
                </c:pt>
                <c:pt idx="5">
                  <c:v>2.3656327428811532</c:v>
                </c:pt>
                <c:pt idx="6">
                  <c:v>3.1367402179383359</c:v>
                </c:pt>
                <c:pt idx="7">
                  <c:v>3.8785342763684789</c:v>
                </c:pt>
                <c:pt idx="8">
                  <c:v>4.3851054736108779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5882.632971312888</c:v>
                </c:pt>
                <c:pt idx="1">
                  <c:v>5281.9961469397167</c:v>
                </c:pt>
                <c:pt idx="2">
                  <c:v>5270.8117901290161</c:v>
                </c:pt>
                <c:pt idx="3">
                  <c:v>5304.1410027623406</c:v>
                </c:pt>
                <c:pt idx="4">
                  <c:v>5111.0554945693666</c:v>
                </c:pt>
                <c:pt idx="5">
                  <c:v>5406.5697511045937</c:v>
                </c:pt>
                <c:pt idx="6">
                  <c:v>1618.4473214941577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2004.6570616056988</c:v>
                </c:pt>
                <c:pt idx="1">
                  <c:v>1511.031772800771</c:v>
                </c:pt>
                <c:pt idx="2">
                  <c:v>1428.1202289134424</c:v>
                </c:pt>
                <c:pt idx="3">
                  <c:v>1222.6508903760855</c:v>
                </c:pt>
                <c:pt idx="4">
                  <c:v>137.44608441004121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111.3366999079694</c:v>
                </c:pt>
                <c:pt idx="5">
                  <c:v>134.8139879226741</c:v>
                </c:pt>
                <c:pt idx="6">
                  <c:v>464.11721609011272</c:v>
                </c:pt>
                <c:pt idx="7">
                  <c:v>569.30036715105734</c:v>
                </c:pt>
                <c:pt idx="8">
                  <c:v>569.300367151057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76.523445256246859</c:v>
                </c:pt>
                <c:pt idx="5">
                  <c:v>76.523445256246859</c:v>
                </c:pt>
                <c:pt idx="6">
                  <c:v>73.309460555484492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5.8591906477749433E-3</c:v>
                </c:pt>
                <c:pt idx="4">
                  <c:v>0.224382136692375</c:v>
                </c:pt>
                <c:pt idx="5">
                  <c:v>1.3216073011536369</c:v>
                </c:pt>
                <c:pt idx="6">
                  <c:v>8.0442866218396532</c:v>
                </c:pt>
                <c:pt idx="7">
                  <c:v>42.893113181552067</c:v>
                </c:pt>
                <c:pt idx="8">
                  <c:v>109.95689953277029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300.24900317685052</c:v>
                </c:pt>
                <c:pt idx="4">
                  <c:v>310.88087250131088</c:v>
                </c:pt>
                <c:pt idx="5">
                  <c:v>321.03041673309178</c:v>
                </c:pt>
                <c:pt idx="6">
                  <c:v>325.16289699213189</c:v>
                </c:pt>
                <c:pt idx="7">
                  <c:v>329.20862177289979</c:v>
                </c:pt>
                <c:pt idx="8">
                  <c:v>331.47149400724038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170.89616935484301</c:v>
                </c:pt>
                <c:pt idx="1">
                  <c:v>137.0747988026304</c:v>
                </c:pt>
                <c:pt idx="2">
                  <c:v>108.9586942635267</c:v>
                </c:pt>
                <c:pt idx="3">
                  <c:v>129.0459209402967</c:v>
                </c:pt>
                <c:pt idx="4">
                  <c:v>84.173113905906376</c:v>
                </c:pt>
                <c:pt idx="5">
                  <c:v>74.054444666858188</c:v>
                </c:pt>
                <c:pt idx="6">
                  <c:v>53.615765624205892</c:v>
                </c:pt>
                <c:pt idx="7">
                  <c:v>25.100064652567049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764.61526071746653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716.49510324336097</c:v>
                </c:pt>
                <c:pt idx="4">
                  <c:v>668.3892339424317</c:v>
                </c:pt>
                <c:pt idx="5">
                  <c:v>686.93651819741126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2.30611270975086</c:v>
                </c:pt>
                <c:pt idx="5">
                  <c:v>2.3061127097508591</c:v>
                </c:pt>
                <c:pt idx="6">
                  <c:v>2.4285886868107198</c:v>
                </c:pt>
                <c:pt idx="7">
                  <c:v>1.376387248885357</c:v>
                </c:pt>
                <c:pt idx="8">
                  <c:v>1.825258661779146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3577.0670558806851</c:v>
                </c:pt>
                <c:pt idx="4">
                  <c:v>3935.3646022716871</c:v>
                </c:pt>
                <c:pt idx="5">
                  <c:v>4570.3269406128247</c:v>
                </c:pt>
                <c:pt idx="6">
                  <c:v>5024.6257255113533</c:v>
                </c:pt>
                <c:pt idx="7">
                  <c:v>5676.9859499916029</c:v>
                </c:pt>
                <c:pt idx="8">
                  <c:v>6145.411116184946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479.06563975764391</c:v>
                </c:pt>
                <c:pt idx="2">
                  <c:v>736.84523430672095</c:v>
                </c:pt>
                <c:pt idx="3">
                  <c:v>1172.1004940602741</c:v>
                </c:pt>
                <c:pt idx="4">
                  <c:v>1424.8891839098869</c:v>
                </c:pt>
                <c:pt idx="5">
                  <c:v>1424.8891839098881</c:v>
                </c:pt>
                <c:pt idx="6">
                  <c:v>1424.8891839098869</c:v>
                </c:pt>
                <c:pt idx="7">
                  <c:v>1252.038321824559</c:v>
                </c:pt>
                <c:pt idx="8">
                  <c:v>1365.8491497253581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0.1947015814467149</c:v>
                </c:pt>
                <c:pt idx="5">
                  <c:v>0.26398318050605951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2036.594471822649</c:v>
                </c:pt>
                <c:pt idx="1">
                  <c:v>2084.9583855431929</c:v>
                </c:pt>
                <c:pt idx="2">
                  <c:v>2048.9733997585631</c:v>
                </c:pt>
                <c:pt idx="3">
                  <c:v>1669.1962191344689</c:v>
                </c:pt>
                <c:pt idx="4">
                  <c:v>1371.8786817265091</c:v>
                </c:pt>
                <c:pt idx="5">
                  <c:v>1046.008112195532</c:v>
                </c:pt>
                <c:pt idx="6">
                  <c:v>628.61822961105611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720.37607209996838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Residential</a:t>
            </a:r>
          </a:p>
        </c:rich>
      </c:tx>
      <c:layout>
        <c:manualLayout>
          <c:xMode val="edge"/>
          <c:yMode val="edge"/>
          <c:x val="0.34707022122453079"/>
          <c:y val="2.3530165327864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76.523445256246859</c:v>
                </c:pt>
                <c:pt idx="5">
                  <c:v>76.523445256246859</c:v>
                </c:pt>
                <c:pt idx="6">
                  <c:v>73.309460555484492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2981.1270940562849</c:v>
                </c:pt>
                <c:pt idx="4">
                  <c:v>3154.265499456169</c:v>
                </c:pt>
                <c:pt idx="5">
                  <c:v>3134.3380778722139</c:v>
                </c:pt>
                <c:pt idx="6">
                  <c:v>5416.251162857684</c:v>
                </c:pt>
                <c:pt idx="7">
                  <c:v>7021.9842489284874</c:v>
                </c:pt>
                <c:pt idx="8">
                  <c:v>7053.3869718340848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111.3366999079694</c:v>
                </c:pt>
                <c:pt idx="5">
                  <c:v>134.8139879226741</c:v>
                </c:pt>
                <c:pt idx="6">
                  <c:v>464.11721609011272</c:v>
                </c:pt>
                <c:pt idx="7">
                  <c:v>569.30036715105734</c:v>
                </c:pt>
                <c:pt idx="8">
                  <c:v>569.300367151057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1.7453236465486659</c:v>
                </c:pt>
                <c:pt idx="5">
                  <c:v>2.3656327428811532</c:v>
                </c:pt>
                <c:pt idx="6">
                  <c:v>3.1367402179383359</c:v>
                </c:pt>
                <c:pt idx="7">
                  <c:v>3.8785342763684789</c:v>
                </c:pt>
                <c:pt idx="8">
                  <c:v>4.3851054736108779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5882.632971312888</c:v>
                </c:pt>
                <c:pt idx="1">
                  <c:v>5281.9961469397167</c:v>
                </c:pt>
                <c:pt idx="2">
                  <c:v>5270.8117901290161</c:v>
                </c:pt>
                <c:pt idx="3">
                  <c:v>5304.1410027623406</c:v>
                </c:pt>
                <c:pt idx="4">
                  <c:v>5111.0554945693666</c:v>
                </c:pt>
                <c:pt idx="5">
                  <c:v>5406.5697511045937</c:v>
                </c:pt>
                <c:pt idx="6">
                  <c:v>1618.4473214941577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2004.6570616056988</c:v>
                </c:pt>
                <c:pt idx="1">
                  <c:v>1511.031772800771</c:v>
                </c:pt>
                <c:pt idx="2">
                  <c:v>1428.1202289134424</c:v>
                </c:pt>
                <c:pt idx="3">
                  <c:v>1222.6508903760855</c:v>
                </c:pt>
                <c:pt idx="4">
                  <c:v>137.44608441004121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5.8591906477749433E-3</c:v>
                </c:pt>
                <c:pt idx="4">
                  <c:v>0.224382136692375</c:v>
                </c:pt>
                <c:pt idx="5">
                  <c:v>1.3216073011536369</c:v>
                </c:pt>
                <c:pt idx="6">
                  <c:v>8.0442866218396532</c:v>
                </c:pt>
                <c:pt idx="7">
                  <c:v>42.893113181552067</c:v>
                </c:pt>
                <c:pt idx="8">
                  <c:v>109.95689953277029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300.24900317685052</c:v>
                </c:pt>
                <c:pt idx="4">
                  <c:v>310.88087250131088</c:v>
                </c:pt>
                <c:pt idx="5">
                  <c:v>321.03041673309178</c:v>
                </c:pt>
                <c:pt idx="6">
                  <c:v>325.16289699213189</c:v>
                </c:pt>
                <c:pt idx="7">
                  <c:v>329.20862177289979</c:v>
                </c:pt>
                <c:pt idx="8">
                  <c:v>331.47149400724038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170.89616935484301</c:v>
                </c:pt>
                <c:pt idx="1">
                  <c:v>137.0747988026304</c:v>
                </c:pt>
                <c:pt idx="2">
                  <c:v>108.9586942635267</c:v>
                </c:pt>
                <c:pt idx="3">
                  <c:v>129.0459209402967</c:v>
                </c:pt>
                <c:pt idx="4">
                  <c:v>84.173113905906376</c:v>
                </c:pt>
                <c:pt idx="5">
                  <c:v>74.054444666858188</c:v>
                </c:pt>
                <c:pt idx="6">
                  <c:v>53.615765624205892</c:v>
                </c:pt>
                <c:pt idx="7">
                  <c:v>25.100064652567049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764.61526071746653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716.49510324336097</c:v>
                </c:pt>
                <c:pt idx="4">
                  <c:v>668.3892339424317</c:v>
                </c:pt>
                <c:pt idx="5">
                  <c:v>686.93651819741126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2.30611270975086</c:v>
                </c:pt>
                <c:pt idx="5">
                  <c:v>2.3061127097508591</c:v>
                </c:pt>
                <c:pt idx="6">
                  <c:v>2.4285886868107198</c:v>
                </c:pt>
                <c:pt idx="7">
                  <c:v>1.376387248885357</c:v>
                </c:pt>
                <c:pt idx="8">
                  <c:v>1.825258661779146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9182.201931653477</c:v>
                </c:pt>
                <c:pt idx="1">
                  <c:v>8680.7428943043396</c:v>
                </c:pt>
                <c:pt idx="2">
                  <c:v>4859.0156267396051</c:v>
                </c:pt>
                <c:pt idx="3">
                  <c:v>2700.2714212529963</c:v>
                </c:pt>
                <c:pt idx="4">
                  <c:v>1013.3278380537262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173.6402096083869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176.2371171420464</c:v>
                </c:pt>
                <c:pt idx="4">
                  <c:v>262.74573866089361</c:v>
                </c:pt>
                <c:pt idx="5">
                  <c:v>302.21326602105722</c:v>
                </c:pt>
                <c:pt idx="6">
                  <c:v>346.5309874226665</c:v>
                </c:pt>
                <c:pt idx="7">
                  <c:v>400.72296441669812</c:v>
                </c:pt>
                <c:pt idx="8">
                  <c:v>460.15892398660083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7902.5004361916017</c:v>
                </c:pt>
                <c:pt idx="1">
                  <c:v>5208.6469509875906</c:v>
                </c:pt>
                <c:pt idx="2">
                  <c:v>6015.3017051507168</c:v>
                </c:pt>
                <c:pt idx="3">
                  <c:v>1967.716932773857</c:v>
                </c:pt>
                <c:pt idx="4">
                  <c:v>1186.4399475064081</c:v>
                </c:pt>
                <c:pt idx="5">
                  <c:v>281.86511658985609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239.68787461427607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1429.5147465946507</c:v>
                </c:pt>
                <c:pt idx="4">
                  <c:v>2299.8913791195646</c:v>
                </c:pt>
                <c:pt idx="5">
                  <c:v>3340.3465515921466</c:v>
                </c:pt>
                <c:pt idx="6">
                  <c:v>4361.2610965056574</c:v>
                </c:pt>
                <c:pt idx="7">
                  <c:v>5678.6271767526341</c:v>
                </c:pt>
                <c:pt idx="8">
                  <c:v>5823.2825104028743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1109.6400000000001</c:v>
                </c:pt>
                <c:pt idx="2">
                  <c:v>1790.26</c:v>
                </c:pt>
                <c:pt idx="3">
                  <c:v>3465.8215030806687</c:v>
                </c:pt>
                <c:pt idx="4">
                  <c:v>5170.6336092809752</c:v>
                </c:pt>
                <c:pt idx="5">
                  <c:v>7415.7330274009455</c:v>
                </c:pt>
                <c:pt idx="6">
                  <c:v>10343.017044614371</c:v>
                </c:pt>
                <c:pt idx="7">
                  <c:v>12914.009351449426</c:v>
                </c:pt>
                <c:pt idx="8">
                  <c:v>14945.571619876711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2271.6198016910521</c:v>
                </c:pt>
                <c:pt idx="4">
                  <c:v>2356.0244264186049</c:v>
                </c:pt>
                <c:pt idx="5">
                  <c:v>2163.934430970141</c:v>
                </c:pt>
                <c:pt idx="6">
                  <c:v>2259.5450378891742</c:v>
                </c:pt>
                <c:pt idx="7">
                  <c:v>2434.3480506811111</c:v>
                </c:pt>
                <c:pt idx="8">
                  <c:v>1936.3213488144611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5713.4920000000029</c:v>
                </c:pt>
                <c:pt idx="1">
                  <c:v>6309.2429999999977</c:v>
                </c:pt>
                <c:pt idx="2">
                  <c:v>7059.634</c:v>
                </c:pt>
                <c:pt idx="3">
                  <c:v>7900.337725210371</c:v>
                </c:pt>
                <c:pt idx="4">
                  <c:v>9250.356813999857</c:v>
                </c:pt>
                <c:pt idx="5">
                  <c:v>9219.8934000000718</c:v>
                </c:pt>
                <c:pt idx="6">
                  <c:v>8642.2409771851053</c:v>
                </c:pt>
                <c:pt idx="7">
                  <c:v>9059.7654999999995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9.299403610531165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8.1911545534123427</c:v>
                </c:pt>
                <c:pt idx="4">
                  <c:v>74.44548910507217</c:v>
                </c:pt>
                <c:pt idx="5">
                  <c:v>30.733379248068623</c:v>
                </c:pt>
                <c:pt idx="6">
                  <c:v>6.0820401730650415</c:v>
                </c:pt>
                <c:pt idx="7">
                  <c:v>0.44890295548598325</c:v>
                </c:pt>
                <c:pt idx="8">
                  <c:v>0.10901785416324795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235.58489146678954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207.50924868644606</c:v>
                </c:pt>
                <c:pt idx="4">
                  <c:v>284.67205896782298</c:v>
                </c:pt>
                <c:pt idx="5">
                  <c:v>117.52134957752033</c:v>
                </c:pt>
                <c:pt idx="6">
                  <c:v>23.257109592600912</c:v>
                </c:pt>
                <c:pt idx="7">
                  <c:v>1.7165597291539483</c:v>
                </c:pt>
                <c:pt idx="8">
                  <c:v>0.41687330397015598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369.53728808664266</c:v>
                </c:pt>
                <c:pt idx="4">
                  <c:v>1007.3892447083507</c:v>
                </c:pt>
                <c:pt idx="5">
                  <c:v>1106.962703163518</c:v>
                </c:pt>
                <c:pt idx="6">
                  <c:v>565.29398175918664</c:v>
                </c:pt>
                <c:pt idx="7">
                  <c:v>542.21448860367366</c:v>
                </c:pt>
                <c:pt idx="8">
                  <c:v>558.20535447239024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398.04601714151755</c:v>
                </c:pt>
                <c:pt idx="8">
                  <c:v>1715.8712422379363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573.81844341557996</c:v>
                </c:pt>
                <c:pt idx="5">
                  <c:v>643.26440102791582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10.96935288950012</c:v>
                </c:pt>
                <c:pt idx="5">
                  <c:v>24.60025445459414</c:v>
                </c:pt>
                <c:pt idx="6">
                  <c:v>53.705132969385652</c:v>
                </c:pt>
                <c:pt idx="7">
                  <c:v>39.428192620375242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</c:v>
                </c:pt>
                <c:pt idx="2">
                  <c:v>0</c:v>
                </c:pt>
                <c:pt idx="3">
                  <c:v>8.7617607526881898</c:v>
                </c:pt>
                <c:pt idx="4">
                  <c:v>339.13781816345562</c:v>
                </c:pt>
                <c:pt idx="5">
                  <c:v>1018.073119996491</c:v>
                </c:pt>
                <c:pt idx="6">
                  <c:v>1242.01110217923</c:v>
                </c:pt>
                <c:pt idx="7">
                  <c:v>1625.9737886709991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layout>
        <c:manualLayout>
          <c:xMode val="edge"/>
          <c:yMode val="edge"/>
          <c:x val="0.36569478263062288"/>
          <c:y val="2.0804466680772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layout>
        <c:manualLayout>
          <c:xMode val="edge"/>
          <c:yMode val="edge"/>
          <c:x val="0.35523405448973094"/>
          <c:y val="2.0804466680772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599.74988435361911</c:v>
                </c:pt>
                <c:pt idx="4">
                  <c:v>491.06644881267266</c:v>
                </c:pt>
                <c:pt idx="5">
                  <c:v>266.87891207100671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774.23199999999997</c:v>
                </c:pt>
                <c:pt idx="1">
                  <c:v>616.47699999999963</c:v>
                </c:pt>
                <c:pt idx="2">
                  <c:v>468.21099999999979</c:v>
                </c:pt>
                <c:pt idx="3">
                  <c:v>606.74576934104812</c:v>
                </c:pt>
                <c:pt idx="4">
                  <c:v>43.096011631166732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92.486000000000018</c:v>
                </c:pt>
                <c:pt idx="2">
                  <c:v>75.256000000000014</c:v>
                </c:pt>
                <c:pt idx="3">
                  <c:v>90.197352266875015</c:v>
                </c:pt>
                <c:pt idx="4">
                  <c:v>33.148507400339568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46.634830529999995</c:v>
                </c:pt>
                <c:pt idx="4">
                  <c:v>159.69064417451858</c:v>
                </c:pt>
                <c:pt idx="5">
                  <c:v>216.77232714862251</c:v>
                </c:pt>
                <c:pt idx="6">
                  <c:v>254.89079432972491</c:v>
                </c:pt>
                <c:pt idx="7">
                  <c:v>368.12713918928063</c:v>
                </c:pt>
                <c:pt idx="8">
                  <c:v>368.12713918928063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297.82835346111563</c:v>
                </c:pt>
                <c:pt idx="8">
                  <c:v>297.82835346111563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688.952</c:v>
                </c:pt>
                <c:pt idx="2">
                  <c:v>803.43099999999993</c:v>
                </c:pt>
                <c:pt idx="3">
                  <c:v>761.85188169680464</c:v>
                </c:pt>
                <c:pt idx="4">
                  <c:v>739.67885492080461</c:v>
                </c:pt>
                <c:pt idx="5">
                  <c:v>717.50582814480458</c:v>
                </c:pt>
                <c:pt idx="6">
                  <c:v>328.97622690223392</c:v>
                </c:pt>
                <c:pt idx="7">
                  <c:v>609.97388518144101</c:v>
                </c:pt>
                <c:pt idx="8">
                  <c:v>609.97388518144101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2267.0349999999999</c:v>
                </c:pt>
                <c:pt idx="2">
                  <c:v>2209.212</c:v>
                </c:pt>
                <c:pt idx="3">
                  <c:v>2108.0142925495966</c:v>
                </c:pt>
                <c:pt idx="4">
                  <c:v>1469.356169494502</c:v>
                </c:pt>
                <c:pt idx="5">
                  <c:v>1202.9579186419337</c:v>
                </c:pt>
                <c:pt idx="6">
                  <c:v>583.8670212319588</c:v>
                </c:pt>
                <c:pt idx="7">
                  <c:v>1275.9293778318374</c:v>
                </c:pt>
                <c:pt idx="8">
                  <c:v>1275.9293778318374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3.738808664259928E-2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565.25548175918664</c:v>
                </c:pt>
                <c:pt idx="7">
                  <c:v>542.17598860367366</c:v>
                </c:pt>
                <c:pt idx="8">
                  <c:v>558.16685447238979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398.04601714151744</c:v>
                </c:pt>
                <c:pt idx="8">
                  <c:v>1715.8712422379372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69.567834783719462</c:v>
                </c:pt>
                <c:pt idx="3">
                  <c:v>0</c:v>
                </c:pt>
                <c:pt idx="4">
                  <c:v>99.118092768744503</c:v>
                </c:pt>
                <c:pt idx="5">
                  <c:v>0</c:v>
                </c:pt>
                <c:pt idx="6">
                  <c:v>13.764149044719581</c:v>
                </c:pt>
                <c:pt idx="7">
                  <c:v>220.44932893118181</c:v>
                </c:pt>
                <c:pt idx="8">
                  <c:v>791.99918033354538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235.58489146678966</c:v>
                </c:pt>
                <c:pt idx="1">
                  <c:v>210.31695587089811</c:v>
                </c:pt>
                <c:pt idx="2">
                  <c:v>187.54122238448781</c:v>
                </c:pt>
                <c:pt idx="3">
                  <c:v>207.5092486864462</c:v>
                </c:pt>
                <c:pt idx="4">
                  <c:v>284.67205896782309</c:v>
                </c:pt>
                <c:pt idx="5">
                  <c:v>117.52134957752035</c:v>
                </c:pt>
                <c:pt idx="6">
                  <c:v>23.257109592600901</c:v>
                </c:pt>
                <c:pt idx="7">
                  <c:v>1.7165597291539478</c:v>
                </c:pt>
                <c:pt idx="8">
                  <c:v>0.4168733039701556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1395.6757604805371</c:v>
                </c:pt>
                <c:pt idx="5">
                  <c:v>1565.589217333292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252.69723735253302</c:v>
                </c:pt>
                <c:pt idx="8">
                  <c:v>1171.9655115688049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6.5930372228088702E-2</c:v>
                </c:pt>
                <c:pt idx="4">
                  <c:v>949.39999999999986</c:v>
                </c:pt>
                <c:pt idx="5">
                  <c:v>972.59999999999968</c:v>
                </c:pt>
                <c:pt idx="6">
                  <c:v>995.8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0.70518741046573119</c:v>
                </c:pt>
                <c:pt idx="3">
                  <c:v>0</c:v>
                </c:pt>
                <c:pt idx="4">
                  <c:v>3.0828037062204978</c:v>
                </c:pt>
                <c:pt idx="5">
                  <c:v>0</c:v>
                </c:pt>
                <c:pt idx="6">
                  <c:v>0</c:v>
                </c:pt>
                <c:pt idx="7">
                  <c:v>4.8733424005440309</c:v>
                </c:pt>
                <c:pt idx="8">
                  <c:v>1.7480797140511291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18" Type="http://schemas.openxmlformats.org/officeDocument/2006/relationships/chart" Target="../charts/chart112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19" Type="http://schemas.openxmlformats.org/officeDocument/2006/relationships/chart" Target="../charts/chart113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25</xdr:row>
      <xdr:rowOff>161472</xdr:rowOff>
    </xdr:from>
    <xdr:to>
      <xdr:col>31</xdr:col>
      <xdr:colOff>21321</xdr:colOff>
      <xdr:row>42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64DEE46-E36C-472C-9FD8-3B60E9355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22</xdr:row>
      <xdr:rowOff>69273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46</xdr:col>
      <xdr:colOff>34636</xdr:colOff>
      <xdr:row>1</xdr:row>
      <xdr:rowOff>173183</xdr:rowOff>
    </xdr:from>
    <xdr:to>
      <xdr:col>54</xdr:col>
      <xdr:colOff>572350</xdr:colOff>
      <xdr:row>21</xdr:row>
      <xdr:rowOff>141312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DA6D930E-1798-4EA7-9736-8D20CC1A8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56</xdr:col>
      <xdr:colOff>69272</xdr:colOff>
      <xdr:row>1</xdr:row>
      <xdr:rowOff>173183</xdr:rowOff>
    </xdr:from>
    <xdr:to>
      <xdr:col>64</xdr:col>
      <xdr:colOff>606986</xdr:colOff>
      <xdr:row>21</xdr:row>
      <xdr:rowOff>141312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B3B3B765-EE00-4AFE-A68E-7AFCF8BCB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21294D59" TargetMode="External"/><Relationship Id="rId1" Type="http://schemas.openxmlformats.org/officeDocument/2006/relationships/externalLinkPath" Target="file:///\\21294D59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21294D59" TargetMode="External"/><Relationship Id="rId1" Type="http://schemas.openxmlformats.org/officeDocument/2006/relationships/externalLinkPath" Target="file:///\\21294D59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21294D59" TargetMode="External"/><Relationship Id="rId1" Type="http://schemas.openxmlformats.org/officeDocument/2006/relationships/externalLinkPath" Target="file:///\\21294D59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21294D59" TargetMode="External"/><Relationship Id="rId1" Type="http://schemas.openxmlformats.org/officeDocument/2006/relationships/externalLinkPath" Target="file:///\\21294D59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0.29099999999999998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0.439</v>
          </cell>
          <cell r="F3">
            <v>0.36899999999999999</v>
          </cell>
          <cell r="G3">
            <v>0.13875706032556351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205539.0254968775</v>
          </cell>
          <cell r="E4">
            <v>219100.3696534287</v>
          </cell>
          <cell r="F4">
            <v>211318.52260950371</v>
          </cell>
          <cell r="G4">
            <v>210506.4792328091</v>
          </cell>
          <cell r="H4">
            <v>149737.66230650651</v>
          </cell>
          <cell r="I4">
            <v>112220.87957702229</v>
          </cell>
          <cell r="J4">
            <v>87659.59969220146</v>
          </cell>
          <cell r="K4">
            <v>21396.14513251407</v>
          </cell>
          <cell r="L4">
            <v>2309.476044110786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5592.2731215019294</v>
          </cell>
          <cell r="E5">
            <v>0</v>
          </cell>
          <cell r="F5">
            <v>0</v>
          </cell>
          <cell r="G5">
            <v>9598.3711191335751</v>
          </cell>
          <cell r="H5">
            <v>26165.954408009111</v>
          </cell>
          <cell r="I5">
            <v>28752.278004247219</v>
          </cell>
          <cell r="J5">
            <v>14682.96056517368</v>
          </cell>
          <cell r="K5">
            <v>14083.49321048503</v>
          </cell>
          <cell r="L5">
            <v>14498.84037590624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9046.5003895799455</v>
          </cell>
          <cell r="L6">
            <v>29381.204462198661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13041.328259444999</v>
          </cell>
          <cell r="I7">
            <v>14619.645477907179</v>
          </cell>
          <cell r="J7">
            <v>17960.178124004509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79217.141867487691</v>
          </cell>
          <cell r="E8">
            <v>70720.613816237645</v>
          </cell>
          <cell r="F8">
            <v>63062.106942152292</v>
          </cell>
          <cell r="G8">
            <v>69776.501751290343</v>
          </cell>
          <cell r="H8">
            <v>41358.605058373418</v>
          </cell>
          <cell r="I8">
            <v>17074.099582260351</v>
          </cell>
          <cell r="J8">
            <v>3378.9112072583562</v>
          </cell>
          <cell r="K8">
            <v>249.39053082554619</v>
          </cell>
          <cell r="L8">
            <v>60.56547453513776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6544.0247629663763</v>
          </cell>
          <cell r="E9">
            <v>5842.1376630805034</v>
          </cell>
          <cell r="F9">
            <v>5209.4783995691023</v>
          </cell>
          <cell r="G9">
            <v>5764.1457968457244</v>
          </cell>
          <cell r="H9">
            <v>7907.5571935506396</v>
          </cell>
          <cell r="I9">
            <v>3264.4819327088981</v>
          </cell>
          <cell r="J9">
            <v>646.03082201669201</v>
          </cell>
          <cell r="K9">
            <v>47.682214698720792</v>
          </cell>
          <cell r="L9">
            <v>11.579813999171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0</v>
          </cell>
          <cell r="J11">
            <v>11.103853690398431</v>
          </cell>
          <cell r="K11">
            <v>25.93076420640104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9615.869225027167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8087.0435070270587</v>
          </cell>
          <cell r="F13">
            <v>4769.2845258499256</v>
          </cell>
          <cell r="G13">
            <v>8428.6731425767648</v>
          </cell>
          <cell r="H13">
            <v>8625.0141630910584</v>
          </cell>
          <cell r="I13">
            <v>8704.9924825611215</v>
          </cell>
          <cell r="J13">
            <v>8430.9767822472277</v>
          </cell>
          <cell r="K13">
            <v>9125.711862047976</v>
          </cell>
          <cell r="L13">
            <v>506.0983802645876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249.3034747613664</v>
          </cell>
          <cell r="I14">
            <v>559.09669214986684</v>
          </cell>
          <cell r="J14">
            <v>1220.571203849674</v>
          </cell>
          <cell r="K14">
            <v>896.09528682671009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229.1565474368399</v>
          </cell>
          <cell r="E15">
            <v>284.06691109139081</v>
          </cell>
          <cell r="F15">
            <v>251.94794683443371</v>
          </cell>
          <cell r="G15">
            <v>177.73947317503431</v>
          </cell>
          <cell r="H15">
            <v>121.18304885654899</v>
          </cell>
          <cell r="I15">
            <v>13.133591131081371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9.8625654020267248</v>
          </cell>
          <cell r="E16">
            <v>5.1908238958035398</v>
          </cell>
          <cell r="F16">
            <v>0</v>
          </cell>
          <cell r="G16">
            <v>17.523521505376369</v>
          </cell>
          <cell r="H16">
            <v>368.20677400603739</v>
          </cell>
          <cell r="I16">
            <v>619.32781466453071</v>
          </cell>
          <cell r="J16">
            <v>552.81467041176757</v>
          </cell>
          <cell r="K16">
            <v>153.21676085553631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0.51908238958035402</v>
          </cell>
          <cell r="E17">
            <v>0</v>
          </cell>
          <cell r="F17">
            <v>0</v>
          </cell>
          <cell r="G17">
            <v>8.7617607526881898</v>
          </cell>
          <cell r="H17">
            <v>339.13781816345562</v>
          </cell>
          <cell r="I17">
            <v>1018.073119996491</v>
          </cell>
          <cell r="J17">
            <v>1242.01110217923</v>
          </cell>
          <cell r="K17">
            <v>1625.9737886709991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19.379303895054608</v>
          </cell>
          <cell r="I18">
            <v>59.387598666462168</v>
          </cell>
          <cell r="J18">
            <v>81.298728375201947</v>
          </cell>
          <cell r="K18">
            <v>96.93305278615577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0.60548661005878512</v>
          </cell>
          <cell r="J19">
            <v>22.207707380796862</v>
          </cell>
          <cell r="K19">
            <v>51.861528412802087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HH2_WE_CU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0.6012778593552609</v>
          </cell>
          <cell r="I20">
            <v>0.1043370572402179</v>
          </cell>
          <cell r="J20">
            <v>22.086071514859309</v>
          </cell>
          <cell r="K20">
            <v>54.101997169242587</v>
          </cell>
          <cell r="L20">
            <v>23.808456014546291</v>
          </cell>
        </row>
        <row r="21">
          <cell r="A21">
            <v>19</v>
          </cell>
          <cell r="B21" t="str">
            <v>TRA_FT_DST_INT</v>
          </cell>
          <cell r="C21" t="str">
            <v>PRI_OIL_DST_kt</v>
          </cell>
          <cell r="D21">
            <v>3516.0007950705631</v>
          </cell>
          <cell r="E21">
            <v>3878.6634593995268</v>
          </cell>
          <cell r="F21">
            <v>2109.6004770423378</v>
          </cell>
          <cell r="G21">
            <v>3990.836263655191</v>
          </cell>
          <cell r="H21">
            <v>7402.4883720930238</v>
          </cell>
          <cell r="I21">
            <v>48413.620538419957</v>
          </cell>
          <cell r="J21">
            <v>48552.764150725699</v>
          </cell>
          <cell r="K21">
            <v>48552.764150725699</v>
          </cell>
          <cell r="L21">
            <v>41403.733430615197</v>
          </cell>
        </row>
        <row r="22">
          <cell r="A22">
            <v>20</v>
          </cell>
          <cell r="B22" t="str">
            <v>TRA_FT_HFO_INT</v>
          </cell>
          <cell r="C22" t="str">
            <v>PRI_OIL_HFO</v>
          </cell>
          <cell r="D22">
            <v>1811.4704259711821</v>
          </cell>
          <cell r="E22">
            <v>1857.8</v>
          </cell>
          <cell r="F22">
            <v>1772.368108473762</v>
          </cell>
          <cell r="G22">
            <v>1857.8</v>
          </cell>
          <cell r="H22">
            <v>1741.842288716093</v>
          </cell>
          <cell r="I22">
            <v>0</v>
          </cell>
          <cell r="J22">
            <v>11.782695646345349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TRA_FT_AMM_INT_ELCSYS_CU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0.81844767271474861</v>
          </cell>
          <cell r="J23">
            <v>28.557353398990639</v>
          </cell>
          <cell r="K23">
            <v>37.043450785954292</v>
          </cell>
          <cell r="L23">
            <v>217.93446228816899</v>
          </cell>
        </row>
        <row r="24">
          <cell r="A24">
            <v>22</v>
          </cell>
          <cell r="B24" t="str">
            <v>TRA_FT_AMM_INT_ELCSYS_DT</v>
          </cell>
          <cell r="C24" t="str">
            <v>HH2_WE_DT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0.1387334643821726</v>
          </cell>
          <cell r="J24">
            <v>0.1387334643821726</v>
          </cell>
          <cell r="K24">
            <v>0</v>
          </cell>
          <cell r="L24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155.92361786872331</v>
          </cell>
          <cell r="D22">
            <v>155.92361786872331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3.4849999999999999</v>
          </cell>
          <cell r="F23">
            <v>2.3233333333333328</v>
          </cell>
          <cell r="G23">
            <v>2.3233333333333341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29.156080029475209</v>
          </cell>
          <cell r="G32">
            <v>17.413356886610671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69.36099720425166</v>
          </cell>
          <cell r="E33">
            <v>47.63408557445652</v>
          </cell>
          <cell r="F33">
            <v>43.718195078640278</v>
          </cell>
          <cell r="G33">
            <v>15.877461845093039</v>
          </cell>
        </row>
        <row r="34">
          <cell r="A34" t="str">
            <v>EUR</v>
          </cell>
          <cell r="B34" t="str">
            <v>ELC_CHP_BIO_EXS</v>
          </cell>
          <cell r="C34">
            <v>8.7762242285398013</v>
          </cell>
          <cell r="D34">
            <v>4.8778668433000316</v>
          </cell>
          <cell r="E34">
            <v>4.8778668433000316</v>
          </cell>
          <cell r="F34">
            <v>2.1336610727437688</v>
          </cell>
          <cell r="G34">
            <v>1.427620963588272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63.475977435056542</v>
          </cell>
          <cell r="D37">
            <v>67.229750677325569</v>
          </cell>
          <cell r="E37">
            <v>67.229750677325555</v>
          </cell>
          <cell r="F37">
            <v>67.229750677325555</v>
          </cell>
          <cell r="G37">
            <v>67.229750677325555</v>
          </cell>
          <cell r="H37">
            <v>67.229750677325555</v>
          </cell>
          <cell r="I37">
            <v>3.7537732422690202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0.81501989260950847</v>
          </cell>
          <cell r="E39">
            <v>0.81501989260950847</v>
          </cell>
          <cell r="F39">
            <v>0.81501989260950847</v>
          </cell>
          <cell r="G39">
            <v>0.81501989260950847</v>
          </cell>
          <cell r="H39">
            <v>0.81501989260950847</v>
          </cell>
          <cell r="I39">
            <v>0.81501989260950847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29.17198333333333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2.293133371385085</v>
          </cell>
          <cell r="E49">
            <v>8.8784158887197648</v>
          </cell>
          <cell r="F49">
            <v>8.8784158887197648</v>
          </cell>
          <cell r="G49">
            <v>8.8784158887197648</v>
          </cell>
          <cell r="H49">
            <v>8.8784158887197648</v>
          </cell>
          <cell r="I49">
            <v>8.8784158887197648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2.173231524134728</v>
          </cell>
          <cell r="D53">
            <v>2.173231524134728</v>
          </cell>
          <cell r="E53">
            <v>2.173231524134728</v>
          </cell>
          <cell r="F53">
            <v>2.173231524134728</v>
          </cell>
          <cell r="G53">
            <v>2.173231524134728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22.971601521628909</v>
          </cell>
          <cell r="E56">
            <v>31.262982014716151</v>
          </cell>
          <cell r="F56">
            <v>43.702144726129212</v>
          </cell>
          <cell r="G56">
            <v>43.702144726129212</v>
          </cell>
          <cell r="H56">
            <v>33.568670894025232</v>
          </cell>
          <cell r="I56">
            <v>20.7305432045003</v>
          </cell>
          <cell r="J56">
            <v>12.43916271141306</v>
          </cell>
        </row>
        <row r="57">
          <cell r="A57" t="str">
            <v>EUR</v>
          </cell>
          <cell r="B57" t="str">
            <v>ELC_BIO_CRP_COM_NEW</v>
          </cell>
          <cell r="E57">
            <v>0.80028617357942444</v>
          </cell>
          <cell r="F57">
            <v>0.80028617357942444</v>
          </cell>
          <cell r="G57">
            <v>0.80028617357942444</v>
          </cell>
          <cell r="H57">
            <v>0.80028617357942444</v>
          </cell>
          <cell r="I57">
            <v>0.80028617357942444</v>
          </cell>
          <cell r="J57">
            <v>0.80028617357942444</v>
          </cell>
        </row>
        <row r="58">
          <cell r="A58" t="str">
            <v>EUR</v>
          </cell>
          <cell r="B58" t="str">
            <v>ELC_BIO_MUN_INC_NEW</v>
          </cell>
          <cell r="C58">
            <v>10.54101008552599</v>
          </cell>
          <cell r="D58">
            <v>10.54101008552599</v>
          </cell>
          <cell r="E58">
            <v>10.54101008552599</v>
          </cell>
          <cell r="F58">
            <v>10.54101008552599</v>
          </cell>
          <cell r="G58">
            <v>10.54101008552599</v>
          </cell>
          <cell r="H58">
            <v>10.54101008552599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178.18329691426601</v>
          </cell>
          <cell r="K59">
            <v>187.46413686826031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16.03670308573404</v>
          </cell>
          <cell r="K60">
            <v>12.755863131739691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2.7756642002787668</v>
          </cell>
          <cell r="G61">
            <v>2.7756642002787668</v>
          </cell>
          <cell r="H61">
            <v>2.7756642002787668</v>
          </cell>
          <cell r="I61">
            <v>2.7756642002787668</v>
          </cell>
          <cell r="J61">
            <v>2.7756642002787668</v>
          </cell>
          <cell r="K61">
            <v>1.7961659269524399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1130.72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0.86212569688015139</v>
          </cell>
          <cell r="E70">
            <v>0.87212569688015096</v>
          </cell>
          <cell r="F70">
            <v>0.88212569688015119</v>
          </cell>
          <cell r="G70">
            <v>0.88212569688015119</v>
          </cell>
          <cell r="H70">
            <v>0.8821256968801513</v>
          </cell>
          <cell r="I70">
            <v>0.88212569688015119</v>
          </cell>
          <cell r="J70">
            <v>0.8821256968801513</v>
          </cell>
          <cell r="K70">
            <v>3.6852178934378921E-2</v>
          </cell>
        </row>
        <row r="71">
          <cell r="A71" t="str">
            <v>EUR</v>
          </cell>
          <cell r="B71" t="str">
            <v>ELC_SOL_CSP_4_NEW</v>
          </cell>
          <cell r="G71">
            <v>9.9999999999997886E-3</v>
          </cell>
          <cell r="H71">
            <v>9.9999999999997886E-3</v>
          </cell>
          <cell r="I71">
            <v>1.4678743031198489</v>
          </cell>
          <cell r="J71">
            <v>1.4678743031198489</v>
          </cell>
          <cell r="K71">
            <v>1.4678743031198489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1.78</v>
          </cell>
          <cell r="J73">
            <v>1.78</v>
          </cell>
          <cell r="K73">
            <v>0.38000000000000012</v>
          </cell>
        </row>
        <row r="74">
          <cell r="A74" t="str">
            <v>EUR</v>
          </cell>
          <cell r="B74" t="str">
            <v>ELC_HYD_PUM_NEW</v>
          </cell>
          <cell r="C74">
            <v>5.0246036884830039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48.315712158508063</v>
          </cell>
          <cell r="K75">
            <v>40.595712158508057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0.2243821366923717</v>
          </cell>
          <cell r="G6">
            <v>1.3216073011536369</v>
          </cell>
          <cell r="H6">
            <v>8.0442866218396549</v>
          </cell>
          <cell r="I6">
            <v>42.893113181552039</v>
          </cell>
          <cell r="J6">
            <v>110.04125213476991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226.2524491130068</v>
          </cell>
          <cell r="E23">
            <v>2148.8969072819241</v>
          </cell>
          <cell r="F23">
            <v>2649.622062954506</v>
          </cell>
          <cell r="G23">
            <v>3175.9348985932061</v>
          </cell>
          <cell r="H23">
            <v>4997.8584741544937</v>
          </cell>
          <cell r="I23">
            <v>6917.782856431475</v>
          </cell>
          <cell r="J23">
            <v>8762.8256808895967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H28">
            <v>0.3949762549704372</v>
          </cell>
          <cell r="I28">
            <v>0.3949762549704372</v>
          </cell>
          <cell r="J28">
            <v>0.3949762549704372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1.1606819006166129E-2</v>
          </cell>
          <cell r="G30">
            <v>7.2059001329948011E-2</v>
          </cell>
          <cell r="H30">
            <v>7.2059001329948011E-2</v>
          </cell>
          <cell r="I30">
            <v>2.5121481462618509</v>
          </cell>
          <cell r="J30">
            <v>16.772889824346962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2.8864471206718152</v>
          </cell>
          <cell r="G34">
            <v>17.61407935160636</v>
          </cell>
          <cell r="H34">
            <v>112.29000190137759</v>
          </cell>
          <cell r="I34">
            <v>583.41977961154203</v>
          </cell>
          <cell r="J34">
            <v>1004.339765992988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83.702723539648801</v>
          </cell>
          <cell r="F39">
            <v>761.56031221532487</v>
          </cell>
          <cell r="G39">
            <v>961.35028430241539</v>
          </cell>
          <cell r="H39">
            <v>1148.074037240495</v>
          </cell>
          <cell r="I39">
            <v>1188.159491248615</v>
          </cell>
          <cell r="J39">
            <v>1177.1974456772859</v>
          </cell>
        </row>
        <row r="40">
          <cell r="A40" t="str">
            <v>EUR</v>
          </cell>
          <cell r="B40" t="str">
            <v>HH2_BLD_NEW</v>
          </cell>
          <cell r="F40">
            <v>295.31576263978832</v>
          </cell>
          <cell r="G40">
            <v>303.08740804531681</v>
          </cell>
          <cell r="H40">
            <v>339.64123656834101</v>
          </cell>
          <cell r="I40">
            <v>339.64123656834101</v>
          </cell>
          <cell r="J40">
            <v>147.7727978565205</v>
          </cell>
        </row>
        <row r="41">
          <cell r="A41" t="str">
            <v>EUR</v>
          </cell>
          <cell r="B41" t="str">
            <v>HH2_DEL_TRA_LH2_INT_C_1_NEW</v>
          </cell>
          <cell r="H41">
            <v>6.2060850563119878</v>
          </cell>
          <cell r="I41">
            <v>44.868045049588162</v>
          </cell>
          <cell r="J41">
            <v>270.37485291645658</v>
          </cell>
        </row>
        <row r="42">
          <cell r="A42" t="str">
            <v>EUR</v>
          </cell>
          <cell r="B42" t="str">
            <v>HH2_DEL_TRA_LH2_INT_C_2_NEW</v>
          </cell>
          <cell r="G42">
            <v>1.1901159858799799</v>
          </cell>
          <cell r="H42">
            <v>1.1901159858799799</v>
          </cell>
          <cell r="I42">
            <v>1.1901159858799799</v>
          </cell>
          <cell r="J42">
            <v>0.59505799293998984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1451.9090000000001</v>
          </cell>
          <cell r="F7">
            <v>1989.886</v>
          </cell>
          <cell r="G7">
            <v>1989.886</v>
          </cell>
          <cell r="H7">
            <v>1989.886</v>
          </cell>
          <cell r="I7">
            <v>994.94299999999998</v>
          </cell>
          <cell r="J7">
            <v>1989.886</v>
          </cell>
          <cell r="K7">
            <v>994.94299999999998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137.26</v>
          </cell>
          <cell r="I8">
            <v>68.63</v>
          </cell>
          <cell r="J8">
            <v>137.26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3756.0831579750002</v>
          </cell>
          <cell r="F10">
            <v>5079.6779999999999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1269.9195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943.03784998578885</v>
          </cell>
          <cell r="K11">
            <v>471.51892499289443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</v>
          </cell>
          <cell r="D13">
            <v>15957.08924092825</v>
          </cell>
          <cell r="E13">
            <v>6480.4489999999996</v>
          </cell>
          <cell r="F13">
            <v>7676.2051016432833</v>
          </cell>
          <cell r="G13">
            <v>7676.2051016432833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19309.373829943441</v>
          </cell>
          <cell r="H14">
            <v>5269.8408299434441</v>
          </cell>
          <cell r="I14">
            <v>2627.9658123146778</v>
          </cell>
          <cell r="J14">
            <v>2627.9658123146778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1602.423</v>
          </cell>
          <cell r="G18">
            <v>1503.4374632017109</v>
          </cell>
          <cell r="H18">
            <v>1503.4374632017109</v>
          </cell>
          <cell r="I18">
            <v>1077.893686069428</v>
          </cell>
          <cell r="J18">
            <v>2064.3533618783758</v>
          </cell>
          <cell r="K18">
            <v>493.2298379044741</v>
          </cell>
        </row>
        <row r="19">
          <cell r="B19" t="str">
            <v>EXP_OIL_GLB</v>
          </cell>
          <cell r="C19">
            <v>39945.947999999997</v>
          </cell>
          <cell r="D19">
            <v>37156.394</v>
          </cell>
          <cell r="E19">
            <v>26163.347630492979</v>
          </cell>
          <cell r="F19">
            <v>11948.268043561409</v>
          </cell>
          <cell r="G19">
            <v>7757.4257046640996</v>
          </cell>
          <cell r="H19">
            <v>6326.47272980242</v>
          </cell>
          <cell r="I19">
            <v>2941.939583927689</v>
          </cell>
          <cell r="J19">
            <v>875.47182369939776</v>
          </cell>
          <cell r="K19">
            <v>43.529838989225631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25587.230199999991</v>
          </cell>
          <cell r="E21">
            <v>33312.388599999991</v>
          </cell>
          <cell r="F21">
            <v>33312.388599999991</v>
          </cell>
          <cell r="G21">
            <v>33312.388599999991</v>
          </cell>
          <cell r="H21">
            <v>33312.388599999991</v>
          </cell>
          <cell r="I21">
            <v>33312.388599999991</v>
          </cell>
          <cell r="J21">
            <v>33312.388599999991</v>
          </cell>
          <cell r="K21">
            <v>33312.388599999991</v>
          </cell>
        </row>
        <row r="22">
          <cell r="B22" t="str">
            <v>IMP_GAS_PIP_CAC</v>
          </cell>
          <cell r="C22">
            <v>457.21</v>
          </cell>
          <cell r="D22">
            <v>457.21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386.87000000000012</v>
          </cell>
          <cell r="H23">
            <v>386.87000000000012</v>
          </cell>
          <cell r="I23">
            <v>386.87000000000012</v>
          </cell>
          <cell r="J23">
            <v>386.87000000000012</v>
          </cell>
          <cell r="K23">
            <v>386.87000000000012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12587.775197523701</v>
          </cell>
          <cell r="G24">
            <v>7840.1389748294932</v>
          </cell>
          <cell r="H24">
            <v>3984.1972895009171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4493.426514270297</v>
          </cell>
          <cell r="D25">
            <v>6470.1185615139366</v>
          </cell>
          <cell r="E25">
            <v>6854.1656087957444</v>
          </cell>
          <cell r="F25">
            <v>8781.971736512387</v>
          </cell>
          <cell r="G25">
            <v>8921.8433340394022</v>
          </cell>
          <cell r="H25">
            <v>3827.1151590791201</v>
          </cell>
        </row>
        <row r="26">
          <cell r="B26" t="str">
            <v>IMP_GAS_LNG_MEA</v>
          </cell>
          <cell r="C26">
            <v>2897.2761403508771</v>
          </cell>
          <cell r="D26">
            <v>5014.7026546211746</v>
          </cell>
          <cell r="E26">
            <v>6990.440075822401</v>
          </cell>
          <cell r="F26">
            <v>8583.6390852632558</v>
          </cell>
          <cell r="G26">
            <v>12076.046512859941</v>
          </cell>
          <cell r="H26">
            <v>15060.356468561749</v>
          </cell>
          <cell r="I26">
            <v>12395.14017900502</v>
          </cell>
          <cell r="J26">
            <v>12418.10469959205</v>
          </cell>
          <cell r="K26">
            <v>3951.8350000000009</v>
          </cell>
        </row>
        <row r="27">
          <cell r="B27" t="str">
            <v>IMP_GAS_LNG_GLB</v>
          </cell>
          <cell r="C27">
            <v>2553.6789473684212</v>
          </cell>
          <cell r="D27">
            <v>2553.6789473684212</v>
          </cell>
        </row>
        <row r="28">
          <cell r="B28" t="str">
            <v>IMP_GAS_LNG_OLA</v>
          </cell>
          <cell r="C28">
            <v>3531.716514270297</v>
          </cell>
          <cell r="D28">
            <v>6990.4400758224001</v>
          </cell>
          <cell r="E28">
            <v>7374.4871231042052</v>
          </cell>
          <cell r="F28">
            <v>3687.2435615521022</v>
          </cell>
        </row>
        <row r="29">
          <cell r="B29" t="str">
            <v>IMP_GAS_LNG_USA</v>
          </cell>
          <cell r="D29">
            <v>3687.2435615521031</v>
          </cell>
          <cell r="E29">
            <v>5894.7057212046748</v>
          </cell>
          <cell r="F29">
            <v>2207.4621596525708</v>
          </cell>
          <cell r="G29">
            <v>5675.0321870965472</v>
          </cell>
          <cell r="H29">
            <v>12435.26720564284</v>
          </cell>
          <cell r="I29">
            <v>10762.82953878861</v>
          </cell>
          <cell r="J29">
            <v>11906.264520242319</v>
          </cell>
          <cell r="K29">
            <v>3951.8350000000009</v>
          </cell>
        </row>
        <row r="30">
          <cell r="B30" t="str">
            <v>IMP_GAS_LNG_RUS</v>
          </cell>
          <cell r="E30">
            <v>2665.53981042654</v>
          </cell>
          <cell r="F30">
            <v>2665.53981042654</v>
          </cell>
        </row>
        <row r="31">
          <cell r="B31" t="str">
            <v>IMP_HH2_GLB</v>
          </cell>
          <cell r="F31">
            <v>3600.183433436081</v>
          </cell>
          <cell r="G31">
            <v>7200.3668668721766</v>
          </cell>
          <cell r="H31">
            <v>10800.28251427018</v>
          </cell>
          <cell r="I31">
            <v>14400.198161668181</v>
          </cell>
          <cell r="J31">
            <v>19558.461830086231</v>
          </cell>
          <cell r="K31">
            <v>19558.461830086231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264.622728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299.13873599999999</v>
          </cell>
          <cell r="G35">
            <v>299.13873599999999</v>
          </cell>
          <cell r="H35">
            <v>149.569368</v>
          </cell>
          <cell r="I35">
            <v>149.569368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690.32015999999999</v>
          </cell>
          <cell r="G40">
            <v>690.32015999999999</v>
          </cell>
          <cell r="H40">
            <v>345.16007999999999</v>
          </cell>
          <cell r="I40">
            <v>345.16007999999999</v>
          </cell>
          <cell r="J40">
            <v>895.15255763120865</v>
          </cell>
          <cell r="K40">
            <v>274.99623881560427</v>
          </cell>
        </row>
        <row r="41">
          <cell r="B41" t="str">
            <v>EXP_COA_GLB</v>
          </cell>
          <cell r="C41">
            <v>932.79</v>
          </cell>
          <cell r="D41">
            <v>931.79</v>
          </cell>
          <cell r="E41">
            <v>571.75599999999997</v>
          </cell>
          <cell r="F41">
            <v>976.99950133333357</v>
          </cell>
          <cell r="G41">
            <v>405.24350133333343</v>
          </cell>
          <cell r="H41">
            <v>102.4464492765958</v>
          </cell>
          <cell r="I41">
            <v>169.32121477659581</v>
          </cell>
          <cell r="J41">
            <v>66.874765500000024</v>
          </cell>
        </row>
        <row r="42">
          <cell r="B42" t="str">
            <v>IMP_GAS_LNG_DMY_TECH</v>
          </cell>
          <cell r="C42">
            <v>7881.7054794129681</v>
          </cell>
          <cell r="D42">
            <v>13556.737666509511</v>
          </cell>
          <cell r="E42">
            <v>17243.981228061621</v>
          </cell>
          <cell r="F42">
            <v>22919.01341515817</v>
          </cell>
          <cell r="G42">
            <v>30098.66440430695</v>
          </cell>
          <cell r="H42">
            <v>35490.344981237533</v>
          </cell>
          <cell r="I42">
            <v>39978.653314287498</v>
          </cell>
          <cell r="J42">
            <v>43775.995202867052</v>
          </cell>
          <cell r="K42">
            <v>47727.830202867059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31281.355199999991</v>
          </cell>
          <cell r="E43">
            <v>31281.355199999991</v>
          </cell>
          <cell r="F43">
            <v>35150.055199999988</v>
          </cell>
          <cell r="G43">
            <v>35150.055199999988</v>
          </cell>
          <cell r="H43">
            <v>35150.055199999988</v>
          </cell>
          <cell r="I43">
            <v>36924.82604341126</v>
          </cell>
          <cell r="J43">
            <v>36924.82604341126</v>
          </cell>
          <cell r="K43">
            <v>36924.826043411267</v>
          </cell>
        </row>
        <row r="44">
          <cell r="A44" t="str">
            <v>EUR</v>
          </cell>
          <cell r="B44" t="str">
            <v>IMP_OIL_DMY_ANNUAL_TECH</v>
          </cell>
          <cell r="C44">
            <v>39001.934999999998</v>
          </cell>
          <cell r="D44">
            <v>66881.227101643279</v>
          </cell>
          <cell r="E44">
            <v>71683.383503508376</v>
          </cell>
          <cell r="F44">
            <v>82322.328817946138</v>
          </cell>
          <cell r="G44">
            <v>82322.328817946138</v>
          </cell>
          <cell r="H44">
            <v>82322.328817946138</v>
          </cell>
          <cell r="I44">
            <v>82322.328817946138</v>
          </cell>
          <cell r="J44">
            <v>82322.328817946138</v>
          </cell>
          <cell r="K44">
            <v>82322.328817946138</v>
          </cell>
        </row>
        <row r="45">
          <cell r="A45" t="str">
            <v>EUR</v>
          </cell>
          <cell r="B45" t="str">
            <v>IMP_HCO_DMY_ANNUAL_TECH</v>
          </cell>
          <cell r="C45">
            <v>3814.0464283494862</v>
          </cell>
          <cell r="D45">
            <v>7423.3692637682834</v>
          </cell>
          <cell r="E45">
            <v>9005.3281405867765</v>
          </cell>
          <cell r="F45">
            <v>9922.3759467346135</v>
          </cell>
          <cell r="G45">
            <v>9922.3759467346135</v>
          </cell>
          <cell r="H45">
            <v>11527.370318734609</v>
          </cell>
          <cell r="I45">
            <v>11527.370318734609</v>
          </cell>
          <cell r="J45">
            <v>13034.8335460584</v>
          </cell>
          <cell r="K45">
            <v>13034.8335460584</v>
          </cell>
        </row>
        <row r="46">
          <cell r="A46" t="str">
            <v>EUR</v>
          </cell>
          <cell r="B46" t="str">
            <v>IMP_BCO_DMY_ANNUAL_TECH</v>
          </cell>
          <cell r="C46">
            <v>2173.5445716505119</v>
          </cell>
          <cell r="D46">
            <v>4641.692440256772</v>
          </cell>
          <cell r="E46">
            <v>4641.692440256772</v>
          </cell>
          <cell r="F46">
            <v>4702.9741547986923</v>
          </cell>
          <cell r="G46">
            <v>4702.9741547986923</v>
          </cell>
          <cell r="H46">
            <v>4726.0096499801984</v>
          </cell>
          <cell r="I46">
            <v>4753.3769534720159</v>
          </cell>
          <cell r="J46">
            <v>4753.3769534720159</v>
          </cell>
          <cell r="K46">
            <v>4753.3769534720168</v>
          </cell>
        </row>
        <row r="47">
          <cell r="A47" t="str">
            <v>EUR</v>
          </cell>
          <cell r="B47" t="str">
            <v>IMP_EMHV_DMY_TECH</v>
          </cell>
          <cell r="C47">
            <v>12181.79999999917</v>
          </cell>
          <cell r="D47">
            <v>26607.20000000111</v>
          </cell>
          <cell r="E47">
            <v>41032.600000003047</v>
          </cell>
          <cell r="F47">
            <v>55458.000000004642</v>
          </cell>
          <cell r="G47">
            <v>67638.800000003816</v>
          </cell>
          <cell r="H47">
            <v>67638.800000003816</v>
          </cell>
          <cell r="I47">
            <v>67638.800000003816</v>
          </cell>
          <cell r="J47">
            <v>67638.800000003816</v>
          </cell>
          <cell r="K47">
            <v>67638.800000003816</v>
          </cell>
        </row>
        <row r="48">
          <cell r="A48" t="str">
            <v>EUR</v>
          </cell>
          <cell r="B48" t="str">
            <v>IMP_WOD_DMY_TECH</v>
          </cell>
          <cell r="C48">
            <v>2089.830343728212</v>
          </cell>
          <cell r="D48">
            <v>5295.0689733699146</v>
          </cell>
          <cell r="E48">
            <v>6899.0444304089851</v>
          </cell>
          <cell r="F48">
            <v>9409.6992941882436</v>
          </cell>
          <cell r="G48">
            <v>9409.6992941882436</v>
          </cell>
          <cell r="H48">
            <v>9409.6992941882436</v>
          </cell>
          <cell r="I48">
            <v>9409.6992941882436</v>
          </cell>
          <cell r="J48">
            <v>9409.6992941882436</v>
          </cell>
          <cell r="K48">
            <v>9409.6992941882436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3237.6475860066312</v>
          </cell>
          <cell r="D49">
            <v>6127.1447149503474</v>
          </cell>
          <cell r="E49">
            <v>6127.1447149503474</v>
          </cell>
          <cell r="F49">
            <v>6127.1447149503474</v>
          </cell>
          <cell r="G49">
            <v>6127.1447149503474</v>
          </cell>
          <cell r="H49">
            <v>6127.1447149503474</v>
          </cell>
          <cell r="I49">
            <v>6127.1447149503474</v>
          </cell>
          <cell r="J49">
            <v>6127.1447149503474</v>
          </cell>
          <cell r="K49">
            <v>6127.1447149503474</v>
          </cell>
        </row>
        <row r="50">
          <cell r="A50" t="str">
            <v>EUR</v>
          </cell>
          <cell r="B50" t="str">
            <v>IMP_HH2_DMY_TECH</v>
          </cell>
          <cell r="F50">
            <v>3639.2392008892002</v>
          </cell>
          <cell r="G50">
            <v>7304.0660817445169</v>
          </cell>
          <cell r="H50">
            <v>8540.7023722900885</v>
          </cell>
          <cell r="I50">
            <v>10705.08974876172</v>
          </cell>
          <cell r="J50">
            <v>12768.756242625719</v>
          </cell>
          <cell r="K50">
            <v>15544.71608187082</v>
          </cell>
        </row>
        <row r="51">
          <cell r="A51" t="str">
            <v>EUR</v>
          </cell>
          <cell r="B51" t="str">
            <v>IMP_BIO_HVO_NE</v>
          </cell>
          <cell r="C51">
            <v>3.169043953057725</v>
          </cell>
          <cell r="D51">
            <v>33.810253430350159</v>
          </cell>
          <cell r="E51">
            <v>35.979297383407342</v>
          </cell>
          <cell r="F51">
            <v>38.148341336464512</v>
          </cell>
          <cell r="G51">
            <v>40.317385289521702</v>
          </cell>
          <cell r="H51">
            <v>42.486429242578872</v>
          </cell>
          <cell r="I51">
            <v>44.655473195636063</v>
          </cell>
          <cell r="J51">
            <v>45.824517148693232</v>
          </cell>
          <cell r="K51">
            <v>28.334868456989291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1747.552929686088</v>
          </cell>
          <cell r="D52">
            <v>5196.8532421693581</v>
          </cell>
          <cell r="E52">
            <v>6901.0469081018809</v>
          </cell>
          <cell r="F52">
            <v>8647.5998377879678</v>
          </cell>
          <cell r="G52">
            <v>10394.152767474059</v>
          </cell>
          <cell r="H52">
            <v>12140.70569716014</v>
          </cell>
          <cell r="I52">
            <v>13815.946525173231</v>
          </cell>
          <cell r="J52">
            <v>15490.18735318632</v>
          </cell>
          <cell r="K52">
            <v>12018.9842672586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476.23796827906972</v>
          </cell>
          <cell r="D53">
            <v>817.17598716433224</v>
          </cell>
          <cell r="E53">
            <v>1292.4139554434021</v>
          </cell>
          <cell r="F53">
            <v>1767.651923722472</v>
          </cell>
          <cell r="G53">
            <v>2242.8898920015408</v>
          </cell>
          <cell r="H53">
            <v>2718.127860280611</v>
          </cell>
          <cell r="I53">
            <v>3193.3658285596812</v>
          </cell>
          <cell r="J53">
            <v>3667.60379683875</v>
          </cell>
          <cell r="K53">
            <v>3021.8968191170488</v>
          </cell>
        </row>
        <row r="54">
          <cell r="A54" t="str">
            <v>EUR</v>
          </cell>
          <cell r="B54" t="str">
            <v>IMP_BIO_REF_ETHSUG_LEV</v>
          </cell>
          <cell r="C54">
            <v>82.540450957871386</v>
          </cell>
          <cell r="D54">
            <v>1964.4481044664569</v>
          </cell>
          <cell r="E54">
            <v>2045.9885554243281</v>
          </cell>
          <cell r="F54">
            <v>2127.5290063821999</v>
          </cell>
          <cell r="G54">
            <v>2209.069457340071</v>
          </cell>
          <cell r="H54">
            <v>2226.6714089486231</v>
          </cell>
          <cell r="I54">
            <v>2308.2118599064938</v>
          </cell>
          <cell r="J54">
            <v>2388.752310864365</v>
          </cell>
          <cell r="K54">
            <v>1366.2580331522011</v>
          </cell>
        </row>
        <row r="55">
          <cell r="A55" t="str">
            <v>EUR</v>
          </cell>
          <cell r="B55" t="str">
            <v>IMP_BIO_REF_ETHSUG_OTH</v>
          </cell>
          <cell r="C55">
            <v>363.69905508036783</v>
          </cell>
          <cell r="D55">
            <v>8734.5888362606329</v>
          </cell>
          <cell r="E55">
            <v>9097.2878913410004</v>
          </cell>
          <cell r="F55">
            <v>9459.986946421368</v>
          </cell>
          <cell r="G55">
            <v>9822.6860015017355</v>
          </cell>
          <cell r="H55">
            <v>9900.9810212250195</v>
          </cell>
          <cell r="I55">
            <v>9979.2760409483017</v>
          </cell>
          <cell r="J55">
            <v>10340.975096028669</v>
          </cell>
          <cell r="K55">
            <v>5792.831150358169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88789.107156452737</v>
          </cell>
          <cell r="E56">
            <v>98361.278507366675</v>
          </cell>
          <cell r="F56">
            <v>107933.4498582806</v>
          </cell>
          <cell r="G56">
            <v>117505.62120919461</v>
          </cell>
          <cell r="H56">
            <v>117505.62120919461</v>
          </cell>
          <cell r="I56">
            <v>117505.62120919461</v>
          </cell>
          <cell r="J56">
            <v>127076.7925601085</v>
          </cell>
          <cell r="K56">
            <v>82682.738981882168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690033.80628648133</v>
          </cell>
          <cell r="E57">
            <v>690033.80628648133</v>
          </cell>
          <cell r="F57">
            <v>690033.80628648133</v>
          </cell>
          <cell r="G57">
            <v>690033.80628648133</v>
          </cell>
          <cell r="H57">
            <v>690033.80628648133</v>
          </cell>
          <cell r="I57">
            <v>690033.80628648133</v>
          </cell>
          <cell r="J57">
            <v>690032.80628648133</v>
          </cell>
          <cell r="K57">
            <v>345016.40314324072</v>
          </cell>
        </row>
        <row r="58">
          <cell r="A58" t="str">
            <v>EUR</v>
          </cell>
          <cell r="B58" t="str">
            <v>IMP_BIO_REF_LGC_ETH</v>
          </cell>
          <cell r="C58">
            <v>1084.7517657685139</v>
          </cell>
          <cell r="D58">
            <v>2168.5035315370292</v>
          </cell>
          <cell r="E58">
            <v>3252.2552973055431</v>
          </cell>
          <cell r="F58">
            <v>4336.0070630740574</v>
          </cell>
          <cell r="G58">
            <v>5419.7588288425723</v>
          </cell>
          <cell r="H58">
            <v>5419.7588288425723</v>
          </cell>
          <cell r="I58">
            <v>5419.7588288425723</v>
          </cell>
          <cell r="J58">
            <v>5418.7588288425723</v>
          </cell>
          <cell r="K58">
            <v>3793.1311801898009</v>
          </cell>
        </row>
        <row r="59">
          <cell r="A59" t="str">
            <v>EUR</v>
          </cell>
          <cell r="B59" t="str">
            <v>IMP_BIO_REF_WAT</v>
          </cell>
          <cell r="C59">
            <v>557188.32073445921</v>
          </cell>
          <cell r="D59">
            <v>1953604.386407102</v>
          </cell>
          <cell r="E59">
            <v>2648083.0606471491</v>
          </cell>
          <cell r="F59">
            <v>3342561.7348871948</v>
          </cell>
          <cell r="G59">
            <v>4037040.409127241</v>
          </cell>
          <cell r="H59">
            <v>4623313.5021968344</v>
          </cell>
          <cell r="I59">
            <v>5180500.8229312943</v>
          </cell>
          <cell r="J59">
            <v>5737687.1436657533</v>
          </cell>
          <cell r="K59">
            <v>4482291.7900949726</v>
          </cell>
        </row>
        <row r="60">
          <cell r="A60" t="str">
            <v>EUR</v>
          </cell>
          <cell r="B60" t="str">
            <v>IMP_BIO_ISOBUT</v>
          </cell>
          <cell r="C60">
            <v>4413.6993267581711</v>
          </cell>
          <cell r="D60">
            <v>7673.8207905307754</v>
          </cell>
          <cell r="E60">
            <v>12086.520117288939</v>
          </cell>
          <cell r="F60">
            <v>16499.21944404711</v>
          </cell>
          <cell r="G60">
            <v>20911.918770805289</v>
          </cell>
          <cell r="H60">
            <v>22733.616277897308</v>
          </cell>
          <cell r="I60">
            <v>22733.616277897308</v>
          </cell>
          <cell r="J60">
            <v>22732.616277897308</v>
          </cell>
          <cell r="K60">
            <v>16689.85621925283</v>
          </cell>
        </row>
        <row r="61">
          <cell r="A61" t="str">
            <v>EUR</v>
          </cell>
          <cell r="B61" t="str">
            <v>IMP_BIO_UPS_BIO_REF_CATACHEM</v>
          </cell>
          <cell r="C61">
            <v>791.75571935506434</v>
          </cell>
          <cell r="D61">
            <v>1582.511438710128</v>
          </cell>
          <cell r="E61">
            <v>2373.2671580651931</v>
          </cell>
          <cell r="F61">
            <v>2949.681737749765</v>
          </cell>
          <cell r="G61">
            <v>3740.4374571048302</v>
          </cell>
          <cell r="H61">
            <v>4066.8856503757202</v>
          </cell>
          <cell r="I61">
            <v>4131.4887325773889</v>
          </cell>
          <cell r="J61">
            <v>4135.2569540472614</v>
          </cell>
          <cell r="K61">
            <v>2949.1233750146639</v>
          </cell>
        </row>
        <row r="62">
          <cell r="A62" t="str">
            <v>EUR</v>
          </cell>
          <cell r="B62" t="str">
            <v>IMP_BIO_EMHV_GLB</v>
          </cell>
          <cell r="C62">
            <v>485.30301517782419</v>
          </cell>
          <cell r="D62">
            <v>215.30251517782429</v>
          </cell>
          <cell r="E62">
            <v>369.49990000000008</v>
          </cell>
          <cell r="F62">
            <v>838.49919999996837</v>
          </cell>
          <cell r="G62">
            <v>1024.415700000043</v>
          </cell>
          <cell r="H62">
            <v>1110.8328000001491</v>
          </cell>
          <cell r="I62">
            <v>555.45490000007464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5079.4108150721659</v>
          </cell>
          <cell r="E63">
            <v>3205.238629641703</v>
          </cell>
          <cell r="F63">
            <v>2510.654863779258</v>
          </cell>
          <cell r="G63">
            <v>2511.654863779258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255.5063224814804</v>
          </cell>
          <cell r="D64">
            <v>78.016422481480348</v>
          </cell>
          <cell r="E64">
            <v>76.974912209522273</v>
          </cell>
          <cell r="F64">
            <v>76.974912209522273</v>
          </cell>
          <cell r="G64">
            <v>2.7E-2</v>
          </cell>
          <cell r="H64">
            <v>5.3999999999999999E-2</v>
          </cell>
          <cell r="I64">
            <v>5.3999999999999999E-2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5631.908721395178</v>
          </cell>
          <cell r="I66">
            <v>5631.908721395178</v>
          </cell>
          <cell r="J66">
            <v>5631.908721395178</v>
          </cell>
          <cell r="K66">
            <v>5631.908721395178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26.657317727999999</v>
          </cell>
          <cell r="G2">
            <v>74.29004899200001</v>
          </cell>
          <cell r="H2">
            <v>62.179089696000013</v>
          </cell>
          <cell r="I2">
            <v>81.397128095999989</v>
          </cell>
          <cell r="J2">
            <v>57.208984560000012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77.657336928000007</v>
          </cell>
          <cell r="G3">
            <v>212.45322591359999</v>
          </cell>
          <cell r="H3">
            <v>176.5508774976</v>
          </cell>
          <cell r="I3">
            <v>230.24258259839999</v>
          </cell>
          <cell r="J3">
            <v>161.44278091199999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86.013493920000002</v>
          </cell>
          <cell r="G5">
            <v>138.51967248</v>
          </cell>
          <cell r="H5">
            <v>83.598467040000017</v>
          </cell>
          <cell r="I5">
            <v>87.092655839999992</v>
          </cell>
          <cell r="J5">
            <v>51.506960399999997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943.03784998578874</v>
          </cell>
          <cell r="K11">
            <v>183.31244961379161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7676.2051016432824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11005.451431512191</v>
          </cell>
          <cell r="H14">
            <v>5269.840829943445</v>
          </cell>
          <cell r="I14">
            <v>2627.9658123146778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1503.4374632017109</v>
          </cell>
          <cell r="H18">
            <v>1230.5117452239081</v>
          </cell>
          <cell r="I18">
            <v>1077.893686069428</v>
          </cell>
          <cell r="J18">
            <v>783.35427224429952</v>
          </cell>
          <cell r="K18">
            <v>493.2298379044741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11948.268043561409</v>
          </cell>
          <cell r="G19">
            <v>5253.8025573196364</v>
          </cell>
          <cell r="H19">
            <v>2392.9970114509979</v>
          </cell>
          <cell r="I19">
            <v>1126.3030653156379</v>
          </cell>
          <cell r="J19">
            <v>290.19892659483747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1767.0423354112779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13473.857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493.78680000000003</v>
          </cell>
          <cell r="G22">
            <v>703.4</v>
          </cell>
          <cell r="H22">
            <v>36.628000000000057</v>
          </cell>
          <cell r="I22">
            <v>36.628000000000057</v>
          </cell>
          <cell r="J22">
            <v>36.628000000000007</v>
          </cell>
          <cell r="K22">
            <v>7.7285079999999997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7355.0549999999994</v>
          </cell>
          <cell r="F24">
            <v>5232.7201975236994</v>
          </cell>
          <cell r="G24">
            <v>2607.4187773057961</v>
          </cell>
          <cell r="H24">
            <v>1376.7785121951219</v>
          </cell>
          <cell r="I24">
            <v>855.27149999999972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436.29112813501968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803.00886588862909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98.881199999999993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58.586047287106403</v>
          </cell>
          <cell r="G31">
            <v>722.55909915538416</v>
          </cell>
          <cell r="H31">
            <v>901.13967606462211</v>
          </cell>
          <cell r="I31">
            <v>1494.596200647213</v>
          </cell>
          <cell r="J31">
            <v>2999.9999999999991</v>
          </cell>
          <cell r="K31">
            <v>3599.9999999999991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274.99623881560427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2824.368865888629</v>
          </cell>
          <cell r="G42">
            <v>4388.1261281350198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2172.5445716505119</v>
          </cell>
          <cell r="D46">
            <v>2468.1478686062601</v>
          </cell>
          <cell r="E46">
            <v>247.08753619746719</v>
          </cell>
          <cell r="F46">
            <v>37.868676581203999</v>
          </cell>
          <cell r="G46">
            <v>61.281714541920557</v>
          </cell>
          <cell r="H46">
            <v>687.94656585216353</v>
          </cell>
          <cell r="J46">
            <v>23.035495181504992</v>
          </cell>
          <cell r="K46">
            <v>27.367303491819008</v>
          </cell>
        </row>
        <row r="47">
          <cell r="C47">
            <v>5592.2731215019294</v>
          </cell>
          <cell r="F47">
            <v>9597.4000000000033</v>
          </cell>
          <cell r="G47">
            <v>12181.799999999161</v>
          </cell>
          <cell r="H47">
            <v>14426.40000000188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400.00000000000011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3236.6475860066312</v>
          </cell>
          <cell r="D49">
            <v>2889.4971289437171</v>
          </cell>
          <cell r="F49">
            <v>2850.9226744267512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58.586047287106403</v>
          </cell>
          <cell r="G50">
            <v>722.55909915538439</v>
          </cell>
          <cell r="H50">
            <v>901.13967606462222</v>
          </cell>
          <cell r="I50">
            <v>1494.596200647213</v>
          </cell>
          <cell r="J50">
            <v>2999.9999999999991</v>
          </cell>
          <cell r="K50">
            <v>3600</v>
          </cell>
        </row>
        <row r="51">
          <cell r="J51">
            <v>2.1690439530572689</v>
          </cell>
          <cell r="K51">
            <v>15.32060473864628</v>
          </cell>
        </row>
        <row r="52">
          <cell r="F52">
            <v>0.1155234657039689</v>
          </cell>
          <cell r="G52">
            <v>1663.542531807874</v>
          </cell>
          <cell r="H52">
            <v>1704.193665932524</v>
          </cell>
          <cell r="I52">
            <v>1746.552929686088</v>
          </cell>
          <cell r="J52">
            <v>1675.240828013089</v>
          </cell>
          <cell r="K52">
            <v>1724.650156241634</v>
          </cell>
        </row>
        <row r="53">
          <cell r="E53">
            <v>68.768373871760019</v>
          </cell>
          <cell r="G53">
            <v>300.62844953883467</v>
          </cell>
          <cell r="J53">
            <v>475.23796827906972</v>
          </cell>
          <cell r="K53">
            <v>170.46900944263129</v>
          </cell>
        </row>
        <row r="54">
          <cell r="E54">
            <v>59.970158427629258</v>
          </cell>
          <cell r="I54">
            <v>17.60195160855125</v>
          </cell>
          <cell r="J54">
            <v>81.540450957871371</v>
          </cell>
          <cell r="K54">
            <v>940.95382675429289</v>
          </cell>
        </row>
        <row r="55">
          <cell r="E55">
            <v>266.75250797863492</v>
          </cell>
          <cell r="I55">
            <v>78.295019723282607</v>
          </cell>
          <cell r="J55">
            <v>362.69905508036771</v>
          </cell>
          <cell r="K55">
            <v>4185.4448905901327</v>
          </cell>
        </row>
        <row r="56">
          <cell r="J56">
            <v>9572.1713509139499</v>
          </cell>
          <cell r="K56">
            <v>44394.05357822634</v>
          </cell>
        </row>
        <row r="57">
          <cell r="K57">
            <v>345016.40314324072</v>
          </cell>
        </row>
        <row r="58">
          <cell r="G58">
            <v>1083.7517657685139</v>
          </cell>
          <cell r="H58">
            <v>1083.7517657685139</v>
          </cell>
        </row>
        <row r="59">
          <cell r="C59">
            <v>138856.2167934883</v>
          </cell>
          <cell r="D59">
            <v>123931.74137795869</v>
          </cell>
          <cell r="E59">
            <v>125970.2389602219</v>
          </cell>
          <cell r="F59">
            <v>122343.1208928647</v>
          </cell>
          <cell r="G59">
            <v>694478.67424004618</v>
          </cell>
          <cell r="H59">
            <v>586273.09306959389</v>
          </cell>
          <cell r="I59">
            <v>545665.99220946676</v>
          </cell>
          <cell r="J59">
            <v>557187.32073445932</v>
          </cell>
          <cell r="K59">
            <v>698208.03283632162</v>
          </cell>
        </row>
        <row r="60">
          <cell r="C60">
            <v>3651.7995329053442</v>
          </cell>
          <cell r="D60">
            <v>3260.1214637726021</v>
          </cell>
          <cell r="E60">
            <v>2907.074999759544</v>
          </cell>
          <cell r="F60">
            <v>3216.5992169898032</v>
          </cell>
          <cell r="G60">
            <v>4412.6993267581702</v>
          </cell>
          <cell r="H60">
            <v>1821.6975070920189</v>
          </cell>
          <cell r="I60">
            <v>360.50827121467188</v>
          </cell>
          <cell r="J60">
            <v>26.608378738125442</v>
          </cell>
          <cell r="K60">
            <v>6.4619497763231006</v>
          </cell>
        </row>
        <row r="61">
          <cell r="C61">
            <v>654.4024762966377</v>
          </cell>
          <cell r="D61">
            <v>584.21376630805025</v>
          </cell>
          <cell r="E61">
            <v>520.94783995691023</v>
          </cell>
          <cell r="F61">
            <v>576.41457968457269</v>
          </cell>
          <cell r="G61">
            <v>790.755719355064</v>
          </cell>
          <cell r="H61">
            <v>326.44819327088982</v>
          </cell>
          <cell r="I61">
            <v>64.603082201669196</v>
          </cell>
          <cell r="J61">
            <v>4.7682214698720786</v>
          </cell>
          <cell r="K61">
            <v>1.1579813999171</v>
          </cell>
        </row>
        <row r="62">
          <cell r="C62">
            <v>215.30251517782429</v>
          </cell>
          <cell r="F62">
            <v>369.49990000000008</v>
          </cell>
          <cell r="G62">
            <v>468.99929999996789</v>
          </cell>
          <cell r="H62">
            <v>555.41640000007249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400.00000000000011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87.389484822179043</v>
          </cell>
          <cell r="D64">
            <v>78.016422481480348</v>
          </cell>
          <cell r="F64">
            <v>76.974912209522273</v>
          </cell>
          <cell r="G64">
            <v>2.7E-2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1189.833191196826</v>
          </cell>
          <cell r="E65">
            <v>3019.7260016789428</v>
          </cell>
          <cell r="F65">
            <v>2162.1345944377181</v>
          </cell>
          <cell r="G65">
            <v>3313.791312338436</v>
          </cell>
          <cell r="H65">
            <v>2752.2306244832371</v>
          </cell>
          <cell r="I65">
            <v>2083.6834581610942</v>
          </cell>
          <cell r="J65">
            <v>2975.077543406489</v>
          </cell>
          <cell r="K65">
            <v>2924.7018489237821</v>
          </cell>
        </row>
        <row r="66">
          <cell r="C66">
            <v>126.61199999999999</v>
          </cell>
          <cell r="D66">
            <v>93.278382418281325</v>
          </cell>
          <cell r="E66">
            <v>232.82560000000001</v>
          </cell>
          <cell r="F66">
            <v>451.51946581086452</v>
          </cell>
          <cell r="G66">
            <v>870.08449466496552</v>
          </cell>
          <cell r="H66">
            <v>986.22226938239396</v>
          </cell>
          <cell r="I66">
            <v>587.37299637226874</v>
          </cell>
          <cell r="J66">
            <v>843.61086624470352</v>
          </cell>
          <cell r="K66">
            <v>961.82216418403596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26.075000000000049</v>
          </cell>
          <cell r="G3">
            <v>722.41215217155332</v>
          </cell>
          <cell r="H3">
            <v>1687.2118269683019</v>
          </cell>
          <cell r="I3">
            <v>1865.6535528896129</v>
          </cell>
          <cell r="J3">
            <v>1865.653552889614</v>
          </cell>
        </row>
        <row r="4">
          <cell r="A4" t="str">
            <v>EUR</v>
          </cell>
          <cell r="B4" t="str">
            <v>TRA_FT_LPG</v>
          </cell>
          <cell r="C4">
            <v>229.1565474368399</v>
          </cell>
          <cell r="D4">
            <v>284.06691109139081</v>
          </cell>
          <cell r="E4">
            <v>251.94794683443371</v>
          </cell>
          <cell r="F4">
            <v>177.73947317503431</v>
          </cell>
          <cell r="G4">
            <v>121.18304885654899</v>
          </cell>
          <cell r="H4">
            <v>13.133591131081371</v>
          </cell>
        </row>
        <row r="5">
          <cell r="A5" t="str">
            <v>EUR</v>
          </cell>
          <cell r="B5" t="str">
            <v>TRA_FT_GSL</v>
          </cell>
          <cell r="C5">
            <v>3651.2213953792921</v>
          </cell>
          <cell r="D5">
            <v>3259.6053350692841</v>
          </cell>
          <cell r="E5">
            <v>2906.614763885897</v>
          </cell>
          <cell r="F5">
            <v>3216.089978545343</v>
          </cell>
          <cell r="G5">
            <v>2137.5375655829521</v>
          </cell>
          <cell r="H5">
            <v>882.44101086278397</v>
          </cell>
          <cell r="I5">
            <v>174.63233167777531</v>
          </cell>
          <cell r="J5">
            <v>12.889255510138421</v>
          </cell>
          <cell r="K5">
            <v>3.130206563144327</v>
          </cell>
        </row>
        <row r="6">
          <cell r="A6" t="str">
            <v>EUR</v>
          </cell>
          <cell r="B6" t="str">
            <v>TRA_FT_DST</v>
          </cell>
          <cell r="C6">
            <v>9053.4806115435567</v>
          </cell>
          <cell r="D6">
            <v>9421.3158950974321</v>
          </cell>
          <cell r="E6">
            <v>9086.6964722086595</v>
          </cell>
          <cell r="F6">
            <v>9421.3158950974339</v>
          </cell>
          <cell r="G6">
            <v>8019.9271673037101</v>
          </cell>
          <cell r="H6">
            <v>6575.7249260033896</v>
          </cell>
          <cell r="I6">
            <v>5124.9046059800476</v>
          </cell>
          <cell r="J6">
            <v>2650.5425838994952</v>
          </cell>
          <cell r="K6">
            <v>1950.2858207058971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171.6059593371732</v>
          </cell>
          <cell r="G7">
            <v>318.30700000000002</v>
          </cell>
          <cell r="H7">
            <v>2081.785683152058</v>
          </cell>
          <cell r="I7">
            <v>2087.7688584812049</v>
          </cell>
          <cell r="J7">
            <v>2087.7688584812049</v>
          </cell>
          <cell r="K7">
            <v>1780.3605375164541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416.23713460601658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1741.842288716093</v>
          </cell>
          <cell r="I10">
            <v>11.782695646345349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270.64035140265349</v>
          </cell>
          <cell r="G11">
            <v>704.64025706624511</v>
          </cell>
          <cell r="H11">
            <v>1284.464851072202</v>
          </cell>
          <cell r="I11">
            <v>1845.344481478789</v>
          </cell>
          <cell r="J11">
            <v>2433.1663169646449</v>
          </cell>
          <cell r="K11">
            <v>2906.63385719915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0.60548661005878512</v>
          </cell>
          <cell r="I12">
            <v>22.207707380796862</v>
          </cell>
          <cell r="J12">
            <v>51.861528412802087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0.31144841928401718</v>
          </cell>
          <cell r="H16">
            <v>5.4044250997461012E-2</v>
          </cell>
          <cell r="I16">
            <v>11.44008872848331</v>
          </cell>
          <cell r="J16">
            <v>28.023618758450372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H18">
            <v>0.42393750238370681</v>
          </cell>
          <cell r="I18">
            <v>14.79206732239853</v>
          </cell>
          <cell r="J18">
            <v>19.187675070028021</v>
          </cell>
          <cell r="K18">
            <v>112.8851540616246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7.1860816944024228E-2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2.0052356532937039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0.35324539866405691</v>
          </cell>
          <cell r="D31">
            <v>0.45356322756705902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127.56418992410291</v>
          </cell>
          <cell r="D54">
            <v>527.94569397033013</v>
          </cell>
          <cell r="E54">
            <v>953.33572853556427</v>
          </cell>
          <cell r="F54">
            <v>1033.4603752022931</v>
          </cell>
          <cell r="G54">
            <v>633.07887115606582</v>
          </cell>
          <cell r="H54">
            <v>207.68883659083139</v>
          </cell>
        </row>
        <row r="55">
          <cell r="A55" t="str">
            <v>EUR</v>
          </cell>
          <cell r="B55" t="str">
            <v>TRA_ROA_CAR_DST_NEW</v>
          </cell>
          <cell r="C55">
            <v>99.33101007589724</v>
          </cell>
          <cell r="D55">
            <v>267.72659442967012</v>
          </cell>
          <cell r="E55">
            <v>387.99191280637552</v>
          </cell>
          <cell r="F55">
            <v>295.54031360215248</v>
          </cell>
          <cell r="G55">
            <v>127.1447292483798</v>
          </cell>
          <cell r="H55">
            <v>6.8794108716742732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31.9285312499998</v>
          </cell>
          <cell r="G56">
            <v>17.637681249999801</v>
          </cell>
          <cell r="H56">
            <v>4.6712312499998081</v>
          </cell>
        </row>
        <row r="57">
          <cell r="A57" t="str">
            <v>EUR</v>
          </cell>
          <cell r="B57" t="str">
            <v>TRA_ROA_CAR_NGA_NEW</v>
          </cell>
          <cell r="F57">
            <v>10.0714687500002</v>
          </cell>
          <cell r="G57">
            <v>10.0714687500002</v>
          </cell>
          <cell r="H57">
            <v>10.0714687500002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F58">
            <v>22.72962132893128</v>
          </cell>
          <cell r="G58">
            <v>393.73493138717458</v>
          </cell>
          <cell r="H58">
            <v>983.32394987210785</v>
          </cell>
          <cell r="I58">
            <v>1338.241485775925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2.247867546968402</v>
          </cell>
        </row>
        <row r="62">
          <cell r="A62" t="str">
            <v>EUR</v>
          </cell>
          <cell r="B62" t="str">
            <v>TRA_ROA_BUS_DST_NEW</v>
          </cell>
          <cell r="C62">
            <v>20.641000000000041</v>
          </cell>
          <cell r="D62">
            <v>30.87867080000002</v>
          </cell>
          <cell r="E62">
            <v>40.174727038121382</v>
          </cell>
          <cell r="F62">
            <v>43.050472431863227</v>
          </cell>
          <cell r="G62">
            <v>42.468239394041689</v>
          </cell>
          <cell r="H62">
            <v>30.54329817789279</v>
          </cell>
          <cell r="I62">
            <v>8.762118712002211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1.4827999999999999</v>
          </cell>
          <cell r="F63">
            <v>0.93599999999999994</v>
          </cell>
          <cell r="G63">
            <v>0.23080000000000001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6.839999999999999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200.57682041706769</v>
          </cell>
          <cell r="F69">
            <v>217.206464388657</v>
          </cell>
          <cell r="G69">
            <v>200.3129167693962</v>
          </cell>
          <cell r="H69">
            <v>170.7689196463088</v>
          </cell>
          <cell r="I69">
            <v>164.49576139797421</v>
          </cell>
          <cell r="J69">
            <v>105.9574399081591</v>
          </cell>
          <cell r="K69">
            <v>67.886562033080708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1.7011080000000001</v>
          </cell>
          <cell r="F70">
            <v>1.7011080000000001</v>
          </cell>
          <cell r="G70">
            <v>1.7011080000000001</v>
          </cell>
        </row>
        <row r="71">
          <cell r="A71" t="str">
            <v>EUR</v>
          </cell>
          <cell r="B71" t="str">
            <v>TRA_ROA_HTR_NGA_NEW</v>
          </cell>
          <cell r="G71">
            <v>23.59889200000001</v>
          </cell>
          <cell r="H71">
            <v>59.200000000000017</v>
          </cell>
          <cell r="I71">
            <v>59.719425039816691</v>
          </cell>
          <cell r="J71">
            <v>59.719425039816691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59.098258417331948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208.43717909843431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5.7090061534450394</v>
          </cell>
          <cell r="J83">
            <v>5.7090061534450394</v>
          </cell>
          <cell r="K83">
            <v>2.074503076722519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96.032270250739316</v>
          </cell>
          <cell r="E84">
            <v>165.4958830049182</v>
          </cell>
          <cell r="F84">
            <v>178.99284133008371</v>
          </cell>
          <cell r="G84">
            <v>178.37777257217161</v>
          </cell>
          <cell r="H84">
            <v>175.05488737879679</v>
          </cell>
          <cell r="I84">
            <v>105.5912746246179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G86">
            <v>4.7939861365040066</v>
          </cell>
          <cell r="H86">
            <v>4.7939861365040066</v>
          </cell>
          <cell r="I86">
            <v>20.867136195576371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G90">
            <v>0.121</v>
          </cell>
          <cell r="H90">
            <v>0.75499999999999989</v>
          </cell>
          <cell r="I90">
            <v>4.7</v>
          </cell>
          <cell r="J90">
            <v>27.70000000000001</v>
          </cell>
          <cell r="K90">
            <v>35.14632644933274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8.597029932421095E-2</v>
          </cell>
          <cell r="D100">
            <v>0.96730770845936831</v>
          </cell>
          <cell r="E100">
            <v>1.908226327549013</v>
          </cell>
          <cell r="F100">
            <v>3.573123955960694</v>
          </cell>
          <cell r="G100">
            <v>4.0638698842455891</v>
          </cell>
          <cell r="H100">
            <v>4.5609144184206754</v>
          </cell>
          <cell r="I100">
            <v>4.654153928167446</v>
          </cell>
          <cell r="J100">
            <v>4.7053123187955066</v>
          </cell>
          <cell r="K100">
            <v>4.9070513362059094</v>
          </cell>
        </row>
        <row r="101">
          <cell r="A101" t="str">
            <v>EUR</v>
          </cell>
          <cell r="B101" t="str">
            <v>TRA_RAIL_PAS_GH2_NEW</v>
          </cell>
          <cell r="G101">
            <v>3.2200000000000007E-4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0.30934355209989589</v>
          </cell>
          <cell r="E103">
            <v>0.49905334202801588</v>
          </cell>
          <cell r="F103">
            <v>0.66099832784534063</v>
          </cell>
          <cell r="G103">
            <v>0.75990933971974006</v>
          </cell>
          <cell r="H103">
            <v>0.85558484726806572</v>
          </cell>
          <cell r="I103">
            <v>0.87191168015905285</v>
          </cell>
          <cell r="J103">
            <v>0.88847360898535366</v>
          </cell>
          <cell r="K103">
            <v>0.90516962845537485</v>
          </cell>
        </row>
        <row r="104">
          <cell r="A104" t="str">
            <v>EUR</v>
          </cell>
          <cell r="B104" t="str">
            <v>TRA_RAIL_FRG_GH2_NEW</v>
          </cell>
          <cell r="G104">
            <v>5.91E-5</v>
          </cell>
          <cell r="I104">
            <v>2.2799999999999999E-3</v>
          </cell>
          <cell r="J104">
            <v>2.2799999999999999E-3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0.12987171540814721</v>
          </cell>
          <cell r="G105">
            <v>0.30422940785207248</v>
          </cell>
          <cell r="H105">
            <v>0.34308508414087763</v>
          </cell>
          <cell r="I105">
            <v>0.28087731810846961</v>
          </cell>
          <cell r="J105">
            <v>0.18608047053068569</v>
          </cell>
          <cell r="K105">
            <v>0.29337124549126048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9.2699999999999998E-4</v>
          </cell>
          <cell r="I107">
            <v>3.4000000000000002E-2</v>
          </cell>
          <cell r="J107">
            <v>7.9399999999999984E-2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I108">
            <v>3.4000000000000002E-2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2.2037226864766571E-2</v>
          </cell>
          <cell r="G112">
            <v>5.7124160664102572E-2</v>
          </cell>
          <cell r="H112">
            <v>0.41281810096905319</v>
          </cell>
          <cell r="I112">
            <v>0.41400456463682289</v>
          </cell>
          <cell r="J112">
            <v>0.41400456463682289</v>
          </cell>
          <cell r="K112">
            <v>0.35304549458951279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0.31061352875838433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4.6730170933405677E-3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3.0000000133441071E-3</v>
          </cell>
          <cell r="F14">
            <v>194.50559999998671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381.0066670374685</v>
          </cell>
          <cell r="J17">
            <v>118.3938488682232</v>
          </cell>
          <cell r="K17">
            <v>19.7291935161788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1356.049389846951</v>
          </cell>
          <cell r="G19">
            <v>3557.1449999999991</v>
          </cell>
          <cell r="H19">
            <v>2203.264610153049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1847.7206101530501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688.56738984695107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I21">
            <v>312.40390026182689</v>
          </cell>
          <cell r="J21">
            <v>162.84401880721941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1476.433966725707</v>
          </cell>
          <cell r="H27">
            <v>291.50928931079352</v>
          </cell>
          <cell r="I27">
            <v>254.43699591582609</v>
          </cell>
          <cell r="J27">
            <v>94.966145050320137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2088.7800000000011</v>
          </cell>
          <cell r="D31">
            <v>2123.369999999999</v>
          </cell>
          <cell r="E31">
            <v>2231.010000000002</v>
          </cell>
          <cell r="F31">
            <v>2271.6198016910512</v>
          </cell>
          <cell r="G31">
            <v>2356.0244264186049</v>
          </cell>
          <cell r="H31">
            <v>2163.9344309701419</v>
          </cell>
          <cell r="I31">
            <v>2259.5450378891742</v>
          </cell>
          <cell r="J31">
            <v>2434.3480506811102</v>
          </cell>
          <cell r="K31">
            <v>1936.32134881446</v>
          </cell>
        </row>
        <row r="32">
          <cell r="A32" t="str">
            <v>EUR</v>
          </cell>
          <cell r="B32" t="str">
            <v>UPS_GEO_POT</v>
          </cell>
          <cell r="C32">
            <v>226.50834135578501</v>
          </cell>
          <cell r="D32">
            <v>269.37407269783643</v>
          </cell>
          <cell r="E32">
            <v>277.80652204917777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1406.0947095720001</v>
          </cell>
          <cell r="G33">
            <v>2276.3968867079998</v>
          </cell>
          <cell r="H33">
            <v>3317.7450682920621</v>
          </cell>
          <cell r="I33">
            <v>4313.5642121220008</v>
          </cell>
          <cell r="J33">
            <v>5388.2226440645918</v>
          </cell>
          <cell r="K33">
            <v>5483.4238796744976</v>
          </cell>
        </row>
        <row r="34">
          <cell r="A34" t="str">
            <v>EUR</v>
          </cell>
          <cell r="B34" t="str">
            <v>UPS_SOL_TH_POT</v>
          </cell>
          <cell r="C34">
            <v>264.54665864421497</v>
          </cell>
          <cell r="D34">
            <v>592.10792730216383</v>
          </cell>
          <cell r="E34">
            <v>874.56247795082265</v>
          </cell>
          <cell r="F34">
            <v>1309.8078159793761</v>
          </cell>
          <cell r="G34">
            <v>1538.956799999999</v>
          </cell>
          <cell r="H34">
            <v>1561.5410789032239</v>
          </cell>
          <cell r="I34">
            <v>1889.0064</v>
          </cell>
          <cell r="J34">
            <v>2064.0312000000008</v>
          </cell>
          <cell r="K34">
            <v>2239.0560000000019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20.526703026222151</v>
          </cell>
          <cell r="G35">
            <v>20.763576229422139</v>
          </cell>
          <cell r="H35">
            <v>20.763576229422139</v>
          </cell>
          <cell r="I35">
            <v>47.696884383657768</v>
          </cell>
          <cell r="J35">
            <v>47.712021663657779</v>
          </cell>
          <cell r="K35">
            <v>35.95214760478909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7.8759267840000016</v>
          </cell>
          <cell r="G36">
            <v>9.2447153280000016</v>
          </cell>
          <cell r="H36">
            <v>9.0634464000000001</v>
          </cell>
          <cell r="I36">
            <v>10.798430976000001</v>
          </cell>
          <cell r="J36">
            <v>10.788844032</v>
          </cell>
          <cell r="K36">
            <v>2.2960730880000009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2513.9917948668981</v>
          </cell>
          <cell r="G38">
            <v>3006.652048318565</v>
          </cell>
          <cell r="H38">
            <v>3129.14201647248</v>
          </cell>
          <cell r="I38">
            <v>3172.8560446411202</v>
          </cell>
          <cell r="J38">
            <v>3429.66172570752</v>
          </cell>
          <cell r="K38">
            <v>3710.7959677572512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951.82970821377057</v>
          </cell>
          <cell r="G39">
            <v>2163.9815609624102</v>
          </cell>
          <cell r="H39">
            <v>4286.591010928465</v>
          </cell>
          <cell r="I39">
            <v>7170.1609999732518</v>
          </cell>
          <cell r="J39">
            <v>9484.3476257419024</v>
          </cell>
          <cell r="K39">
            <v>11234.775652119461</v>
          </cell>
        </row>
        <row r="40">
          <cell r="A40" t="str">
            <v>EUR</v>
          </cell>
          <cell r="B40" t="str">
            <v>UPS_BIO_RPS_POT</v>
          </cell>
          <cell r="F40">
            <v>6.5930372228088716E-2</v>
          </cell>
          <cell r="G40">
            <v>949.40000000000009</v>
          </cell>
          <cell r="H40">
            <v>972.5999999999998</v>
          </cell>
          <cell r="I40">
            <v>995.80000000000018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41.4791234835943</v>
          </cell>
          <cell r="G41">
            <v>181.33051399988969</v>
          </cell>
          <cell r="J41">
            <v>286.64999999999992</v>
          </cell>
          <cell r="K41">
            <v>284.80000000000013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474.90000000000009</v>
          </cell>
          <cell r="E42">
            <v>603.20000000000005</v>
          </cell>
          <cell r="F42">
            <v>742.85</v>
          </cell>
          <cell r="G42">
            <v>882.49999999999932</v>
          </cell>
          <cell r="H42">
            <v>913.49999999999977</v>
          </cell>
          <cell r="I42">
            <v>857.77547718510664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762.77657751851837</v>
          </cell>
          <cell r="E43">
            <v>1319.354876516406</v>
          </cell>
          <cell r="F43">
            <v>1409.8469826286209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943.90000000000009</v>
          </cell>
          <cell r="J51">
            <v>923.15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610.15</v>
          </cell>
          <cell r="I53">
            <v>655.29999999999984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38.949999999999633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71.400000000000006</v>
          </cell>
          <cell r="G56">
            <v>73.599999999999994</v>
          </cell>
          <cell r="H56">
            <v>65</v>
          </cell>
          <cell r="I56">
            <v>56.399999999999991</v>
          </cell>
          <cell r="J56">
            <v>56.4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F57">
            <v>2.4974425</v>
          </cell>
          <cell r="G57">
            <v>35963.271999999997</v>
          </cell>
          <cell r="H57">
            <v>36842.087999999989</v>
          </cell>
          <cell r="I57">
            <v>37720.90400000001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2439.802043305016</v>
          </cell>
          <cell r="G58">
            <v>10665.860833473511</v>
          </cell>
          <cell r="J58">
            <v>16860.75299999999</v>
          </cell>
          <cell r="K58">
            <v>6047.9929092682714</v>
          </cell>
        </row>
        <row r="59">
          <cell r="A59" t="str">
            <v>EUR</v>
          </cell>
          <cell r="B59" t="str">
            <v>UPS_BIO_BLD_SUG</v>
          </cell>
          <cell r="E59">
            <v>21989.058090130729</v>
          </cell>
          <cell r="I59">
            <v>6454.0489231354586</v>
          </cell>
          <cell r="J59">
            <v>29898.165351219501</v>
          </cell>
        </row>
        <row r="60">
          <cell r="A60" t="str">
            <v>EUR</v>
          </cell>
          <cell r="B60" t="str">
            <v>UPS_BIO_BLD_LGC</v>
          </cell>
          <cell r="G60">
            <v>77543.745252298642</v>
          </cell>
          <cell r="H60">
            <v>86984.1369150377</v>
          </cell>
          <cell r="I60">
            <v>95902.115999999995</v>
          </cell>
          <cell r="J60">
            <v>94279.764000000025</v>
          </cell>
        </row>
        <row r="61">
          <cell r="A61" t="str">
            <v>EUR</v>
          </cell>
          <cell r="B61" t="str">
            <v>HH2_DEL_BIO_REF_C_NEW</v>
          </cell>
          <cell r="J61">
            <v>45.814440569451641</v>
          </cell>
          <cell r="K61">
            <v>197.49395212361151</v>
          </cell>
        </row>
        <row r="62">
          <cell r="A62" t="str">
            <v>EUR</v>
          </cell>
          <cell r="B62" t="str">
            <v>UPS_PJ2kt_GSL</v>
          </cell>
          <cell r="C62">
            <v>79338.637362971582</v>
          </cell>
          <cell r="D62">
            <v>70847.722302998474</v>
          </cell>
          <cell r="E62">
            <v>64461.298479689569</v>
          </cell>
          <cell r="F62">
            <v>71175.693288827606</v>
          </cell>
          <cell r="G62">
            <v>41508.113003538958</v>
          </cell>
          <cell r="H62">
            <v>18473.29111979761</v>
          </cell>
          <cell r="I62">
            <v>3457.4432610123031</v>
          </cell>
          <cell r="J62">
            <v>289.4290380986663</v>
          </cell>
          <cell r="K62">
            <v>60.56547453513776</v>
          </cell>
        </row>
        <row r="63">
          <cell r="A63" t="str">
            <v>EUR</v>
          </cell>
          <cell r="B63" t="str">
            <v>UPS_PJ2kt_DST</v>
          </cell>
          <cell r="C63">
            <v>284284.5348264405</v>
          </cell>
          <cell r="D63">
            <v>281831.03553071362</v>
          </cell>
          <cell r="E63">
            <v>267968.89127517701</v>
          </cell>
          <cell r="F63">
            <v>269596.79500617442</v>
          </cell>
          <cell r="G63">
            <v>187677.8717222884</v>
          </cell>
          <cell r="H63">
            <v>175169.21378812671</v>
          </cell>
          <cell r="I63">
            <v>151840.24253996281</v>
          </cell>
          <cell r="J63">
            <v>85924.27368521475</v>
          </cell>
          <cell r="K63">
            <v>59986.649730411322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9125.7118620479832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F66">
            <v>1</v>
          </cell>
          <cell r="G66">
            <v>14400.040040961911</v>
          </cell>
          <cell r="H66">
            <v>14751.9264207284</v>
          </cell>
          <cell r="I66">
            <v>15118.598797595199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F67">
            <v>0.9711191335740077</v>
          </cell>
          <cell r="G67">
            <v>13984.154408009939</v>
          </cell>
          <cell r="H67">
            <v>14325.87800424528</v>
          </cell>
          <cell r="I67">
            <v>14681.96056517368</v>
          </cell>
          <cell r="J67">
            <v>14082.49321048503</v>
          </cell>
          <cell r="K67">
            <v>14497.840375906229</v>
          </cell>
        </row>
        <row r="68">
          <cell r="A68" t="str">
            <v>EUR</v>
          </cell>
          <cell r="B68" t="str">
            <v>UPS_BIO_REF_GEN1_ETHAMIDE_EXS</v>
          </cell>
          <cell r="E68">
            <v>839.74581955614553</v>
          </cell>
          <cell r="G68">
            <v>3671.040472916462</v>
          </cell>
          <cell r="J68">
            <v>5803.2359162790663</v>
          </cell>
          <cell r="K68">
            <v>2081.6347687714042</v>
          </cell>
        </row>
        <row r="69">
          <cell r="A69" t="str">
            <v>EUR</v>
          </cell>
          <cell r="B69" t="str">
            <v>UPS_BIO_REF_GEN1_ETHSUG_EXS</v>
          </cell>
          <cell r="E69">
            <v>1736.840653914946</v>
          </cell>
          <cell r="I69">
            <v>509.78329795257707</v>
          </cell>
          <cell r="J69">
            <v>2361.5540441350722</v>
          </cell>
          <cell r="K69">
            <v>27251.668206545091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6544.0247629663754</v>
          </cell>
          <cell r="D70">
            <v>5842.1376630805007</v>
          </cell>
          <cell r="E70">
            <v>5209.4783995691014</v>
          </cell>
          <cell r="F70">
            <v>5764.1457968457253</v>
          </cell>
          <cell r="G70">
            <v>7907.5571935506414</v>
          </cell>
          <cell r="H70">
            <v>3264.4819327088971</v>
          </cell>
          <cell r="I70">
            <v>646.03082201669201</v>
          </cell>
          <cell r="J70">
            <v>47.682214698720777</v>
          </cell>
          <cell r="K70">
            <v>11.579813999170989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9046.5003895799418</v>
          </cell>
          <cell r="K71">
            <v>38997.073687225857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13213.098540471119</v>
          </cell>
          <cell r="H73">
            <v>14812.204131618209</v>
          </cell>
          <cell r="I73">
            <v>18196.735687947821</v>
          </cell>
          <cell r="J73">
            <v>18196.735687947821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566.46068100290472</v>
          </cell>
          <cell r="I74">
            <v>1236.647622947999</v>
          </cell>
          <cell r="J74">
            <v>907.89796031075036</v>
          </cell>
        </row>
        <row r="75">
          <cell r="A75" t="str">
            <v>EUR</v>
          </cell>
          <cell r="B75" t="str">
            <v>UPS_BIO_REF_GEN2_LGC_ETH_CCS_NEW</v>
          </cell>
          <cell r="G75">
            <v>2585.2281874758542</v>
          </cell>
          <cell r="H75">
            <v>2585.2281874758551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12.362376754483421</v>
          </cell>
          <cell r="H78">
            <v>14.118616264301711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521.13405100246996</v>
          </cell>
          <cell r="D79">
            <v>499.18838863037581</v>
          </cell>
          <cell r="E79">
            <v>486.27572708901408</v>
          </cell>
          <cell r="F79">
            <v>472.57065846301572</v>
          </cell>
          <cell r="G79">
            <v>362.46216410989689</v>
          </cell>
          <cell r="H79">
            <v>296.43407054666221</v>
          </cell>
          <cell r="I79">
            <v>258.94740709909581</v>
          </cell>
          <cell r="J79">
            <v>188.0050253386319</v>
          </cell>
          <cell r="K79">
            <v>118.3751610970738</v>
          </cell>
        </row>
        <row r="80">
          <cell r="A80" t="str">
            <v>EUR</v>
          </cell>
          <cell r="B80" t="str">
            <v>UPS_AGG_OIL_RPG</v>
          </cell>
          <cell r="C80">
            <v>1065.5014853341329</v>
          </cell>
          <cell r="D80">
            <v>1052.9218796178011</v>
          </cell>
          <cell r="E80">
            <v>1013.7189840614481</v>
          </cell>
          <cell r="F80">
            <v>781.05797654458024</v>
          </cell>
          <cell r="G80">
            <v>601.3749852806842</v>
          </cell>
          <cell r="H80">
            <v>492.20469808956358</v>
          </cell>
          <cell r="I80">
            <v>431.15747442777132</v>
          </cell>
          <cell r="J80">
            <v>313.34170889771968</v>
          </cell>
          <cell r="K80">
            <v>197.2919351617895</v>
          </cell>
        </row>
        <row r="81">
          <cell r="A81" t="str">
            <v>EUR</v>
          </cell>
          <cell r="B81" t="str">
            <v>UPS_FT_ELC</v>
          </cell>
          <cell r="C81">
            <v>220.16361383174049</v>
          </cell>
          <cell r="D81">
            <v>220.16361383174049</v>
          </cell>
          <cell r="E81">
            <v>220.16361383174049</v>
          </cell>
          <cell r="F81">
            <v>169.50010776551471</v>
          </cell>
          <cell r="G81">
            <v>154.89537967715029</v>
          </cell>
          <cell r="H81">
            <v>74.483431935538988</v>
          </cell>
          <cell r="I81">
            <v>65.842793937229473</v>
          </cell>
          <cell r="J81">
            <v>142.51723619358839</v>
          </cell>
          <cell r="K81">
            <v>432.39793423398987</v>
          </cell>
        </row>
        <row r="82">
          <cell r="A82" t="str">
            <v>EUR</v>
          </cell>
          <cell r="B82" t="str">
            <v>UPS_CONV_STM_EXS</v>
          </cell>
          <cell r="C82">
            <v>184.20519996484481</v>
          </cell>
          <cell r="D82">
            <v>174.1647357752</v>
          </cell>
          <cell r="E82">
            <v>163.6668964339616</v>
          </cell>
          <cell r="F82">
            <v>164.0180284447959</v>
          </cell>
          <cell r="G82">
            <v>126.4362329045485</v>
          </cell>
          <cell r="H82">
            <v>101.7943128127438</v>
          </cell>
          <cell r="I82">
            <v>90.110412513843713</v>
          </cell>
          <cell r="J82">
            <v>65.306438477103441</v>
          </cell>
          <cell r="K82">
            <v>41.303373784615381</v>
          </cell>
        </row>
        <row r="83">
          <cell r="A83" t="str">
            <v>EUR</v>
          </cell>
          <cell r="B83" t="str">
            <v>UPS_PRI_HFO_1_EXS</v>
          </cell>
          <cell r="C83">
            <v>15893.92016298142</v>
          </cell>
          <cell r="D83">
            <v>19988.94186665392</v>
          </cell>
          <cell r="E83">
            <v>15755.65825171389</v>
          </cell>
          <cell r="F83">
            <v>4804.6010358573676</v>
          </cell>
          <cell r="G83">
            <v>6570.3601588732135</v>
          </cell>
          <cell r="H83">
            <v>8116.1545810342041</v>
          </cell>
          <cell r="I83">
            <v>9592.0416133384224</v>
          </cell>
          <cell r="J83">
            <v>5879.965324298777</v>
          </cell>
          <cell r="K83">
            <v>4955.421859736327</v>
          </cell>
        </row>
        <row r="84">
          <cell r="A84" t="str">
            <v>EUR</v>
          </cell>
          <cell r="B84" t="str">
            <v>UPS_PRI_HFO_2_EXS</v>
          </cell>
          <cell r="C84">
            <v>19829.826011381319</v>
          </cell>
          <cell r="D84">
            <v>13692.61146565866</v>
          </cell>
          <cell r="E84">
            <v>14145.897468165271</v>
          </cell>
          <cell r="F84">
            <v>24491.660442789602</v>
          </cell>
          <cell r="G84">
            <v>15868.03152522528</v>
          </cell>
          <cell r="H84">
            <v>10219.82090172354</v>
          </cell>
          <cell r="I84">
            <v>6456.0431462256156</v>
          </cell>
          <cell r="J84">
            <v>5856.4924088325151</v>
          </cell>
          <cell r="K84">
            <v>2496.3403353558951</v>
          </cell>
        </row>
        <row r="85">
          <cell r="A85" t="str">
            <v>EUR</v>
          </cell>
          <cell r="B85" t="str">
            <v>UPS_PRI_HFO_3_EXS</v>
          </cell>
          <cell r="C85">
            <v>5.8302000000000007E-2</v>
          </cell>
          <cell r="D85">
            <v>0.119064</v>
          </cell>
          <cell r="E85">
            <v>4.5264000000000013E-2</v>
          </cell>
          <cell r="F85">
            <v>1.7097000000000001E-2</v>
          </cell>
          <cell r="G85">
            <v>7.7367000000000005E-2</v>
          </cell>
          <cell r="I85">
            <v>5.1906000000000001E-2</v>
          </cell>
        </row>
        <row r="86">
          <cell r="A86" t="str">
            <v>EUR</v>
          </cell>
          <cell r="B86" t="str">
            <v>UPS_PRI_HOIL_EXS</v>
          </cell>
          <cell r="H86">
            <v>27.596999999998999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25662.066198750548</v>
          </cell>
          <cell r="E88">
            <v>22782.02978961754</v>
          </cell>
          <cell r="F88">
            <v>22320.887373291029</v>
          </cell>
          <cell r="G88">
            <v>17095.909954071209</v>
          </cell>
          <cell r="H88">
            <v>13972.0133178614</v>
          </cell>
          <cell r="I88">
            <v>12228.6801391598</v>
          </cell>
          <cell r="J88">
            <v>8943.1807926460442</v>
          </cell>
          <cell r="K88">
            <v>5678.2427926602732</v>
          </cell>
        </row>
        <row r="89">
          <cell r="A89" t="str">
            <v>EUR</v>
          </cell>
          <cell r="B89" t="str">
            <v>UPS_PRI_MIX_OIL_UHV_EXS</v>
          </cell>
          <cell r="H89">
            <v>27.596999999998712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9493.774523348271</v>
          </cell>
          <cell r="E90">
            <v>8827.3156596696226</v>
          </cell>
          <cell r="F90">
            <v>3988.613228253063</v>
          </cell>
          <cell r="G90">
            <v>1659.1110588990359</v>
          </cell>
          <cell r="H90">
            <v>869.83086243766968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1295.0499184426619</v>
          </cell>
          <cell r="H93">
            <v>183.14866441254259</v>
          </cell>
          <cell r="I93">
            <v>181.87852646383141</v>
          </cell>
          <cell r="J93">
            <v>60.325971264627078</v>
          </cell>
        </row>
        <row r="94">
          <cell r="A94" t="str">
            <v>EUR</v>
          </cell>
          <cell r="B94" t="str">
            <v>UPS_PRI_ADD_EXS</v>
          </cell>
          <cell r="C94">
            <v>82.894651992374293</v>
          </cell>
          <cell r="D94">
            <v>81.636691420741045</v>
          </cell>
          <cell r="E94">
            <v>77.716401865105809</v>
          </cell>
          <cell r="F94">
            <v>78.105797654458428</v>
          </cell>
          <cell r="G94">
            <v>60.13749852806847</v>
          </cell>
          <cell r="H94">
            <v>49.220469808956352</v>
          </cell>
          <cell r="I94">
            <v>43.115747442777128</v>
          </cell>
          <cell r="J94">
            <v>31.334170889771968</v>
          </cell>
          <cell r="K94">
            <v>19.7291935161788</v>
          </cell>
        </row>
        <row r="95">
          <cell r="A95" t="str">
            <v>EUR</v>
          </cell>
          <cell r="B95" t="str">
            <v>UPS_SCN_COA_OVC</v>
          </cell>
          <cell r="C95">
            <v>863.9797502763887</v>
          </cell>
          <cell r="D95">
            <v>771.24484370238929</v>
          </cell>
          <cell r="E95">
            <v>662.83758197040481</v>
          </cell>
          <cell r="F95">
            <v>656.55380187896685</v>
          </cell>
          <cell r="G95">
            <v>657.67082061574354</v>
          </cell>
          <cell r="H95">
            <v>432.22108926244442</v>
          </cell>
          <cell r="I95">
            <v>478.33388430352238</v>
          </cell>
          <cell r="J95">
            <v>343.36373740361711</v>
          </cell>
          <cell r="K95">
            <v>252.1481894751864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163.90498422087839</v>
          </cell>
          <cell r="D97">
            <v>138.50068952989869</v>
          </cell>
          <cell r="E97">
            <v>122.9563094547929</v>
          </cell>
          <cell r="F97">
            <v>77.007932738350718</v>
          </cell>
          <cell r="K97">
            <v>23.767632045359161</v>
          </cell>
        </row>
        <row r="98">
          <cell r="A98" t="str">
            <v>EUR</v>
          </cell>
          <cell r="B98" t="str">
            <v>UPS_SCN_REF</v>
          </cell>
          <cell r="C98">
            <v>469.94329980935851</v>
          </cell>
          <cell r="D98">
            <v>438.4942855185256</v>
          </cell>
          <cell r="E98">
            <v>340.48704662764533</v>
          </cell>
          <cell r="F98">
            <v>350.22194136145038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25744.315753765051</v>
          </cell>
          <cell r="D101">
            <v>25353.63513223482</v>
          </cell>
          <cell r="E101">
            <v>24136.123872573029</v>
          </cell>
          <cell r="F101">
            <v>24257.057224886179</v>
          </cell>
          <cell r="G101">
            <v>18676.70245953379</v>
          </cell>
          <cell r="H101">
            <v>15286.237240334871</v>
          </cell>
          <cell r="I101">
            <v>13390.313964145151</v>
          </cell>
          <cell r="J101">
            <v>9731.3490060001805</v>
          </cell>
          <cell r="K101">
            <v>6127.2298663413167</v>
          </cell>
        </row>
        <row r="102">
          <cell r="A102" t="str">
            <v>EUR</v>
          </cell>
          <cell r="B102" t="str">
            <v>UPS_HET_REF_NGA_EXS</v>
          </cell>
          <cell r="I102">
            <v>183.31611630314211</v>
          </cell>
          <cell r="J102">
            <v>183.31611630314219</v>
          </cell>
          <cell r="K102">
            <v>395.81768409232438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9.0133777554749273</v>
          </cell>
        </row>
        <row r="104">
          <cell r="A104" t="str">
            <v>EUR</v>
          </cell>
          <cell r="B104" t="str">
            <v>UPS_HET_REF_RPG_EXS</v>
          </cell>
          <cell r="C104">
            <v>189.24397232831211</v>
          </cell>
          <cell r="D104">
            <v>189.24397232831211</v>
          </cell>
          <cell r="E104">
            <v>189.24397232831211</v>
          </cell>
        </row>
        <row r="105">
          <cell r="A105" t="str">
            <v>EUR</v>
          </cell>
          <cell r="B105" t="str">
            <v>UPS_HET_REF_COA_EXS</v>
          </cell>
          <cell r="F105">
            <v>154.60102034116241</v>
          </cell>
          <cell r="G105">
            <v>253.71670746779529</v>
          </cell>
          <cell r="H105">
            <v>154.35097329608641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2366.3540227048479</v>
          </cell>
          <cell r="E106">
            <v>2020.9774112262251</v>
          </cell>
          <cell r="F106">
            <v>2176.7142881674358</v>
          </cell>
          <cell r="G106">
            <v>2068.9363404280498</v>
          </cell>
          <cell r="H106">
            <v>1964.7871820590301</v>
          </cell>
          <cell r="I106">
            <v>1864.0853735918579</v>
          </cell>
          <cell r="J106">
            <v>1766.468036089499</v>
          </cell>
          <cell r="K106">
            <v>1672.1166090204681</v>
          </cell>
        </row>
        <row r="107">
          <cell r="A107" t="str">
            <v>EUR</v>
          </cell>
          <cell r="B107" t="str">
            <v>UPS_FT_LWR_URA</v>
          </cell>
          <cell r="C107">
            <v>2577.863903618731</v>
          </cell>
          <cell r="D107">
            <v>2366.3540227048479</v>
          </cell>
          <cell r="E107">
            <v>2020.9774112262251</v>
          </cell>
          <cell r="F107">
            <v>2176.7142881674358</v>
          </cell>
          <cell r="G107">
            <v>2068.9363404280498</v>
          </cell>
          <cell r="H107">
            <v>1964.7871820590301</v>
          </cell>
          <cell r="I107">
            <v>1864.0853735918579</v>
          </cell>
          <cell r="J107">
            <v>1766.468036089499</v>
          </cell>
          <cell r="K107">
            <v>1672.1166090204681</v>
          </cell>
        </row>
        <row r="108">
          <cell r="A108" t="str">
            <v>EUR</v>
          </cell>
          <cell r="B108" t="str">
            <v>UPS_FT_LWR_UOX</v>
          </cell>
          <cell r="C108">
            <v>2577.863903618731</v>
          </cell>
          <cell r="D108">
            <v>2366.3540227048479</v>
          </cell>
          <cell r="E108">
            <v>2020.9774112262251</v>
          </cell>
          <cell r="F108">
            <v>2176.7142881674358</v>
          </cell>
          <cell r="G108">
            <v>2068.9363404280498</v>
          </cell>
          <cell r="H108">
            <v>1964.7871820590301</v>
          </cell>
          <cell r="I108">
            <v>1864.0853735918579</v>
          </cell>
          <cell r="J108">
            <v>1766.468036089499</v>
          </cell>
          <cell r="K108">
            <v>1672.1166090204681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9421.0874781332495</v>
          </cell>
          <cell r="J115">
            <v>8927.7294543963253</v>
          </cell>
          <cell r="K115">
            <v>8450.8773419894478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2068.209434330865</v>
          </cell>
          <cell r="G131">
            <v>1965.8040017303931</v>
          </cell>
          <cell r="H131">
            <v>1866.8464706077521</v>
          </cell>
          <cell r="I131">
            <v>1771.164445889051</v>
          </cell>
          <cell r="J131">
            <v>1678.4131374265089</v>
          </cell>
          <cell r="K131">
            <v>1588.764940294016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999965063.78704047</v>
          </cell>
          <cell r="D140">
            <v>999964660.94287574</v>
          </cell>
          <cell r="E140">
            <v>999970865.3495965</v>
          </cell>
          <cell r="F140">
            <v>999980345.18148041</v>
          </cell>
          <cell r="G140">
            <v>999990033.40993595</v>
          </cell>
          <cell r="H140">
            <v>999994246.41481233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630.7338051831648</v>
          </cell>
        </row>
        <row r="150">
          <cell r="A150" t="str">
            <v>EUR</v>
          </cell>
          <cell r="B150" t="str">
            <v>UPS_SF_DST_CT_NEW</v>
          </cell>
          <cell r="J150">
            <v>311.27306671179019</v>
          </cell>
          <cell r="K150">
            <v>311.27306671179019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31.731200000000008</v>
          </cell>
        </row>
        <row r="157">
          <cell r="A157" t="str">
            <v>EUR</v>
          </cell>
          <cell r="B157" t="str">
            <v>UPS_WOD2NGA_NEW</v>
          </cell>
          <cell r="J157">
            <v>954.049324642638</v>
          </cell>
          <cell r="K157">
            <v>1492.9499999999989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146.8027863288207</v>
          </cell>
          <cell r="E160">
            <v>146.8027863288207</v>
          </cell>
          <cell r="F160">
            <v>146.8027863288207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917.90264763683285</v>
          </cell>
          <cell r="D162">
            <v>1467.359134035172</v>
          </cell>
          <cell r="E162">
            <v>1466.903270717047</v>
          </cell>
          <cell r="F162">
            <v>1227.001714561007</v>
          </cell>
          <cell r="G162">
            <v>257.36824682014031</v>
          </cell>
          <cell r="H162">
            <v>134.13492250595019</v>
          </cell>
          <cell r="K162">
            <v>617.43770014567519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192.8555304408595</v>
          </cell>
          <cell r="G2">
            <v>178.02222204186441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4787.3695800810328</v>
          </cell>
          <cell r="G3">
            <v>4092.0822433348881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37.665934719089307</v>
          </cell>
          <cell r="G4">
            <v>35.604444408372878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0.1373660092367732</v>
          </cell>
          <cell r="G5">
            <v>0.112442692341104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4787.3695800810328</v>
          </cell>
          <cell r="G6">
            <v>4092.0822433348881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4803.4154168883433</v>
          </cell>
          <cell r="G7">
            <v>4107.1429233196304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-2.418837805116191</v>
          </cell>
          <cell r="J12">
            <v>-2.418837805116191</v>
          </cell>
          <cell r="K12">
            <v>-2.547403900135353</v>
          </cell>
          <cell r="L12">
            <v>-1.1608210249559661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-128.34353393946509</v>
          </cell>
          <cell r="J13">
            <v>-128.34353393946509</v>
          </cell>
          <cell r="K13">
            <v>-135.1652509411818</v>
          </cell>
          <cell r="L13">
            <v>-83.422657989657083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-0.2418837805116191</v>
          </cell>
          <cell r="J14">
            <v>-0.2418837805116191</v>
          </cell>
          <cell r="K14">
            <v>-0.25474039001353532</v>
          </cell>
          <cell r="L14">
            <v>-0.15722325290172839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-128.34353393946509</v>
          </cell>
          <cell r="J15">
            <v>-128.34353393946509</v>
          </cell>
          <cell r="K15">
            <v>-135.1652509411818</v>
          </cell>
          <cell r="L15">
            <v>-83.422657989657083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-128.47608625118551</v>
          </cell>
          <cell r="J16">
            <v>-128.47608625118539</v>
          </cell>
          <cell r="K16">
            <v>-135.30484867490921</v>
          </cell>
          <cell r="L16">
            <v>-83.498531044645688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200.33776852278839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59.70065501979095</v>
          </cell>
          <cell r="F18">
            <v>59.751830166954548</v>
          </cell>
          <cell r="G18">
            <v>39.834553444636349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47.248885463410389</v>
          </cell>
          <cell r="F19">
            <v>53.773868323606457</v>
          </cell>
          <cell r="G19">
            <v>53.773868323606457</v>
          </cell>
          <cell r="H19">
            <v>60.635048821311067</v>
          </cell>
          <cell r="I19">
            <v>149.51594295502559</v>
          </cell>
          <cell r="J19">
            <v>195.82853965964139</v>
          </cell>
          <cell r="K19">
            <v>284.38756223777881</v>
          </cell>
          <cell r="L19">
            <v>286.16043002319299</v>
          </cell>
          <cell r="M19">
            <v>251.00123162037261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</v>
          </cell>
          <cell r="F20">
            <v>16.024612760434721</v>
          </cell>
          <cell r="G20">
            <v>16.024612760434721</v>
          </cell>
          <cell r="H20">
            <v>18.069244548750699</v>
          </cell>
          <cell r="I20">
            <v>44.555751000597617</v>
          </cell>
          <cell r="J20">
            <v>58.356904818573149</v>
          </cell>
          <cell r="K20">
            <v>84.747493546858081</v>
          </cell>
          <cell r="L20">
            <v>85.275808146911501</v>
          </cell>
          <cell r="M20">
            <v>74.798367022871048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7747.567026402854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37.11359890243601</v>
          </cell>
          <cell r="F26">
            <v>59.16116429912767</v>
          </cell>
          <cell r="G26">
            <v>112.78991556069749</v>
          </cell>
          <cell r="H26">
            <v>112.78991556069749</v>
          </cell>
          <cell r="I26">
            <v>75.67631665826147</v>
          </cell>
          <cell r="J26">
            <v>53.628751261569811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906.19037320114603</v>
          </cell>
          <cell r="F27">
            <v>1444.5184283037011</v>
          </cell>
          <cell r="G27">
            <v>2753.9537716070308</v>
          </cell>
          <cell r="H27">
            <v>2753.9537716070308</v>
          </cell>
          <cell r="I27">
            <v>1847.763398405885</v>
          </cell>
          <cell r="J27">
            <v>1309.43534330333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7.4227197804872009</v>
          </cell>
          <cell r="F28">
            <v>11.832232859825529</v>
          </cell>
          <cell r="G28">
            <v>22.557983112139489</v>
          </cell>
          <cell r="H28">
            <v>22.557983112139489</v>
          </cell>
          <cell r="I28">
            <v>15.1352633316523</v>
          </cell>
          <cell r="J28">
            <v>10.72575025231396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906.19037320114603</v>
          </cell>
          <cell r="F29">
            <v>1444.5184283037011</v>
          </cell>
          <cell r="G29">
            <v>2753.9537716070308</v>
          </cell>
          <cell r="H29">
            <v>2753.9537716070308</v>
          </cell>
          <cell r="I29">
            <v>1847.763398405885</v>
          </cell>
          <cell r="J29">
            <v>1309.43534330333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909.33018366829219</v>
          </cell>
          <cell r="F30">
            <v>1449.523462803407</v>
          </cell>
          <cell r="G30">
            <v>2763.4957984634661</v>
          </cell>
          <cell r="H30">
            <v>2763.4957984634661</v>
          </cell>
          <cell r="I30">
            <v>1854.165614795174</v>
          </cell>
          <cell r="J30">
            <v>1313.9723356600589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42.977106406250002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42.977106406250002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38.283444375000002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7.6566888749999986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790.72923018787503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152.83385270297899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8109.3642244200619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15.28338527029789</v>
          </cell>
          <cell r="F43">
            <v>11.468965992187499</v>
          </cell>
          <cell r="G43">
            <v>7.6459773281250012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8109.3642244200619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8117.739519548184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12.37119963414534</v>
          </cell>
          <cell r="F46">
            <v>19.72128321655066</v>
          </cell>
          <cell r="G46">
            <v>37.601264412383912</v>
          </cell>
          <cell r="H46">
            <v>57.129700213503497</v>
          </cell>
          <cell r="I46">
            <v>52.683264416027043</v>
          </cell>
          <cell r="J46">
            <v>45.333180833621711</v>
          </cell>
          <cell r="K46">
            <v>27.453199637788462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656.41585258775149</v>
          </cell>
          <cell r="F47">
            <v>1046.411287470178</v>
          </cell>
          <cell r="G47">
            <v>1995.1230897210901</v>
          </cell>
          <cell r="H47">
            <v>3031.3018933284961</v>
          </cell>
          <cell r="I47">
            <v>2795.3740099143952</v>
          </cell>
          <cell r="J47">
            <v>2405.378575031968</v>
          </cell>
          <cell r="K47">
            <v>1456.6667727810559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1.972128321655066</v>
          </cell>
          <cell r="G48">
            <v>3.7601264412383908</v>
          </cell>
          <cell r="H48">
            <v>5.7129700213503503</v>
          </cell>
          <cell r="I48">
            <v>5.2683264416027047</v>
          </cell>
          <cell r="J48">
            <v>4.5333180833621718</v>
          </cell>
          <cell r="K48">
            <v>2.7453199637788459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656.41585258775149</v>
          </cell>
          <cell r="F49">
            <v>1046.411287470178</v>
          </cell>
          <cell r="G49">
            <v>1995.1230897210901</v>
          </cell>
          <cell r="H49">
            <v>3031.3018933284961</v>
          </cell>
          <cell r="I49">
            <v>2795.3740099143952</v>
          </cell>
          <cell r="J49">
            <v>2405.378575031968</v>
          </cell>
          <cell r="K49">
            <v>1456.6667727810559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657.09379432770265</v>
          </cell>
          <cell r="F50">
            <v>1047.4920137904451</v>
          </cell>
          <cell r="G50">
            <v>1997.183639010889</v>
          </cell>
          <cell r="H50">
            <v>3034.4326009001952</v>
          </cell>
          <cell r="I50">
            <v>2798.2610528043929</v>
          </cell>
          <cell r="J50">
            <v>2407.8628333416509</v>
          </cell>
          <cell r="K50">
            <v>1458.1712081212061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1981.3179543817239</v>
          </cell>
          <cell r="H51">
            <v>2000.3975686966351</v>
          </cell>
          <cell r="I51">
            <v>2046.738052974863</v>
          </cell>
          <cell r="J51">
            <v>2129.3799569284452</v>
          </cell>
          <cell r="K51">
            <v>2150.1592462868898</v>
          </cell>
          <cell r="L51">
            <v>2187.636363330822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48184.852850796276</v>
          </cell>
          <cell r="H52">
            <v>48649.766009011502</v>
          </cell>
          <cell r="I52">
            <v>49953.808060427313</v>
          </cell>
          <cell r="J52">
            <v>51798.328048625779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396.26359087634472</v>
          </cell>
          <cell r="H53">
            <v>400.0795137393269</v>
          </cell>
          <cell r="I53">
            <v>409.34761059497242</v>
          </cell>
          <cell r="J53">
            <v>425.87599138568879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1.992575186721786</v>
          </cell>
          <cell r="H54">
            <v>2.2998010004838911</v>
          </cell>
          <cell r="I54">
            <v>2.4390078598685272</v>
          </cell>
          <cell r="J54">
            <v>2.5837121409162949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48184.852850796276</v>
          </cell>
          <cell r="H55">
            <v>48649.766009011502</v>
          </cell>
          <cell r="I55">
            <v>49953.808060427313</v>
          </cell>
          <cell r="J55">
            <v>51798.328048625779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48352.472349736971</v>
          </cell>
          <cell r="H56">
            <v>48818.999643323237</v>
          </cell>
          <cell r="I56">
            <v>50126.962099708973</v>
          </cell>
          <cell r="J56">
            <v>51978.473592981929</v>
          </cell>
          <cell r="K56">
            <v>52670.745289655912</v>
          </cell>
          <cell r="L56">
            <v>53594.331265621171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83.915870709677421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5.5069790153225808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4.1957935354838702E-2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8.0700843913112905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0.96258029838709636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22.793135148689512</v>
          </cell>
          <cell r="G66">
            <v>15.19542343245968</v>
          </cell>
          <cell r="H66">
            <v>7.5977117162298367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312.56986000569549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4.5586270297379006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312.56986000569549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470.7830892421224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132.6377447933468</v>
          </cell>
          <cell r="F71">
            <v>99.478308595010077</v>
          </cell>
          <cell r="G71">
            <v>66.31887239667337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7037.7587387349786</v>
          </cell>
          <cell r="F72">
            <v>5278.3190540512342</v>
          </cell>
          <cell r="G72">
            <v>3518.8793693674888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13.26377447933468</v>
          </cell>
          <cell r="F73">
            <v>9.9478308595010088</v>
          </cell>
          <cell r="G73">
            <v>6.6318872396673374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7037.7587387349786</v>
          </cell>
          <cell r="F74">
            <v>5278.3190540512342</v>
          </cell>
          <cell r="G74">
            <v>3518.8793693674888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7045.0272871496554</v>
          </cell>
          <cell r="F75">
            <v>5283.7704653622413</v>
          </cell>
          <cell r="G75">
            <v>3522.5136435748268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569.74397764795322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814.94248710311479</v>
          </cell>
          <cell r="J76">
            <v>303.59928562408248</v>
          </cell>
          <cell r="K76">
            <v>233.0808641801151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30230.615454000399</v>
          </cell>
          <cell r="F77">
            <v>30873.577712294369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56.97439776479532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81.494248710311467</v>
          </cell>
          <cell r="J78">
            <v>30.35992856240825</v>
          </cell>
          <cell r="K78">
            <v>23.308086418011509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30230.615454000399</v>
          </cell>
          <cell r="F79">
            <v>30873.577712294369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30261.837423975499</v>
          </cell>
          <cell r="F80">
            <v>30905.463729230549</v>
          </cell>
          <cell r="G80">
            <v>33670.941184746</v>
          </cell>
          <cell r="H80">
            <v>39725.489951843061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-32.323479924369472</v>
          </cell>
          <cell r="J85">
            <v>-31.276202313216508</v>
          </cell>
          <cell r="K85">
            <v>-29.86583388433716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-1715.083844787044</v>
          </cell>
          <cell r="J86">
            <v>-1659.515294739268</v>
          </cell>
          <cell r="K86">
            <v>-1584.68114590293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-3.2323479924369471</v>
          </cell>
          <cell r="J87">
            <v>-3.127620231321651</v>
          </cell>
          <cell r="K87">
            <v>-2.9865833884337158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-1715.083844787044</v>
          </cell>
          <cell r="J88">
            <v>-1659.515294739268</v>
          </cell>
          <cell r="K88">
            <v>-1584.68114590293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-1716.8551714869</v>
          </cell>
          <cell r="J89">
            <v>-1661.2292306260319</v>
          </cell>
          <cell r="K89">
            <v>-1586.3177935997919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0.6684776243999998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0.5979250178571428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5.4510953249999989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0.42957615584819597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80.711242726869628</v>
          </cell>
          <cell r="F125">
            <v>80.711242726869628</v>
          </cell>
          <cell r="G125">
            <v>80.711242726869628</v>
          </cell>
          <cell r="H125">
            <v>80.711242726869642</v>
          </cell>
          <cell r="I125">
            <v>80.711242726869628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4282.5385390877027</v>
          </cell>
          <cell r="F126">
            <v>4282.5385390877018</v>
          </cell>
          <cell r="G126">
            <v>4282.5385390877027</v>
          </cell>
          <cell r="H126">
            <v>4282.5385390877027</v>
          </cell>
          <cell r="I126">
            <v>4282.5385390877018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8.0711242726869639</v>
          </cell>
          <cell r="F127">
            <v>8.0711242726869639</v>
          </cell>
          <cell r="G127">
            <v>8.0711242726869639</v>
          </cell>
          <cell r="H127">
            <v>8.0711242726869639</v>
          </cell>
          <cell r="I127">
            <v>8.0711242726869639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4282.5385390877027</v>
          </cell>
          <cell r="F128">
            <v>4282.5385390877018</v>
          </cell>
          <cell r="G128">
            <v>4282.5385390877027</v>
          </cell>
          <cell r="H128">
            <v>4282.5385390877027</v>
          </cell>
          <cell r="I128">
            <v>4282.5385390877018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4286.9615151891348</v>
          </cell>
          <cell r="F129">
            <v>4286.9615151891358</v>
          </cell>
          <cell r="G129">
            <v>4286.9615151891348</v>
          </cell>
          <cell r="H129">
            <v>4286.9615151891358</v>
          </cell>
          <cell r="I129">
            <v>4286.9615151891348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95.773827601912643</v>
          </cell>
          <cell r="I134">
            <v>1189.202911433307</v>
          </cell>
          <cell r="J134">
            <v>1322.9727067836441</v>
          </cell>
          <cell r="K134">
            <v>2794.92664059553</v>
          </cell>
          <cell r="L134">
            <v>2795.106961630433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47.886913800956322</v>
          </cell>
          <cell r="I135">
            <v>594.60145571665339</v>
          </cell>
          <cell r="J135">
            <v>661.48635339182192</v>
          </cell>
          <cell r="K135">
            <v>1397.463320297765</v>
          </cell>
          <cell r="L135">
            <v>1397.553480815217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16.664646002732791</v>
          </cell>
          <cell r="I136">
            <v>206.92130658939541</v>
          </cell>
          <cell r="J136">
            <v>230.197250980354</v>
          </cell>
          <cell r="K136">
            <v>486.3172354636223</v>
          </cell>
          <cell r="L136">
            <v>486.34861132369531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4257.6531824469594</v>
          </cell>
          <cell r="J137">
            <v>5956.2979002066086</v>
          </cell>
          <cell r="K137">
            <v>5958.1575801120407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558.8169801961634</v>
          </cell>
          <cell r="J138">
            <v>781.76409940211749</v>
          </cell>
          <cell r="K138">
            <v>782.00818238970544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4.2576531824469601</v>
          </cell>
          <cell r="J139">
            <v>5.9562979002066108</v>
          </cell>
          <cell r="K139">
            <v>5.9581575801120419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272.96878965963072</v>
          </cell>
          <cell r="J140">
            <v>381.87314912699622</v>
          </cell>
          <cell r="K140">
            <v>381.99237785493318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360.87812832923078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0.36087812832923072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940.31854369035113</v>
          </cell>
          <cell r="H147">
            <v>2573.044938501524</v>
          </cell>
          <cell r="I147">
            <v>2066.6777474617779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22959.444441772739</v>
          </cell>
          <cell r="H148">
            <v>62825.180581745539</v>
          </cell>
          <cell r="I148">
            <v>50461.381667191759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</v>
          </cell>
          <cell r="H149">
            <v>514.60898770030462</v>
          </cell>
          <cell r="I149">
            <v>413.33554949235571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22959.444441772739</v>
          </cell>
          <cell r="H150">
            <v>62825.180581745539</v>
          </cell>
          <cell r="I150">
            <v>50461.381667191759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23038.99539056894</v>
          </cell>
          <cell r="H151">
            <v>63042.860183542769</v>
          </cell>
          <cell r="I151">
            <v>50636.22260462703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208.99687032352031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4299.0656225548137</v>
          </cell>
          <cell r="J183">
            <v>4299.0656225548137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41.799374064704047</v>
          </cell>
          <cell r="J184">
            <v>41.799374064704047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4299.0656225548137</v>
          </cell>
          <cell r="J185">
            <v>4299.0656225548137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4316.7467577841826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395.02226531249983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365.3916577585556</v>
          </cell>
          <cell r="F207">
            <v>637.7805102558093</v>
          </cell>
          <cell r="G207">
            <v>892.1508974787688</v>
          </cell>
          <cell r="H207">
            <v>692.25167759065982</v>
          </cell>
          <cell r="I207">
            <v>572.85018891389348</v>
          </cell>
          <cell r="J207">
            <v>500.05763678758598</v>
          </cell>
          <cell r="K207">
            <v>282.57687553048771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19387.681360668961</v>
          </cell>
          <cell r="F208">
            <v>33840.63387417324</v>
          </cell>
          <cell r="G208">
            <v>47337.526620223478</v>
          </cell>
          <cell r="H208">
            <v>36730.874012960412</v>
          </cell>
          <cell r="I208">
            <v>30395.431023771191</v>
          </cell>
          <cell r="J208">
            <v>26533.058207949311</v>
          </cell>
          <cell r="K208">
            <v>14993.529015647669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36.539165775855572</v>
          </cell>
          <cell r="F209">
            <v>63.778051025580943</v>
          </cell>
          <cell r="G209">
            <v>89.215089747876888</v>
          </cell>
          <cell r="H209">
            <v>69.225167759065997</v>
          </cell>
          <cell r="I209">
            <v>57.285018891389342</v>
          </cell>
          <cell r="J209">
            <v>50.005763678758598</v>
          </cell>
          <cell r="K209">
            <v>28.257687553048761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19387.681360668961</v>
          </cell>
          <cell r="F210">
            <v>33840.63387417324</v>
          </cell>
          <cell r="G210">
            <v>47337.526620223478</v>
          </cell>
          <cell r="H210">
            <v>36730.874012960412</v>
          </cell>
          <cell r="I210">
            <v>30395.431023771191</v>
          </cell>
          <cell r="J210">
            <v>26533.058207949311</v>
          </cell>
          <cell r="K210">
            <v>14993.529015647669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19407.70482351413</v>
          </cell>
          <cell r="F211">
            <v>33875.584246135259</v>
          </cell>
          <cell r="G211">
            <v>47386.41648940531</v>
          </cell>
          <cell r="H211">
            <v>36768.809404892381</v>
          </cell>
          <cell r="I211">
            <v>30426.823214123669</v>
          </cell>
          <cell r="J211">
            <v>26560.46136644527</v>
          </cell>
          <cell r="K211">
            <v>15009.01422842674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9.5388702548999955</v>
          </cell>
          <cell r="G213">
            <v>6.3592468365999979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9.5388702548999955</v>
          </cell>
          <cell r="G215">
            <v>6.3592468365999979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9.5487219339419998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322.62584418480418</v>
          </cell>
          <cell r="K217">
            <v>172.22057171297919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17118.527292445709</v>
          </cell>
          <cell r="K218">
            <v>9138.0235350906714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32.262584418480422</v>
          </cell>
          <cell r="K219">
            <v>17.222057171297919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17118.527292445709</v>
          </cell>
          <cell r="K220">
            <v>9138.0235350906714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17136.207188707041</v>
          </cell>
          <cell r="K221">
            <v>9147.4612224205448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7.7888804827332221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7.1775191253781498E-2</v>
          </cell>
          <cell r="F230">
            <v>0.40132265737464101</v>
          </cell>
          <cell r="G230">
            <v>2.7105304079911612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3.6180644222020011E-3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4.7487095541401278E-4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1878.2734999653219</v>
          </cell>
          <cell r="H236">
            <v>2672.5907904099372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16165.104749247001</v>
          </cell>
          <cell r="H237">
            <v>23001.288193464421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273.20341817677411</v>
          </cell>
          <cell r="H238">
            <v>388.74047860508171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1.8782734999653219</v>
          </cell>
          <cell r="H239">
            <v>2.6725907904099362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16165.104749247001</v>
          </cell>
          <cell r="H240">
            <v>23001.288193464421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16293.476205362809</v>
          </cell>
          <cell r="H241">
            <v>23183.947625848989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9825.4683856377997</v>
          </cell>
          <cell r="F251">
            <v>7369.1012892283534</v>
          </cell>
          <cell r="G251">
            <v>4912.7341928189016</v>
          </cell>
          <cell r="H251">
            <v>2456.3670964094508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28.668991999999999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2.8668992000000011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296.07328108159999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450.98748595827487</v>
          </cell>
          <cell r="F297">
            <v>383.17097791514271</v>
          </cell>
          <cell r="G297">
            <v>204.17204007911059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23929.396004946069</v>
          </cell>
          <cell r="F298">
            <v>20331.052088177468</v>
          </cell>
          <cell r="G298">
            <v>10833.368446597609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45.098748595827502</v>
          </cell>
          <cell r="F299">
            <v>38.317097791514257</v>
          </cell>
          <cell r="G299">
            <v>20.41720400791106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23929.396004946069</v>
          </cell>
          <cell r="F300">
            <v>20331.052088177468</v>
          </cell>
          <cell r="G300">
            <v>10833.368446597609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23954.110119176581</v>
          </cell>
          <cell r="F301">
            <v>20352.049857767219</v>
          </cell>
          <cell r="G301">
            <v>10844.557074393941</v>
          </cell>
          <cell r="H301">
            <v>3111.2257391723442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421.96706341463369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-1241.9214613535839</v>
          </cell>
          <cell r="K326">
            <v>-7699.9130603922295</v>
          </cell>
          <cell r="L326">
            <v>-47938.168408248392</v>
          </cell>
          <cell r="M326">
            <v>-282661.32460407598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8.3074765609756085</v>
          </cell>
          <cell r="J327">
            <v>55.383177073170671</v>
          </cell>
          <cell r="K327">
            <v>343.37569785365849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1241.9214613535839</v>
          </cell>
          <cell r="K328">
            <v>7699.9130603922295</v>
          </cell>
          <cell r="L328">
            <v>47938.168408248392</v>
          </cell>
          <cell r="M328">
            <v>282661.32460407598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0.42196706341463369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-1241.9214613535839</v>
          </cell>
          <cell r="K330">
            <v>-7699.9130603922295</v>
          </cell>
          <cell r="L330">
            <v>-47938.168408248392</v>
          </cell>
          <cell r="M330">
            <v>-282661.32460407598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-1214.868098000414</v>
          </cell>
          <cell r="K331">
            <v>-7532.1822076025746</v>
          </cell>
          <cell r="L331">
            <v>-46893.908582816002</v>
          </cell>
          <cell r="M331">
            <v>-276503.9791048945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5.538317707317067E-2</v>
          </cell>
          <cell r="K332">
            <v>0.34337569785365862</v>
          </cell>
          <cell r="L332">
            <v>2.1377906350243912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1014.596090611306</v>
          </cell>
          <cell r="H333">
            <v>1845.3243307406501</v>
          </cell>
          <cell r="I333">
            <v>334.50657135874923</v>
          </cell>
          <cell r="J333">
            <v>697.81172170864897</v>
          </cell>
          <cell r="K333">
            <v>697.81172170864897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133.1657368927338</v>
          </cell>
          <cell r="H334">
            <v>242.1988184097103</v>
          </cell>
          <cell r="I334">
            <v>43.903987490835831</v>
          </cell>
          <cell r="J334">
            <v>91.587788474260179</v>
          </cell>
          <cell r="K334">
            <v>91.587788474260179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1.0145960906113061</v>
          </cell>
          <cell r="H335">
            <v>1.8453243307406491</v>
          </cell>
          <cell r="I335">
            <v>0.33450657135874923</v>
          </cell>
          <cell r="J335">
            <v>0.69781172170864891</v>
          </cell>
          <cell r="K335">
            <v>0.69781172170864891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65.048291859317331</v>
          </cell>
          <cell r="H336">
            <v>118.3083561546099</v>
          </cell>
          <cell r="I336">
            <v>21.446052556237809</v>
          </cell>
          <cell r="J336">
            <v>44.738454008045757</v>
          </cell>
          <cell r="K336">
            <v>44.738454008045757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0.13316573689273381</v>
          </cell>
          <cell r="H337">
            <v>0.24219881840971019</v>
          </cell>
          <cell r="I337">
            <v>4.3903987490835829E-2</v>
          </cell>
          <cell r="J337">
            <v>9.1587788474260162E-2</v>
          </cell>
          <cell r="K337">
            <v>9.1587788474260162E-2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41802.519652261602</v>
          </cell>
          <cell r="G346">
            <v>51818.51717148508</v>
          </cell>
          <cell r="H346">
            <v>70893.654360247005</v>
          </cell>
          <cell r="I346">
            <v>42322.511603391722</v>
          </cell>
          <cell r="J346">
            <v>36048.973949379157</v>
          </cell>
          <cell r="K346">
            <v>22125.14354576794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5486.5807043593359</v>
          </cell>
          <cell r="G347">
            <v>6801.1803787574172</v>
          </cell>
          <cell r="H347">
            <v>9304.7921347824176</v>
          </cell>
          <cell r="I347">
            <v>5554.8296479451637</v>
          </cell>
          <cell r="J347">
            <v>4731.4278308560142</v>
          </cell>
          <cell r="K347">
            <v>2903.9250903820421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41.802519652261608</v>
          </cell>
          <cell r="G348">
            <v>51.818517171485091</v>
          </cell>
          <cell r="H348">
            <v>70.893654360246984</v>
          </cell>
          <cell r="I348">
            <v>42.322511603391717</v>
          </cell>
          <cell r="J348">
            <v>36.048973949379153</v>
          </cell>
          <cell r="K348">
            <v>22.125143545767941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2680.0640412056218</v>
          </cell>
          <cell r="G349">
            <v>3322.2146821568372</v>
          </cell>
          <cell r="H349">
            <v>4545.1694151713345</v>
          </cell>
          <cell r="I349">
            <v>2713.4020251724519</v>
          </cell>
          <cell r="J349">
            <v>2311.1898423295711</v>
          </cell>
          <cell r="K349">
            <v>1418.498265578047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5.4865807043593371</v>
          </cell>
          <cell r="G350">
            <v>6.801180378757417</v>
          </cell>
          <cell r="H350">
            <v>9.3047921347824207</v>
          </cell>
          <cell r="I350">
            <v>5.554829647945164</v>
          </cell>
          <cell r="J350">
            <v>4.7314278308560151</v>
          </cell>
          <cell r="K350">
            <v>2.9039250903820419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5558.5377222471916</v>
          </cell>
          <cell r="I351">
            <v>2779.2688611235958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3759.8317098728871</v>
          </cell>
          <cell r="F372">
            <v>1552.7360437857189</v>
          </cell>
          <cell r="H372">
            <v>1138.6918892757881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493.4779119208165</v>
          </cell>
          <cell r="F373">
            <v>203.7966057468756</v>
          </cell>
          <cell r="H373">
            <v>149.45331046744721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3.7598317098728868</v>
          </cell>
          <cell r="F374">
            <v>1.5527360437857189</v>
          </cell>
          <cell r="H374">
            <v>1.138691889275788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241.05221049922551</v>
          </cell>
          <cell r="F375">
            <v>99.54978960721192</v>
          </cell>
          <cell r="H375">
            <v>73.004383751193984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0.49347791192081653</v>
          </cell>
          <cell r="F376">
            <v>0.20379660574687561</v>
          </cell>
          <cell r="H376">
            <v>0.14945331046744731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4260.5043297958618</v>
          </cell>
          <cell r="J377">
            <v>2898.6646957770972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2171.6564210526308</v>
          </cell>
          <cell r="H378">
            <v>559.19119328570673</v>
          </cell>
          <cell r="J378">
            <v>380.4497413207439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4.2605043297958609</v>
          </cell>
          <cell r="J379">
            <v>2.898664695777097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1060.802455578947</v>
          </cell>
          <cell r="H380">
            <v>273.15158384403708</v>
          </cell>
          <cell r="J380">
            <v>185.84064030800911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0.55919119328570677</v>
          </cell>
          <cell r="J381">
            <v>0.38044974132074388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20270.324119319419</v>
          </cell>
          <cell r="F382">
            <v>11260.001258842971</v>
          </cell>
          <cell r="G382">
            <v>12875.81920682395</v>
          </cell>
          <cell r="H382">
            <v>5630.0006294214872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2660.480040660676</v>
          </cell>
          <cell r="F383">
            <v>1477.8751652231399</v>
          </cell>
          <cell r="G383">
            <v>1689.9512708956429</v>
          </cell>
          <cell r="H383">
            <v>738.93758261157006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20.270324119319429</v>
          </cell>
          <cell r="F384">
            <v>11.26000125884298</v>
          </cell>
          <cell r="G384">
            <v>12.875819206823939</v>
          </cell>
          <cell r="H384">
            <v>5.6300006294214864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1299.5811550998669</v>
          </cell>
          <cell r="F385">
            <v>721.90683070757018</v>
          </cell>
          <cell r="G385">
            <v>825.50095889750037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2.660480040660675</v>
          </cell>
          <cell r="F386">
            <v>1.4778751652231401</v>
          </cell>
          <cell r="G386">
            <v>1.6899512708956439</v>
          </cell>
          <cell r="H386">
            <v>0.73893758261157028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17504.912542997321</v>
          </cell>
          <cell r="F392">
            <v>11415.257515170209</v>
          </cell>
          <cell r="G392">
            <v>8293.3887600000016</v>
          </cell>
          <cell r="H392">
            <v>5528.9258399999999</v>
          </cell>
          <cell r="I392">
            <v>2764.4629200000008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150653.6427677779</v>
          </cell>
          <cell r="F393">
            <v>98243.857178287624</v>
          </cell>
          <cell r="G393">
            <v>71375.919446290936</v>
          </cell>
          <cell r="H393">
            <v>47583.946297527269</v>
          </cell>
          <cell r="I393">
            <v>23791.973148763649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2546.169097163247</v>
          </cell>
          <cell r="F394">
            <v>1660.401093115667</v>
          </cell>
          <cell r="G394">
            <v>1206.311092363637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17.504912542997321</v>
          </cell>
          <cell r="F395">
            <v>11.415257515170209</v>
          </cell>
          <cell r="G395">
            <v>8.2933887600000027</v>
          </cell>
          <cell r="H395">
            <v>5.5289258399999994</v>
          </cell>
          <cell r="I395">
            <v>2.764462920000001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150653.6427677779</v>
          </cell>
          <cell r="F396">
            <v>98243.857178287624</v>
          </cell>
          <cell r="G396">
            <v>71375.919446290936</v>
          </cell>
          <cell r="H396">
            <v>47583.946297527269</v>
          </cell>
          <cell r="I396">
            <v>23791.973148763649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151850.02397230739</v>
          </cell>
          <cell r="F397">
            <v>99024.038141915356</v>
          </cell>
          <cell r="G397">
            <v>71942.7348708153</v>
          </cell>
          <cell r="H397">
            <v>47961.823247210181</v>
          </cell>
          <cell r="I397">
            <v>23980.911623605101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3079.7277004799998</v>
          </cell>
          <cell r="F404">
            <v>1586.389696261682</v>
          </cell>
          <cell r="G404">
            <v>1631.021944926192</v>
          </cell>
          <cell r="H404">
            <v>793.19484813084091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163410.3517874688</v>
          </cell>
          <cell r="F405">
            <v>84173.837283644854</v>
          </cell>
          <cell r="G405">
            <v>86542.024397783782</v>
          </cell>
          <cell r="H405">
            <v>42086.91864182242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163.10219449261919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163410.3517874688</v>
          </cell>
          <cell r="F407">
            <v>84173.837283644854</v>
          </cell>
          <cell r="G407">
            <v>86542.024397783782</v>
          </cell>
          <cell r="H407">
            <v>42086.91864182242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</v>
          </cell>
          <cell r="F408">
            <v>84260.771439000004</v>
          </cell>
          <cell r="G408">
            <v>86631.404400365733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9839.5181379651112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79.201916860465076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9839.5181379651112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9873.0205487970888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22242.10080166133</v>
          </cell>
          <cell r="F433">
            <v>23517.970067932209</v>
          </cell>
          <cell r="G433">
            <v>17036.019730593089</v>
          </cell>
          <cell r="H433">
            <v>1438.9295473039419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191423.6075357525</v>
          </cell>
          <cell r="F434">
            <v>202404.2023937403</v>
          </cell>
          <cell r="G434">
            <v>146618.18071774981</v>
          </cell>
          <cell r="H434">
            <v>12383.95093120584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3235.2146620598301</v>
          </cell>
          <cell r="F435">
            <v>3420.7956462446859</v>
          </cell>
          <cell r="G435">
            <v>2477.9665062680861</v>
          </cell>
          <cell r="H435">
            <v>209.29884324420979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22.24210080166133</v>
          </cell>
          <cell r="F436">
            <v>23.517970067932211</v>
          </cell>
          <cell r="G436">
            <v>17.03601973059309</v>
          </cell>
          <cell r="H436">
            <v>1.438929547303943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191423.6075357525</v>
          </cell>
          <cell r="F437">
            <v>202404.2023937403</v>
          </cell>
          <cell r="G437">
            <v>146618.18071774981</v>
          </cell>
          <cell r="H437">
            <v>12383.95093120584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192943.7540250879</v>
          </cell>
          <cell r="F438">
            <v>204011.5487480195</v>
          </cell>
          <cell r="G438">
            <v>147782.5152298825</v>
          </cell>
          <cell r="H438">
            <v>12482.29522517521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60067.568113809481</v>
          </cell>
          <cell r="F439">
            <v>60067.568113809481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516963.33393948572</v>
          </cell>
          <cell r="F440">
            <v>516963.33393948572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8737.1008165541043</v>
          </cell>
          <cell r="F441">
            <v>8737.1008165541043</v>
          </cell>
          <cell r="G441">
            <v>3882.85413241263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60.067568113809479</v>
          </cell>
          <cell r="F442">
            <v>60.067568113809479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516963.33393948572</v>
          </cell>
          <cell r="F443">
            <v>516963.33393948572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521068.67918566387</v>
          </cell>
          <cell r="F444">
            <v>521068.67918566387</v>
          </cell>
          <cell r="G444">
            <v>231568.0815326572</v>
          </cell>
          <cell r="H444">
            <v>154378.72102177149</v>
          </cell>
          <cell r="I444">
            <v>77189.360510885715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2972.239456924041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157707.0255843896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297.22394569240407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157707.0255843896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157869.904306629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393.01470947990128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13751.782912017939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13751.782912017939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53793.735048987823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64.222349297368751</v>
          </cell>
          <cell r="G515">
            <v>64.222349297368737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1595.7113055419561</v>
          </cell>
          <cell r="G516">
            <v>1595.711305541955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12.844469859473749</v>
          </cell>
          <cell r="G517">
            <v>12.84446985947374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1595.7113055419561</v>
          </cell>
          <cell r="G518">
            <v>1595.711305541955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1601.1445162925129</v>
          </cell>
          <cell r="G519">
            <v>1601.1445162925129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15093.777485862091</v>
          </cell>
          <cell r="F524">
            <v>23532.991944208919</v>
          </cell>
          <cell r="G524">
            <v>28206.218359792929</v>
          </cell>
          <cell r="H524">
            <v>28206.218359792922</v>
          </cell>
          <cell r="I524">
            <v>28206.218359792911</v>
          </cell>
          <cell r="J524">
            <v>28206.218359792922</v>
          </cell>
          <cell r="K524">
            <v>13112.44087393084</v>
          </cell>
          <cell r="L524">
            <v>17730.931126265219</v>
          </cell>
          <cell r="M524">
            <v>24312.53643887302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1981.0582950193991</v>
          </cell>
          <cell r="F525">
            <v>3088.7051926774211</v>
          </cell>
          <cell r="G525">
            <v>3702.0661597228209</v>
          </cell>
          <cell r="H525">
            <v>3702.0661597228209</v>
          </cell>
          <cell r="I525">
            <v>3702.0661597228209</v>
          </cell>
          <cell r="J525">
            <v>3702.0661597228209</v>
          </cell>
          <cell r="K525">
            <v>1721.007864703422</v>
          </cell>
          <cell r="L525">
            <v>2327.1847103223108</v>
          </cell>
          <cell r="M525">
            <v>3191.0204076020841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15.093777485862089</v>
          </cell>
          <cell r="F526">
            <v>23.53299194420892</v>
          </cell>
          <cell r="G526">
            <v>28.206218359792921</v>
          </cell>
          <cell r="H526">
            <v>28.20621835979291</v>
          </cell>
          <cell r="I526">
            <v>28.206218359792921</v>
          </cell>
          <cell r="J526">
            <v>28.206218359792921</v>
          </cell>
          <cell r="K526">
            <v>13.11244087393084</v>
          </cell>
          <cell r="L526">
            <v>17.730931126265219</v>
          </cell>
          <cell r="M526">
            <v>24.312536438873021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967.6998090623332</v>
          </cell>
          <cell r="F527">
            <v>1508.7589460230949</v>
          </cell>
          <cell r="G527">
            <v>1808.371174592224</v>
          </cell>
          <cell r="H527">
            <v>1808.371174592223</v>
          </cell>
          <cell r="I527">
            <v>1808.371174592223</v>
          </cell>
          <cell r="J527">
            <v>1808.371174592224</v>
          </cell>
          <cell r="K527">
            <v>840.67136552989064</v>
          </cell>
          <cell r="L527">
            <v>1136.7743218326791</v>
          </cell>
          <cell r="M527">
            <v>1558.7374924372459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  <cell r="H528">
            <v>460.64586234718809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5827.7941244509266</v>
          </cell>
          <cell r="F529">
            <v>3581.252171714742</v>
          </cell>
          <cell r="H529">
            <v>3964.4857989462098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  <cell r="H530">
            <v>67.00303452322737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  <cell r="H531">
            <v>0.46064586234718818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5827.7941244509266</v>
          </cell>
          <cell r="F532">
            <v>3581.252171714742</v>
          </cell>
          <cell r="H532">
            <v>3964.4857989462098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5874.0742091954316</v>
          </cell>
          <cell r="F533">
            <v>3609.6918609795061</v>
          </cell>
          <cell r="H533">
            <v>3995.9688497928109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6143.8072343954454</v>
          </cell>
          <cell r="F534">
            <v>5388.6212577302922</v>
          </cell>
          <cell r="G534">
            <v>4422.5114275340302</v>
          </cell>
          <cell r="H534">
            <v>6143.8072343954464</v>
          </cell>
          <cell r="I534">
            <v>96.999253834548114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52875.839170928797</v>
          </cell>
          <cell r="F535">
            <v>46376.434042666078</v>
          </cell>
          <cell r="G535">
            <v>38061.741531331507</v>
          </cell>
          <cell r="H535">
            <v>52875.839170928797</v>
          </cell>
          <cell r="I535">
            <v>834.81085095606102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893.64468863933746</v>
          </cell>
          <cell r="F536">
            <v>783.79945566986078</v>
          </cell>
          <cell r="G536">
            <v>643.2743894594953</v>
          </cell>
          <cell r="H536">
            <v>893.64468863933757</v>
          </cell>
          <cell r="I536">
            <v>14.10898237593427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6.143807234395446</v>
          </cell>
          <cell r="F537">
            <v>5.3886212577302928</v>
          </cell>
          <cell r="G537">
            <v>4.4225114275340296</v>
          </cell>
          <cell r="H537">
            <v>6.1438072343954451</v>
          </cell>
          <cell r="I537">
            <v>9.6999253834548119E-2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52875.839170928797</v>
          </cell>
          <cell r="F538">
            <v>46376.434042666078</v>
          </cell>
          <cell r="G538">
            <v>38061.741531331507</v>
          </cell>
          <cell r="H538">
            <v>52875.839170928797</v>
          </cell>
          <cell r="I538">
            <v>834.81085095606102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53295.740469003213</v>
          </cell>
          <cell r="F539">
            <v>46744.72181189894</v>
          </cell>
          <cell r="G539">
            <v>38364.000085078798</v>
          </cell>
          <cell r="H539">
            <v>53295.740469003198</v>
          </cell>
          <cell r="I539">
            <v>841.44030904995304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165.6113640040293</v>
          </cell>
          <cell r="G540">
            <v>135.44057214206441</v>
          </cell>
          <cell r="H540">
            <v>96.637949112873002</v>
          </cell>
          <cell r="I540">
            <v>67.720286071032177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8787.3389740537968</v>
          </cell>
          <cell r="G541">
            <v>7186.4767578579358</v>
          </cell>
          <cell r="H541">
            <v>5127.6095799290406</v>
          </cell>
          <cell r="I541">
            <v>3593.238378928967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16.56113640040293</v>
          </cell>
          <cell r="G542">
            <v>13.54405721420644</v>
          </cell>
          <cell r="H542">
            <v>9.6637949112872992</v>
          </cell>
          <cell r="I542">
            <v>6.7720286071032163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8787.3389740537968</v>
          </cell>
          <cell r="G543">
            <v>7186.4767578579358</v>
          </cell>
          <cell r="H543">
            <v>5127.6095799290406</v>
          </cell>
          <cell r="I543">
            <v>3593.238378928967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8796.4144768012175</v>
          </cell>
          <cell r="G544">
            <v>7193.8989012113188</v>
          </cell>
          <cell r="H544">
            <v>5132.9053395404262</v>
          </cell>
          <cell r="I544">
            <v>3596.949450605659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387.03037358442202</v>
          </cell>
          <cell r="G545">
            <v>387.03037358442191</v>
          </cell>
          <cell r="H545">
            <v>387.03037358442191</v>
          </cell>
          <cell r="I545">
            <v>387.03037358442202</v>
          </cell>
          <cell r="J545">
            <v>295.75341621314288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20535.831622389429</v>
          </cell>
          <cell r="G546">
            <v>20535.831622389429</v>
          </cell>
          <cell r="H546">
            <v>20535.831622389429</v>
          </cell>
          <cell r="I546">
            <v>20535.831622389429</v>
          </cell>
          <cell r="J546">
            <v>15692.676264269359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38.703037358442188</v>
          </cell>
          <cell r="G547">
            <v>38.703037358442188</v>
          </cell>
          <cell r="H547">
            <v>38.703037358442188</v>
          </cell>
          <cell r="I547">
            <v>38.703037358442188</v>
          </cell>
          <cell r="J547">
            <v>29.575341621314291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20535.831622389429</v>
          </cell>
          <cell r="G548">
            <v>20535.831622389429</v>
          </cell>
          <cell r="H548">
            <v>20535.831622389429</v>
          </cell>
          <cell r="I548">
            <v>20535.831622389429</v>
          </cell>
          <cell r="J548">
            <v>15692.676264269359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20557.040886861851</v>
          </cell>
          <cell r="G549">
            <v>20557.040886861851</v>
          </cell>
          <cell r="H549">
            <v>20557.040886861851</v>
          </cell>
          <cell r="I549">
            <v>20557.040886861851</v>
          </cell>
          <cell r="J549">
            <v>15708.88355147784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159.22973771848751</v>
          </cell>
          <cell r="G555">
            <v>139.00906536869749</v>
          </cell>
          <cell r="H555">
            <v>225.74462193136489</v>
          </cell>
          <cell r="I555">
            <v>73.143021007431472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3956.328216512019</v>
          </cell>
          <cell r="G556">
            <v>3453.9119108609052</v>
          </cell>
          <cell r="H556">
            <v>5609.0013729213133</v>
          </cell>
          <cell r="I556">
            <v>1817.360261964647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31.845947543697491</v>
          </cell>
          <cell r="G557">
            <v>27.801813073739499</v>
          </cell>
          <cell r="H557">
            <v>45.148924386272981</v>
          </cell>
          <cell r="I557">
            <v>14.62860420148629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3956.328216512019</v>
          </cell>
          <cell r="G558">
            <v>3453.9119108609052</v>
          </cell>
          <cell r="H558">
            <v>5609.0013729213133</v>
          </cell>
          <cell r="I558">
            <v>1817.360261964647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3969.7990523230019</v>
          </cell>
          <cell r="G559">
            <v>3465.6720777910959</v>
          </cell>
          <cell r="H559">
            <v>5628.0993679367057</v>
          </cell>
          <cell r="I559">
            <v>1823.548161541876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  <cell r="I573">
            <v>0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  <cell r="I574">
            <v>0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  <cell r="I575">
            <v>0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  <cell r="I576">
            <v>0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  <cell r="I577">
            <v>0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  <cell r="I601">
            <v>0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  <cell r="I602">
            <v>0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  <cell r="I603">
            <v>0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  <cell r="I604">
            <v>0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  <cell r="I605">
            <v>0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  <cell r="L606">
            <v>0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  <cell r="L607">
            <v>0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  <cell r="L608">
            <v>0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  <cell r="L609">
            <v>0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  <cell r="L610">
            <v>0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0.55242384733258154</v>
          </cell>
          <cell r="J611">
            <v>3.371077686803801</v>
          </cell>
          <cell r="K611">
            <v>21.490667340543592</v>
          </cell>
          <cell r="L611">
            <v>111.6580300240953</v>
          </cell>
          <cell r="M611">
            <v>192.21597152620649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0.55442050316358404</v>
          </cell>
          <cell r="J612">
            <v>3.3832619579076288</v>
          </cell>
          <cell r="K612">
            <v>21.568342239020229</v>
          </cell>
          <cell r="L612">
            <v>112.06160177032309</v>
          </cell>
          <cell r="M612">
            <v>192.91070826179961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2.360113275416896E-2</v>
          </cell>
          <cell r="J613">
            <v>0.14402211706652529</v>
          </cell>
          <cell r="K613">
            <v>0.91814300799815984</v>
          </cell>
          <cell r="L613">
            <v>4.7703516102575607</v>
          </cell>
          <cell r="M613">
            <v>8.2120181512193042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0.55242384733258154</v>
          </cell>
          <cell r="J614">
            <v>3.371077686803801</v>
          </cell>
          <cell r="K614">
            <v>21.490667340543592</v>
          </cell>
          <cell r="L614">
            <v>111.6580300240953</v>
          </cell>
          <cell r="M614">
            <v>192.21597152620649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4.720226550833791E-3</v>
          </cell>
          <cell r="J615">
            <v>2.8804423413305049E-2</v>
          </cell>
          <cell r="K615">
            <v>0.1836286015996319</v>
          </cell>
          <cell r="L615">
            <v>0.95407032205151199</v>
          </cell>
          <cell r="M615">
            <v>1.64240363024386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K616">
            <v>5.4387863231125343E-2</v>
          </cell>
          <cell r="L616">
            <v>5.4387863231125343E-2</v>
          </cell>
          <cell r="M616">
            <v>5.4387863231125343E-2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K617">
            <v>5.458444027026034E-2</v>
          </cell>
          <cell r="L617">
            <v>5.458444027026034E-2</v>
          </cell>
          <cell r="M617">
            <v>5.4584440270260347E-2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K618">
            <v>2.3236056635342638E-3</v>
          </cell>
          <cell r="L618">
            <v>2.3236056635342638E-3</v>
          </cell>
          <cell r="M618">
            <v>2.3236056635342638E-3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K619">
            <v>5.4387863231125343E-2</v>
          </cell>
          <cell r="L619">
            <v>5.4387863231125343E-2</v>
          </cell>
          <cell r="M619">
            <v>5.4387863231125343E-2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K620">
            <v>4.6472113270685269E-4</v>
          </cell>
          <cell r="L620">
            <v>4.6472113270685269E-4</v>
          </cell>
          <cell r="M620">
            <v>4.6472113270685269E-4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9.922457513801752E-3</v>
          </cell>
          <cell r="K621">
            <v>9.9224575138017451E-3</v>
          </cell>
          <cell r="L621">
            <v>0.34592046503008389</v>
          </cell>
          <cell r="M621">
            <v>2.3096113406250081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9.9583207965844786E-3</v>
          </cell>
          <cell r="K622">
            <v>9.9583207965844699E-3</v>
          </cell>
          <cell r="L622">
            <v>0.34717074435256517</v>
          </cell>
          <cell r="M622">
            <v>2.3179590956556351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6.8281751216572081E-5</v>
          </cell>
          <cell r="J623">
            <v>4.2391587213621841E-4</v>
          </cell>
          <cell r="K623">
            <v>4.2391587213621808E-4</v>
          </cell>
          <cell r="L623">
            <v>1.477871539575978E-2</v>
          </cell>
          <cell r="M623">
            <v>9.8673227312375739E-2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9.922457513801752E-3</v>
          </cell>
          <cell r="K624">
            <v>9.9224575138017451E-3</v>
          </cell>
          <cell r="L624">
            <v>0.34592046503008389</v>
          </cell>
          <cell r="M624">
            <v>2.3096113406250081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8.4783174427243677E-5</v>
          </cell>
          <cell r="K625">
            <v>8.4783174427243622E-5</v>
          </cell>
          <cell r="L625">
            <v>2.9557430791519552E-3</v>
          </cell>
          <cell r="M625">
            <v>1.9734645462475151E-2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K626">
            <v>0.8545721445171196</v>
          </cell>
          <cell r="L626">
            <v>6.1782881044016653</v>
          </cell>
          <cell r="M626">
            <v>37.230365968851743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K627">
            <v>0.85766087152193959</v>
          </cell>
          <cell r="L627">
            <v>6.2006186301905739</v>
          </cell>
          <cell r="M627">
            <v>37.364929723948507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K628">
            <v>3.6509775470682987E-2</v>
          </cell>
          <cell r="L628">
            <v>0.26395420554265159</v>
          </cell>
          <cell r="M628">
            <v>1.5905881217111251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K629">
            <v>0.8545721445171196</v>
          </cell>
          <cell r="L629">
            <v>6.1782881044016653</v>
          </cell>
          <cell r="M629">
            <v>37.230365968851743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K630">
            <v>7.3019550941365958E-3</v>
          </cell>
          <cell r="L630">
            <v>5.2790841108530322E-2</v>
          </cell>
          <cell r="M630">
            <v>0.31811762434222512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J631">
            <v>0.16387786519992431</v>
          </cell>
          <cell r="K631">
            <v>0.1638778651999242</v>
          </cell>
          <cell r="L631">
            <v>0.16387786519992451</v>
          </cell>
          <cell r="M631">
            <v>8.1938932599962142E-2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J632">
            <v>0.16447017796249541</v>
          </cell>
          <cell r="K632">
            <v>0.16447017796249519</v>
          </cell>
          <cell r="L632">
            <v>0.16447017796249561</v>
          </cell>
          <cell r="M632">
            <v>8.2235088981247692E-2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J633">
            <v>7.0013328909110341E-3</v>
          </cell>
          <cell r="K633">
            <v>7.0013328909110297E-3</v>
          </cell>
          <cell r="L633">
            <v>7.0013328909110436E-3</v>
          </cell>
          <cell r="M633">
            <v>3.500666445455517E-3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J634">
            <v>0.16387786519992431</v>
          </cell>
          <cell r="K634">
            <v>0.1638778651999242</v>
          </cell>
          <cell r="L634">
            <v>0.16387786519992451</v>
          </cell>
          <cell r="M634">
            <v>8.1938932599962142E-2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J635">
            <v>1.400266578182207E-3</v>
          </cell>
          <cell r="K635">
            <v>1.4002665781822059E-3</v>
          </cell>
          <cell r="L635">
            <v>1.400266578182209E-3</v>
          </cell>
          <cell r="M635">
            <v>7.001332890911033E-4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18523.605718952909</v>
          </cell>
          <cell r="H652">
            <v>31790.016271475</v>
          </cell>
          <cell r="I652">
            <v>40347.15966819723</v>
          </cell>
          <cell r="J652">
            <v>47782.076470981221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18537.29796852664</v>
          </cell>
          <cell r="H653">
            <v>31813.514765415461</v>
          </cell>
          <cell r="I653">
            <v>40376.983417857547</v>
          </cell>
          <cell r="J653">
            <v>47817.395950682891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249.858568863865</v>
          </cell>
          <cell r="H654">
            <v>428.8046339500001</v>
          </cell>
          <cell r="I654">
            <v>544.22900839996282</v>
          </cell>
          <cell r="J654">
            <v>644.51605295008414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18523.605718952909</v>
          </cell>
          <cell r="H655">
            <v>31790.016271475</v>
          </cell>
          <cell r="I655">
            <v>40347.15966819723</v>
          </cell>
          <cell r="J655">
            <v>47782.076470981221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24.985856886386511</v>
          </cell>
          <cell r="H656">
            <v>42.880463395000007</v>
          </cell>
          <cell r="I656">
            <v>54.422900839996267</v>
          </cell>
          <cell r="J656">
            <v>64.451605295008406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6309.8878399975783</v>
          </cell>
          <cell r="F657">
            <v>5633.1133721373026</v>
          </cell>
          <cell r="H657">
            <v>5557.9119561587877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6315.4454092406386</v>
          </cell>
          <cell r="F658">
            <v>5638.0748577315817</v>
          </cell>
          <cell r="H658">
            <v>5562.8072064907165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101.4154971361388</v>
          </cell>
          <cell r="F659">
            <v>90.538058289757942</v>
          </cell>
          <cell r="H659">
            <v>89.329385619150614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6309.8878399975783</v>
          </cell>
          <cell r="F660">
            <v>5633.1133721373026</v>
          </cell>
          <cell r="H660">
            <v>5557.9119561587877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10.14154971361388</v>
          </cell>
          <cell r="F661">
            <v>9.0538058289757917</v>
          </cell>
          <cell r="H661">
            <v>8.9329385619150568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150.29694811479169</v>
          </cell>
          <cell r="H672">
            <v>1129.1496981349189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1293.5101889115761</v>
          </cell>
          <cell r="H673">
            <v>9717.8729020393366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21.861374271242429</v>
          </cell>
          <cell r="H674">
            <v>164.2399560923518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0.15029694811479169</v>
          </cell>
          <cell r="H675">
            <v>1.1291496981349189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1293.5101889115761</v>
          </cell>
          <cell r="H676">
            <v>9717.8729020393366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1303.7823021472759</v>
          </cell>
          <cell r="H677">
            <v>9795.0451514082324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2.1861374271242431E-2</v>
          </cell>
          <cell r="H678">
            <v>0.16423995609235181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47.840536813725478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5982.405464947059</v>
          </cell>
          <cell r="G680">
            <v>4486.804098710295</v>
          </cell>
          <cell r="H680">
            <v>2991.2027324735291</v>
          </cell>
          <cell r="I680">
            <v>1495.601366236765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18.188538220588232</v>
          </cell>
          <cell r="H681">
            <v>12.12569214705883</v>
          </cell>
          <cell r="I681">
            <v>6.0628460735294114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5982.405464947059</v>
          </cell>
          <cell r="G683">
            <v>4486.804098710295</v>
          </cell>
          <cell r="H683">
            <v>2991.2027324735291</v>
          </cell>
          <cell r="I683">
            <v>1495.601366236765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7493.020538935094</v>
          </cell>
          <cell r="F684">
            <v>5994.4164311480772</v>
          </cell>
          <cell r="G684">
            <v>4495.8123233610604</v>
          </cell>
          <cell r="H684">
            <v>2997.20821557404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3.7221992843137239E-3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75.149848619998906</v>
          </cell>
          <cell r="F686">
            <v>62.88389806055612</v>
          </cell>
          <cell r="G686">
            <v>266.11121867894752</v>
          </cell>
          <cell r="H686">
            <v>256.8053377107866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1703.8975677107751</v>
          </cell>
          <cell r="F687">
            <v>1425.7875820263421</v>
          </cell>
          <cell r="G687">
            <v>6033.6283648473354</v>
          </cell>
          <cell r="H687">
            <v>5822.6330236958993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15.02996972399978</v>
          </cell>
          <cell r="F688">
            <v>12.576779612111221</v>
          </cell>
          <cell r="G688">
            <v>53.222243735789498</v>
          </cell>
          <cell r="H688">
            <v>51.361067542157308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7.5149848619998919E-2</v>
          </cell>
          <cell r="F689">
            <v>6.2883898060556109E-2</v>
          </cell>
          <cell r="G689">
            <v>0.26611121867894749</v>
          </cell>
          <cell r="H689">
            <v>0.25680533771078651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1703.8975677107751</v>
          </cell>
          <cell r="F690">
            <v>1425.7875820263421</v>
          </cell>
          <cell r="G690">
            <v>6033.6283648473354</v>
          </cell>
          <cell r="H690">
            <v>5822.6330236958993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1710.255244904027</v>
          </cell>
          <cell r="F691">
            <v>1431.1075598022651</v>
          </cell>
          <cell r="G691">
            <v>6056.1413739475738</v>
          </cell>
          <cell r="H691">
            <v>5844.358755266232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96.637801796342245</v>
          </cell>
          <cell r="G698">
            <v>90.808028679106002</v>
          </cell>
          <cell r="H698">
            <v>84.973767668784845</v>
          </cell>
          <cell r="I698">
            <v>79.148482444633458</v>
          </cell>
          <cell r="J698">
            <v>79.148482444633444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5127.6017633139209</v>
          </cell>
          <cell r="G699">
            <v>4818.2740017133647</v>
          </cell>
          <cell r="H699">
            <v>4508.7081125057257</v>
          </cell>
          <cell r="I699">
            <v>4199.6184785122514</v>
          </cell>
          <cell r="J699">
            <v>4199.6184785122514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9.6637801796342284</v>
          </cell>
          <cell r="G700">
            <v>9.0808028679106005</v>
          </cell>
          <cell r="H700">
            <v>8.497376766878487</v>
          </cell>
          <cell r="I700">
            <v>7.9148482444633466</v>
          </cell>
          <cell r="J700">
            <v>7.9148482444633457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5127.6017633139209</v>
          </cell>
          <cell r="G701">
            <v>4818.2740017133647</v>
          </cell>
          <cell r="H701">
            <v>4508.7081125057257</v>
          </cell>
          <cell r="I701">
            <v>4199.6184785122514</v>
          </cell>
          <cell r="J701">
            <v>4199.6184785122514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5132.8975148523587</v>
          </cell>
          <cell r="G702">
            <v>4823.2502816849783</v>
          </cell>
          <cell r="H702">
            <v>4513.3646749739737</v>
          </cell>
          <cell r="I702">
            <v>4203.9558153502176</v>
          </cell>
          <cell r="J702">
            <v>4203.9558153502167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82.742099528518921</v>
          </cell>
          <cell r="F703">
            <v>66.19367962281494</v>
          </cell>
          <cell r="G703">
            <v>49.64525971711128</v>
          </cell>
          <cell r="H703">
            <v>33.096839811407193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2114.8478978812118</v>
          </cell>
          <cell r="F704">
            <v>1691.8783183049641</v>
          </cell>
          <cell r="G704">
            <v>1268.9087387287241</v>
          </cell>
          <cell r="H704">
            <v>845.93915915247442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15.50410214466422</v>
          </cell>
          <cell r="F705">
            <v>12.403281715731341</v>
          </cell>
          <cell r="G705">
            <v>9.3024612867985184</v>
          </cell>
          <cell r="H705">
            <v>6.2016408578656206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8.2742099528518936E-2</v>
          </cell>
          <cell r="F706">
            <v>6.6193679622814944E-2</v>
          </cell>
          <cell r="G706">
            <v>4.9645259717111291E-2</v>
          </cell>
          <cell r="H706">
            <v>3.3096839811407201E-2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2114.8478978812118</v>
          </cell>
          <cell r="F707">
            <v>1691.8783183049641</v>
          </cell>
          <cell r="G707">
            <v>1268.9087387287241</v>
          </cell>
          <cell r="H707">
            <v>845.93915915247442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2121.5366728085341</v>
          </cell>
          <cell r="F708">
            <v>1697.229338246822</v>
          </cell>
          <cell r="G708">
            <v>1272.922003685117</v>
          </cell>
          <cell r="H708">
            <v>848.61466912340359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1.445978438362467E-2</v>
          </cell>
          <cell r="F709">
            <v>1.15678275068997E-2</v>
          </cell>
          <cell r="G709">
            <v>8.6758706301747947E-3</v>
          </cell>
          <cell r="H709">
            <v>5.7839137534498016E-3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123.04437136151959</v>
          </cell>
          <cell r="M710">
            <v>443.92892905371258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12.304437136151961</v>
          </cell>
          <cell r="M711">
            <v>44.392892905371248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6.7428315506112693</v>
          </cell>
          <cell r="M712">
            <v>24.327305312143441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168.8727031395988</v>
          </cell>
          <cell r="F717">
            <v>123.91798099395071</v>
          </cell>
          <cell r="G717">
            <v>2.9592749999999999</v>
          </cell>
          <cell r="H717">
            <v>4134.7534066921417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1453.3798914750751</v>
          </cell>
          <cell r="F718">
            <v>1066.483205517937</v>
          </cell>
          <cell r="G718">
            <v>25.46859675</v>
          </cell>
          <cell r="H718">
            <v>35585.191364685903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24.563302274850741</v>
          </cell>
          <cell r="F719">
            <v>18.024433599120101</v>
          </cell>
          <cell r="G719">
            <v>0.43043999999999999</v>
          </cell>
          <cell r="H719">
            <v>601.41867733703873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1453.3798914750751</v>
          </cell>
          <cell r="F720">
            <v>1066.483205517937</v>
          </cell>
          <cell r="G720">
            <v>25.46859675</v>
          </cell>
          <cell r="H720">
            <v>35585.191364685903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1464.92157313147</v>
          </cell>
          <cell r="F721">
            <v>1074.9524362553241</v>
          </cell>
          <cell r="G721">
            <v>25.670849745000002</v>
          </cell>
          <cell r="H721">
            <v>35867.782965699647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63.566318470013833</v>
          </cell>
          <cell r="H722">
            <v>502.25739038355289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547.07485177783724</v>
          </cell>
          <cell r="H723">
            <v>4322.6097406919052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9.2460099592747405</v>
          </cell>
          <cell r="H724">
            <v>73.055620419425878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547.07485177783724</v>
          </cell>
          <cell r="H725">
            <v>4322.6097406919052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551.41932070745156</v>
          </cell>
          <cell r="H726">
            <v>4356.9367503364838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400.73341724828498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7961.2372226659263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80.146683449656976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7961.2372226659263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7995.1392697651327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78.912837751715287</v>
          </cell>
          <cell r="F742">
            <v>384.49771173789412</v>
          </cell>
          <cell r="G742">
            <v>579.17039977331854</v>
          </cell>
          <cell r="H742">
            <v>1124.1426683515481</v>
          </cell>
          <cell r="I742">
            <v>1506.2462734842611</v>
          </cell>
          <cell r="J742">
            <v>1568.8637786924371</v>
          </cell>
          <cell r="K742">
            <v>1589.1468005449219</v>
          </cell>
          <cell r="L742">
            <v>1266.7828158561531</v>
          </cell>
          <cell r="M742">
            <v>317.31819697792332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1567.7350433340771</v>
          </cell>
          <cell r="F743">
            <v>7638.6878731928318</v>
          </cell>
          <cell r="G743">
            <v>11506.1852754966</v>
          </cell>
          <cell r="H743">
            <v>22332.967677917419</v>
          </cell>
          <cell r="I743">
            <v>29924.092633220651</v>
          </cell>
          <cell r="J743">
            <v>31168.093736689731</v>
          </cell>
          <cell r="K743">
            <v>31571.04977082579</v>
          </cell>
          <cell r="L743">
            <v>25166.751941675571</v>
          </cell>
          <cell r="M743">
            <v>6304.054846628077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15.78256755034306</v>
          </cell>
          <cell r="F744">
            <v>76.899542347578816</v>
          </cell>
          <cell r="G744">
            <v>115.83407995466369</v>
          </cell>
          <cell r="H744">
            <v>224.8285336703095</v>
          </cell>
          <cell r="I744">
            <v>301.24925469685218</v>
          </cell>
          <cell r="J744">
            <v>313.77275573848721</v>
          </cell>
          <cell r="K744">
            <v>317.82936010898442</v>
          </cell>
          <cell r="L744">
            <v>253.3565631712305</v>
          </cell>
          <cell r="M744">
            <v>63.46363939558465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1567.7350433340771</v>
          </cell>
          <cell r="F745">
            <v>7638.6878731928318</v>
          </cell>
          <cell r="G745">
            <v>11506.1852754966</v>
          </cell>
          <cell r="H745">
            <v>22332.967677917419</v>
          </cell>
          <cell r="I745">
            <v>29924.092633220651</v>
          </cell>
          <cell r="J745">
            <v>31168.093736689731</v>
          </cell>
          <cell r="K745">
            <v>31571.04977082579</v>
          </cell>
          <cell r="L745">
            <v>25166.751941675571</v>
          </cell>
          <cell r="M745">
            <v>6304.054846628077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1574.411069407872</v>
          </cell>
          <cell r="F746">
            <v>7671.2163796058558</v>
          </cell>
          <cell r="G746">
            <v>11555.18309131742</v>
          </cell>
          <cell r="H746">
            <v>22428.07014765995</v>
          </cell>
          <cell r="I746">
            <v>30051.521067957419</v>
          </cell>
          <cell r="J746">
            <v>31300.819612367119</v>
          </cell>
          <cell r="K746">
            <v>31705.491590151891</v>
          </cell>
          <cell r="L746">
            <v>25273.921767897002</v>
          </cell>
          <cell r="M746">
            <v>6330.8999660924082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494.06871012494651</v>
          </cell>
          <cell r="F747">
            <v>272.19121076049902</v>
          </cell>
          <cell r="G747">
            <v>219.2176969318198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12338.542587520329</v>
          </cell>
          <cell r="F748">
            <v>6797.5218367255266</v>
          </cell>
          <cell r="G748">
            <v>5474.5966180439818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98.813742024989281</v>
          </cell>
          <cell r="F749">
            <v>54.438242152099782</v>
          </cell>
          <cell r="G749">
            <v>43.843539386363972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12338.542587520329</v>
          </cell>
          <cell r="F750">
            <v>6797.5218367255266</v>
          </cell>
          <cell r="G750">
            <v>5474.5966180439818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12380.3408003969</v>
          </cell>
          <cell r="F751">
            <v>6820.5492131558658</v>
          </cell>
          <cell r="G751">
            <v>5493.1424352044123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44.701081739891258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2371.839397118631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4.4701081739891269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2371.839397118631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2374.2890163979769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292.50133827226313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6016.7525282604529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58.500267654452621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6016.7525282604529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6041.4981414782869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2.4856207282001588</v>
          </cell>
          <cell r="F762">
            <v>25.516954855609139</v>
          </cell>
          <cell r="G762">
            <v>43.424172994853421</v>
          </cell>
          <cell r="H762">
            <v>678.38703623128538</v>
          </cell>
          <cell r="I762">
            <v>2611.2672253980008</v>
          </cell>
          <cell r="J762">
            <v>3694.8457430115891</v>
          </cell>
          <cell r="K762">
            <v>3944.683174065281</v>
          </cell>
          <cell r="L762">
            <v>3980.4706887799312</v>
          </cell>
          <cell r="M762">
            <v>3104.4798310945548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51.129218379077287</v>
          </cell>
          <cell r="F763">
            <v>524.88376137988018</v>
          </cell>
          <cell r="G763">
            <v>893.23523850413471</v>
          </cell>
          <cell r="H763">
            <v>13954.42133527754</v>
          </cell>
          <cell r="I763">
            <v>53713.766826436877</v>
          </cell>
          <cell r="J763">
            <v>76002.976933748403</v>
          </cell>
          <cell r="K763">
            <v>81142.132890522815</v>
          </cell>
          <cell r="L763">
            <v>81878.282068203174</v>
          </cell>
          <cell r="M763">
            <v>63859.150125614993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0.49712414564003182</v>
          </cell>
          <cell r="F764">
            <v>5.1033909711218284</v>
          </cell>
          <cell r="G764">
            <v>8.6848345989706814</v>
          </cell>
          <cell r="H764">
            <v>135.67740724625699</v>
          </cell>
          <cell r="I764">
            <v>522.25344507960006</v>
          </cell>
          <cell r="J764">
            <v>738.96914860231777</v>
          </cell>
          <cell r="K764">
            <v>788.936634813056</v>
          </cell>
          <cell r="L764">
            <v>796.09413775598614</v>
          </cell>
          <cell r="M764">
            <v>620.89596621891087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51.129218379077287</v>
          </cell>
          <cell r="F765">
            <v>524.88376137988018</v>
          </cell>
          <cell r="G765">
            <v>893.23523850413471</v>
          </cell>
          <cell r="H765">
            <v>13954.42133527754</v>
          </cell>
          <cell r="I765">
            <v>53713.766826436877</v>
          </cell>
          <cell r="J765">
            <v>76002.976933748403</v>
          </cell>
          <cell r="K765">
            <v>81142.132890522815</v>
          </cell>
          <cell r="L765">
            <v>81878.282068203174</v>
          </cell>
          <cell r="M765">
            <v>63859.150125614993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51.339501892683018</v>
          </cell>
          <cell r="F766">
            <v>527.04249576066468</v>
          </cell>
          <cell r="G766">
            <v>896.90892353949926</v>
          </cell>
          <cell r="H766">
            <v>14011.8128785427</v>
          </cell>
          <cell r="I766">
            <v>53934.680033705547</v>
          </cell>
          <cell r="J766">
            <v>76315.560883607177</v>
          </cell>
          <cell r="K766">
            <v>81475.853087048759</v>
          </cell>
          <cell r="L766">
            <v>82215.02988847396</v>
          </cell>
          <cell r="M766">
            <v>64121.789119325578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2463.5220556955919</v>
          </cell>
          <cell r="F767">
            <v>2086.9723768394761</v>
          </cell>
          <cell r="G767">
            <v>1922.899490324831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55856.256742804711</v>
          </cell>
          <cell r="F768">
            <v>47318.620357540349</v>
          </cell>
          <cell r="G768">
            <v>43598.541110631653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492.70441113911818</v>
          </cell>
          <cell r="F769">
            <v>417.39447536789498</v>
          </cell>
          <cell r="G769">
            <v>384.57989806496619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55856.256742804711</v>
          </cell>
          <cell r="F770">
            <v>47318.620357540349</v>
          </cell>
          <cell r="G770">
            <v>43598.541110631653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56064.670708716541</v>
          </cell>
          <cell r="F771">
            <v>47495.178220620983</v>
          </cell>
          <cell r="G771">
            <v>43761.21840751313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24.796196804408329</v>
          </cell>
          <cell r="F772">
            <v>22.406755660524912</v>
          </cell>
          <cell r="G772">
            <v>133.36982612795049</v>
          </cell>
          <cell r="H772">
            <v>137.5090777776924</v>
          </cell>
          <cell r="J772">
            <v>32.620977609674583</v>
          </cell>
          <cell r="K772">
            <v>32.620977609685227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562.21243554528473</v>
          </cell>
          <cell r="F773">
            <v>508.03584000963468</v>
          </cell>
          <cell r="G773">
            <v>3023.9385244077298</v>
          </cell>
          <cell r="H773">
            <v>3117.7891568128771</v>
          </cell>
          <cell r="J773">
            <v>739.62629900335457</v>
          </cell>
          <cell r="K773">
            <v>739.62629900359627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4.9592393608816652</v>
          </cell>
          <cell r="F774">
            <v>4.4813511321049813</v>
          </cell>
          <cell r="G774">
            <v>26.673965225590091</v>
          </cell>
          <cell r="H774">
            <v>27.501815555538471</v>
          </cell>
          <cell r="J774">
            <v>6.5241955219349128</v>
          </cell>
          <cell r="K774">
            <v>6.5241955219370444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562.21243554528473</v>
          </cell>
          <cell r="F775">
            <v>508.03584000963468</v>
          </cell>
          <cell r="G775">
            <v>3023.9385244077298</v>
          </cell>
          <cell r="H775">
            <v>3117.7891568128771</v>
          </cell>
          <cell r="J775">
            <v>739.62629900335457</v>
          </cell>
          <cell r="K775">
            <v>739.62629900359627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564.31019379493773</v>
          </cell>
          <cell r="F776">
            <v>509.93145153851509</v>
          </cell>
          <cell r="G776">
            <v>3035.221611698154</v>
          </cell>
          <cell r="H776">
            <v>3129.4224247928701</v>
          </cell>
          <cell r="J776">
            <v>742.38603370913313</v>
          </cell>
          <cell r="K776">
            <v>742.38603370937551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264.88275814014372</v>
          </cell>
          <cell r="J777">
            <v>28.81073125</v>
          </cell>
          <cell r="K777">
            <v>198.55152645328801</v>
          </cell>
          <cell r="L777">
            <v>199.27715562762631</v>
          </cell>
          <cell r="M777">
            <v>201.54165459548551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14054.67914691602</v>
          </cell>
          <cell r="J778">
            <v>1528.6974001250001</v>
          </cell>
          <cell r="K778">
            <v>10535.14399361146</v>
          </cell>
          <cell r="L778">
            <v>10573.64587760185</v>
          </cell>
          <cell r="M778">
            <v>10693.800192836459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26.488275814014369</v>
          </cell>
          <cell r="J779">
            <v>2.8810731249999999</v>
          </cell>
          <cell r="K779">
            <v>19.855152645328801</v>
          </cell>
          <cell r="L779">
            <v>19.927715562762639</v>
          </cell>
          <cell r="M779">
            <v>20.154165459548551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14054.67914691602</v>
          </cell>
          <cell r="J780">
            <v>1528.6974001250001</v>
          </cell>
          <cell r="K780">
            <v>10535.14399361146</v>
          </cell>
          <cell r="L780">
            <v>10573.64587760185</v>
          </cell>
          <cell r="M780">
            <v>10693.800192836459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14069.1947220621</v>
          </cell>
          <cell r="J781">
            <v>1530.2762281974999</v>
          </cell>
          <cell r="K781">
            <v>10546.02461726111</v>
          </cell>
          <cell r="L781">
            <v>10584.566265730249</v>
          </cell>
          <cell r="M781">
            <v>10704.8446755083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39.3178077540353</v>
          </cell>
          <cell r="G782">
            <v>42.082830908893783</v>
          </cell>
          <cell r="H782">
            <v>44.84965489587735</v>
          </cell>
          <cell r="I782">
            <v>47.612877218610727</v>
          </cell>
          <cell r="J782">
            <v>47.612877218610677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2086.2028794291132</v>
          </cell>
          <cell r="G783">
            <v>2232.9150080259051</v>
          </cell>
          <cell r="H783">
            <v>2379.7226887752522</v>
          </cell>
          <cell r="I783">
            <v>2526.3392652194848</v>
          </cell>
          <cell r="J783">
            <v>2526.339265219483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3.9317807754035301</v>
          </cell>
          <cell r="G784">
            <v>4.2082830908893776</v>
          </cell>
          <cell r="H784">
            <v>4.4849654895877364</v>
          </cell>
          <cell r="I784">
            <v>4.7612877218610716</v>
          </cell>
          <cell r="J784">
            <v>4.7612877218610672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2086.2028794291132</v>
          </cell>
          <cell r="G785">
            <v>2232.9150080259051</v>
          </cell>
          <cell r="H785">
            <v>2379.7226887752522</v>
          </cell>
          <cell r="I785">
            <v>2526.3392652194848</v>
          </cell>
          <cell r="J785">
            <v>2526.339265219483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2088.3574952940339</v>
          </cell>
          <cell r="G786">
            <v>2235.221147159712</v>
          </cell>
          <cell r="H786">
            <v>2382.180449863547</v>
          </cell>
          <cell r="I786">
            <v>2528.948450891065</v>
          </cell>
          <cell r="J786">
            <v>2528.9484508910618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37.86951521542904</v>
          </cell>
          <cell r="F787">
            <v>198.1003313929921</v>
          </cell>
          <cell r="G787">
            <v>305.21962397045507</v>
          </cell>
          <cell r="H787">
            <v>585.62324375248409</v>
          </cell>
          <cell r="I787">
            <v>722.36810824967279</v>
          </cell>
          <cell r="J787">
            <v>752.39831617570542</v>
          </cell>
          <cell r="K787">
            <v>762.22057971598065</v>
          </cell>
          <cell r="L787">
            <v>607.6014701379529</v>
          </cell>
          <cell r="M787">
            <v>152.1989409486915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752.34103561319034</v>
          </cell>
          <cell r="F788">
            <v>3935.5932503407762</v>
          </cell>
          <cell r="G788">
            <v>6063.6965295463751</v>
          </cell>
          <cell r="H788">
            <v>11634.38177588269</v>
          </cell>
          <cell r="I788">
            <v>14351.046417226829</v>
          </cell>
          <cell r="J788">
            <v>14947.646548024009</v>
          </cell>
          <cell r="K788">
            <v>15142.782183690821</v>
          </cell>
          <cell r="L788">
            <v>12071.01587340733</v>
          </cell>
          <cell r="M788">
            <v>3023.6856268473389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7.5739030430858083</v>
          </cell>
          <cell r="F789">
            <v>39.620066278598422</v>
          </cell>
          <cell r="G789">
            <v>61.043924794091033</v>
          </cell>
          <cell r="H789">
            <v>117.1246487504968</v>
          </cell>
          <cell r="I789">
            <v>144.47362164993461</v>
          </cell>
          <cell r="J789">
            <v>150.47966323514109</v>
          </cell>
          <cell r="K789">
            <v>152.4441159431961</v>
          </cell>
          <cell r="L789">
            <v>121.52029402759059</v>
          </cell>
          <cell r="M789">
            <v>30.439788189738302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3.7869515215429042E-2</v>
          </cell>
          <cell r="F790">
            <v>0.1981003313929921</v>
          </cell>
          <cell r="G790">
            <v>0.30521962397045521</v>
          </cell>
          <cell r="H790">
            <v>0.58562324375248431</v>
          </cell>
          <cell r="I790">
            <v>0.72236810824967279</v>
          </cell>
          <cell r="J790">
            <v>0.75239831617570541</v>
          </cell>
          <cell r="K790">
            <v>0.76222057971598056</v>
          </cell>
          <cell r="L790">
            <v>0.60760147013795296</v>
          </cell>
          <cell r="M790">
            <v>0.15219894094869149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752.34103561319034</v>
          </cell>
          <cell r="F791">
            <v>3935.5932503407762</v>
          </cell>
          <cell r="G791">
            <v>6063.6965295463751</v>
          </cell>
          <cell r="H791">
            <v>11634.38177588269</v>
          </cell>
          <cell r="I791">
            <v>14351.046417226829</v>
          </cell>
          <cell r="J791">
            <v>14947.646548024009</v>
          </cell>
          <cell r="K791">
            <v>15142.782183690821</v>
          </cell>
          <cell r="L791">
            <v>12071.01587340733</v>
          </cell>
          <cell r="M791">
            <v>3023.6856268473389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755.54479660041557</v>
          </cell>
          <cell r="F792">
            <v>3952.3525383766241</v>
          </cell>
          <cell r="G792">
            <v>6089.5181097342765</v>
          </cell>
          <cell r="H792">
            <v>11683.92550230415</v>
          </cell>
          <cell r="I792">
            <v>14412.15875918476</v>
          </cell>
          <cell r="J792">
            <v>15011.29944557248</v>
          </cell>
          <cell r="K792">
            <v>15207.266044734781</v>
          </cell>
          <cell r="L792">
            <v>12122.418957780999</v>
          </cell>
          <cell r="M792">
            <v>3036.5616572515978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7.5739030430858074E-3</v>
          </cell>
          <cell r="F793">
            <v>3.9620066278598418E-2</v>
          </cell>
          <cell r="G793">
            <v>6.1043924794091028E-2</v>
          </cell>
          <cell r="H793">
            <v>0.1171246487504968</v>
          </cell>
          <cell r="I793">
            <v>0.14447362164993449</v>
          </cell>
          <cell r="J793">
            <v>0.15047966323514109</v>
          </cell>
          <cell r="K793">
            <v>0.1524441159431961</v>
          </cell>
          <cell r="L793">
            <v>0.1215202940275906</v>
          </cell>
          <cell r="M793">
            <v>3.0439788189738311E-2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11.30532643746761</v>
          </cell>
          <cell r="H815">
            <v>11.30532643746761</v>
          </cell>
          <cell r="J815">
            <v>11.30532643746761</v>
          </cell>
          <cell r="K815">
            <v>11.30532643746761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256.32943475884878</v>
          </cell>
          <cell r="H816">
            <v>256.32943475884878</v>
          </cell>
          <cell r="J816">
            <v>256.32943475884889</v>
          </cell>
          <cell r="K816">
            <v>256.32943475884878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2.2610652874935209</v>
          </cell>
          <cell r="H817">
            <v>2.2610652874935209</v>
          </cell>
          <cell r="J817">
            <v>2.2610652874935222</v>
          </cell>
          <cell r="K817">
            <v>2.2610652874935209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1.13053264374676E-2</v>
          </cell>
          <cell r="H818">
            <v>1.130532643746761E-2</v>
          </cell>
          <cell r="J818">
            <v>1.130532643746761E-2</v>
          </cell>
          <cell r="K818">
            <v>1.130532643746761E-2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256.32943475884878</v>
          </cell>
          <cell r="H819">
            <v>256.32943475884878</v>
          </cell>
          <cell r="J819">
            <v>256.32943475884889</v>
          </cell>
          <cell r="K819">
            <v>256.32943475884878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257.28586537545851</v>
          </cell>
          <cell r="H820">
            <v>257.28586537545863</v>
          </cell>
          <cell r="J820">
            <v>257.28586537545863</v>
          </cell>
          <cell r="K820">
            <v>257.28586537545863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2.2610652874935199E-3</v>
          </cell>
          <cell r="H821">
            <v>2.2610652874935212E-3</v>
          </cell>
          <cell r="J821">
            <v>2.2610652874935221E-3</v>
          </cell>
          <cell r="K821">
            <v>2.2610652874935212E-3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236.20883675999991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236.20883675999991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237.09019228439999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6.7945541258741242</v>
          </cell>
          <cell r="I849">
            <v>1.78804055944056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335.96882864475452</v>
          </cell>
          <cell r="H850">
            <v>223.97921909650341</v>
          </cell>
          <cell r="I850">
            <v>58.941899762237767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2.0476738461538471</v>
          </cell>
          <cell r="F851">
            <v>1.638139076923077</v>
          </cell>
          <cell r="G851">
            <v>1.2286043076923061</v>
          </cell>
          <cell r="H851">
            <v>0.8190695384615384</v>
          </cell>
          <cell r="I851">
            <v>0.21554461538461539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1.019183118881117E-2</v>
          </cell>
          <cell r="H852">
            <v>6.7945541258741249E-3</v>
          </cell>
          <cell r="I852">
            <v>1.7880405594405591E-3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335.96882864475452</v>
          </cell>
          <cell r="H853">
            <v>223.97921909650341</v>
          </cell>
          <cell r="I853">
            <v>58.941899762237767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448.7863313442237</v>
          </cell>
          <cell r="G854">
            <v>336.58974850816708</v>
          </cell>
          <cell r="H854">
            <v>224.39316567211179</v>
          </cell>
          <cell r="I854">
            <v>59.050833071608388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6.7014780419580419E-4</v>
          </cell>
          <cell r="H855">
            <v>4.4676520279720281E-4</v>
          </cell>
          <cell r="I855">
            <v>1.1756979020979021E-4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3.5029536180358618</v>
          </cell>
          <cell r="F856">
            <v>36.034704936367682</v>
          </cell>
          <cell r="G856">
            <v>61.347819219365192</v>
          </cell>
          <cell r="H856">
            <v>61.347819219365178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72.05575592299769</v>
          </cell>
          <cell r="F857">
            <v>741.23388054108318</v>
          </cell>
          <cell r="G857">
            <v>1261.9246413423421</v>
          </cell>
          <cell r="H857">
            <v>1261.9246413423421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0.70059072360717212</v>
          </cell>
          <cell r="F858">
            <v>7.2069409872735344</v>
          </cell>
          <cell r="G858">
            <v>12.269563843873041</v>
          </cell>
          <cell r="H858">
            <v>12.269563843873041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3.502953618035863E-3</v>
          </cell>
          <cell r="F859">
            <v>3.6034704936367679E-2</v>
          </cell>
          <cell r="G859">
            <v>6.1347819219365191E-2</v>
          </cell>
          <cell r="H859">
            <v>6.1347819219365191E-2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72.05575592299769</v>
          </cell>
          <cell r="F860">
            <v>741.23388054108318</v>
          </cell>
          <cell r="G860">
            <v>1261.9246413423421</v>
          </cell>
          <cell r="H860">
            <v>1261.9246413423421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72.352105799083517</v>
          </cell>
          <cell r="F861">
            <v>744.28241657869989</v>
          </cell>
          <cell r="G861">
            <v>1267.1146668483</v>
          </cell>
          <cell r="H861">
            <v>1267.1146668483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264.49152205657799</v>
          </cell>
          <cell r="F874">
            <v>249.8963554626244</v>
          </cell>
          <cell r="G874">
            <v>155.1243181998766</v>
          </cell>
          <cell r="H874">
            <v>151.07370580240439</v>
          </cell>
          <cell r="I874">
            <v>75.536852901203076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7351.3750508895246</v>
          </cell>
          <cell r="F875">
            <v>4464.84328157867</v>
          </cell>
          <cell r="G875">
            <v>4423.3200396829279</v>
          </cell>
          <cell r="H875">
            <v>4241.6011174997348</v>
          </cell>
          <cell r="I875">
            <v>2120.8005587498828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47.881393901896423</v>
          </cell>
          <cell r="F876">
            <v>40.60815776267647</v>
          </cell>
          <cell r="G876">
            <v>27.759088519977919</v>
          </cell>
          <cell r="H876">
            <v>27.24722193936222</v>
          </cell>
          <cell r="I876">
            <v>13.62361096968128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0.264491522056578</v>
          </cell>
          <cell r="F877">
            <v>0.24989635546262459</v>
          </cell>
          <cell r="G877">
            <v>0.1551243181998766</v>
          </cell>
          <cell r="H877">
            <v>0.1510737058024044</v>
          </cell>
          <cell r="I877">
            <v>7.5536852901203072E-2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7351.3750508895246</v>
          </cell>
          <cell r="F878">
            <v>4464.84328157867</v>
          </cell>
          <cell r="G878">
            <v>4423.3200396829279</v>
          </cell>
          <cell r="H878">
            <v>4241.6011174997348</v>
          </cell>
          <cell r="I878">
            <v>2120.8005587498828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7372.2559943237047</v>
          </cell>
          <cell r="F879">
            <v>4483.191921478513</v>
          </cell>
          <cell r="G879">
            <v>4435.4703560168791</v>
          </cell>
          <cell r="H879">
            <v>4253.4976322827224</v>
          </cell>
          <cell r="I879">
            <v>2126.748816141378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4.2864483392477268E-2</v>
          </cell>
          <cell r="F880">
            <v>3.7484453319393658E-2</v>
          </cell>
          <cell r="G880">
            <v>2.449331339998051E-2</v>
          </cell>
          <cell r="H880">
            <v>2.4279702718243559E-2</v>
          </cell>
          <cell r="I880">
            <v>1.213985135912196E-2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96.048644874737519</v>
          </cell>
          <cell r="F881">
            <v>166.07338225968141</v>
          </cell>
          <cell r="G881">
            <v>166.55475438217329</v>
          </cell>
          <cell r="H881">
            <v>141.4516354060473</v>
          </cell>
          <cell r="I881">
            <v>26.872872375418229</v>
          </cell>
          <cell r="J881">
            <v>13.991201187054269</v>
          </cell>
          <cell r="M881">
            <v>64.421489081296357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5096.3410970535742</v>
          </cell>
          <cell r="F882">
            <v>8811.853662698697</v>
          </cell>
          <cell r="G882">
            <v>8837.3952675181135</v>
          </cell>
          <cell r="H882">
            <v>7505.4237746448707</v>
          </cell>
          <cell r="I882">
            <v>1425.874608239691</v>
          </cell>
          <cell r="J882">
            <v>742.37313498509957</v>
          </cell>
          <cell r="M882">
            <v>3418.204210653586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9.6048644874737512</v>
          </cell>
          <cell r="F883">
            <v>16.607338225968149</v>
          </cell>
          <cell r="G883">
            <v>16.65547543821733</v>
          </cell>
          <cell r="H883">
            <v>14.145163540604729</v>
          </cell>
          <cell r="I883">
            <v>2.687287237541824</v>
          </cell>
          <cell r="J883">
            <v>1.399120118705427</v>
          </cell>
          <cell r="M883">
            <v>6.4421489081296368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9.6048644874737521E-2</v>
          </cell>
          <cell r="F884">
            <v>0.16607338225968141</v>
          </cell>
          <cell r="G884">
            <v>0.16655475438217329</v>
          </cell>
          <cell r="H884">
            <v>0.1414516354060473</v>
          </cell>
          <cell r="I884">
            <v>2.6872872375418241E-2</v>
          </cell>
          <cell r="J884">
            <v>1.399120118705428E-2</v>
          </cell>
          <cell r="M884">
            <v>6.4421489081296357E-2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5096.3410970535742</v>
          </cell>
          <cell r="F885">
            <v>8811.853662698697</v>
          </cell>
          <cell r="G885">
            <v>8837.3952675181135</v>
          </cell>
          <cell r="H885">
            <v>7505.4237746448707</v>
          </cell>
          <cell r="I885">
            <v>1425.874608239691</v>
          </cell>
          <cell r="J885">
            <v>742.37313498509957</v>
          </cell>
          <cell r="M885">
            <v>3418.204210653586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5101.6045627927097</v>
          </cell>
          <cell r="F886">
            <v>8820.9544840465296</v>
          </cell>
          <cell r="G886">
            <v>8846.5224680582578</v>
          </cell>
          <cell r="H886">
            <v>7513.1753242651239</v>
          </cell>
          <cell r="I886">
            <v>1427.3472416458651</v>
          </cell>
          <cell r="J886">
            <v>743.13985281015027</v>
          </cell>
          <cell r="M886">
            <v>3421.7345082552388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229.86708101133971</v>
          </cell>
          <cell r="I887">
            <v>924.48983009827521</v>
          </cell>
          <cell r="J887">
            <v>1307.848782417803</v>
          </cell>
          <cell r="K887">
            <v>1396.2386999567659</v>
          </cell>
          <cell r="L887">
            <v>1408.249654441212</v>
          </cell>
          <cell r="M887">
            <v>1098.333084497267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4728.3658564032576</v>
          </cell>
          <cell r="I888">
            <v>19016.75580512152</v>
          </cell>
          <cell r="J888">
            <v>26902.449454334201</v>
          </cell>
          <cell r="K888">
            <v>28720.630058110681</v>
          </cell>
          <cell r="L888">
            <v>28967.695391855741</v>
          </cell>
          <cell r="M888">
            <v>22592.711548108771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45.973416202267941</v>
          </cell>
          <cell r="I889">
            <v>184.897966019655</v>
          </cell>
          <cell r="J889">
            <v>261.56975648356052</v>
          </cell>
          <cell r="K889">
            <v>279.24773999135323</v>
          </cell>
          <cell r="L889">
            <v>281.64993088824241</v>
          </cell>
          <cell r="M889">
            <v>219.66661689945329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0.22986708101133971</v>
          </cell>
          <cell r="I890">
            <v>0.92448983009827501</v>
          </cell>
          <cell r="J890">
            <v>1.3078487824178029</v>
          </cell>
          <cell r="K890">
            <v>1.396238699956766</v>
          </cell>
          <cell r="L890">
            <v>1.408249654441212</v>
          </cell>
          <cell r="M890">
            <v>1.098333084497267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4728.3658564032576</v>
          </cell>
          <cell r="I891">
            <v>19016.75580512152</v>
          </cell>
          <cell r="J891">
            <v>26902.449454334201</v>
          </cell>
          <cell r="K891">
            <v>28720.630058110681</v>
          </cell>
          <cell r="L891">
            <v>28967.695391855741</v>
          </cell>
          <cell r="M891">
            <v>22592.711548108771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4747.8126114568176</v>
          </cell>
          <cell r="I892">
            <v>19094.96764474783</v>
          </cell>
          <cell r="J892">
            <v>27013.093461326749</v>
          </cell>
          <cell r="K892">
            <v>28838.751852127021</v>
          </cell>
          <cell r="L892">
            <v>29086.83331262146</v>
          </cell>
          <cell r="M892">
            <v>22685.630527057241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4.5973416202267942E-2</v>
          </cell>
          <cell r="I893">
            <v>0.18489796601965511</v>
          </cell>
          <cell r="J893">
            <v>0.26156975648356062</v>
          </cell>
          <cell r="K893">
            <v>0.27924773999135322</v>
          </cell>
          <cell r="L893">
            <v>0.28164993088824247</v>
          </cell>
          <cell r="M893">
            <v>0.2196666168994533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5606.8158147722615</v>
          </cell>
          <cell r="G894">
            <v>3704.4626973032719</v>
          </cell>
          <cell r="H894">
            <v>8219.4674819743832</v>
          </cell>
          <cell r="I894">
            <v>10356.17531644349</v>
          </cell>
          <cell r="J894">
            <v>11335.67475322572</v>
          </cell>
          <cell r="K894">
            <v>5728.8589384534534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735.89457568885939</v>
          </cell>
          <cell r="G895">
            <v>486.21072902105448</v>
          </cell>
          <cell r="H895">
            <v>1078.8051070091381</v>
          </cell>
          <cell r="I895">
            <v>1359.248010283208</v>
          </cell>
          <cell r="J895">
            <v>1487.807311360875</v>
          </cell>
          <cell r="K895">
            <v>751.91273567201574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5.6068158147722622</v>
          </cell>
          <cell r="G896">
            <v>3.7044626973032719</v>
          </cell>
          <cell r="H896">
            <v>8.2194674819743838</v>
          </cell>
          <cell r="I896">
            <v>10.35617531644349</v>
          </cell>
          <cell r="J896">
            <v>11.335674753225719</v>
          </cell>
          <cell r="K896">
            <v>5.7288589384534534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359.46697892458661</v>
          </cell>
          <cell r="G897">
            <v>237.502364680856</v>
          </cell>
          <cell r="H897">
            <v>526.97060893808259</v>
          </cell>
          <cell r="I897">
            <v>663.96028997548297</v>
          </cell>
          <cell r="J897">
            <v>726.7584476161835</v>
          </cell>
          <cell r="K897">
            <v>367.29146869159689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128.13102108433731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2545.536285542169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25.62620421686746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2545.536285542169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2556.376169925903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122.8450477887812</v>
          </cell>
          <cell r="F938">
            <v>122.8450477887812</v>
          </cell>
          <cell r="G938">
            <v>47.147493516313538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2440.5216160704522</v>
          </cell>
          <cell r="F939">
            <v>2440.5216160704522</v>
          </cell>
          <cell r="G939">
            <v>936.66353785742876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24.569009557756221</v>
          </cell>
          <cell r="F940">
            <v>24.569009557756221</v>
          </cell>
          <cell r="G940">
            <v>9.4294987032627056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2440.5216160704522</v>
          </cell>
          <cell r="F941">
            <v>2440.5216160704522</v>
          </cell>
          <cell r="G941">
            <v>936.66353785742876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2450.9143071133831</v>
          </cell>
          <cell r="F942">
            <v>2450.9143071133831</v>
          </cell>
          <cell r="G942">
            <v>940.65221580890898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79.240753370513957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4204.5143738394718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7.9240753370513959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4204.5143738394718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4208.8567671241753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105.81417687434779</v>
          </cell>
          <cell r="F973">
            <v>6.1900798760897766</v>
          </cell>
          <cell r="G973">
            <v>105.81417687434779</v>
          </cell>
          <cell r="H973">
            <v>33.833587982452933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5614.5002249528934</v>
          </cell>
          <cell r="F974">
            <v>328.44563822532359</v>
          </cell>
          <cell r="G974">
            <v>5614.5002249528934</v>
          </cell>
          <cell r="H974">
            <v>1795.210178348952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10.581417687434779</v>
          </cell>
          <cell r="F975">
            <v>0.61900798760897768</v>
          </cell>
          <cell r="G975">
            <v>10.581417687434779</v>
          </cell>
          <cell r="H975">
            <v>3.383358798245292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5614.5002249528934</v>
          </cell>
          <cell r="F976">
            <v>328.44563822532359</v>
          </cell>
          <cell r="G976">
            <v>5614.5002249528934</v>
          </cell>
          <cell r="H976">
            <v>1795.210178348952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5620.298841845608</v>
          </cell>
          <cell r="F977">
            <v>328.7848546025333</v>
          </cell>
          <cell r="G977">
            <v>5620.298841845608</v>
          </cell>
          <cell r="H977">
            <v>1797.06425897039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668.38725127415205</v>
          </cell>
          <cell r="G978">
            <v>122.7465513825143</v>
          </cell>
          <cell r="H978">
            <v>333.49961247665948</v>
          </cell>
          <cell r="I978">
            <v>40.915517127505012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5895.5929514352447</v>
          </cell>
          <cell r="G979">
            <v>1163.808369102765</v>
          </cell>
          <cell r="H979">
            <v>3376.523817564414</v>
          </cell>
          <cell r="I979">
            <v>387.93612303425738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</v>
          </cell>
          <cell r="F980">
            <v>97.219963821694861</v>
          </cell>
          <cell r="G980">
            <v>17.854043837456619</v>
          </cell>
          <cell r="H980">
            <v>48.509034542059567</v>
          </cell>
          <cell r="I980">
            <v>5.9513479458189096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0.33349961247665949</v>
          </cell>
          <cell r="I981">
            <v>4.0915517127505012E-2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5895.5929514352447</v>
          </cell>
          <cell r="G982">
            <v>1163.808369102765</v>
          </cell>
          <cell r="H982">
            <v>3376.523817564414</v>
          </cell>
          <cell r="I982">
            <v>387.93612303425738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3399.317000169865</v>
          </cell>
          <cell r="I983">
            <v>390.7325126502991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1.7854043837456611E-2</v>
          </cell>
          <cell r="H984">
            <v>4.850903454205957E-2</v>
          </cell>
          <cell r="I984">
            <v>5.9513479458189102E-3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159.5632844210993</v>
          </cell>
          <cell r="F985">
            <v>303.29794068832382</v>
          </cell>
          <cell r="G985">
            <v>329.24628995903288</v>
          </cell>
          <cell r="H985">
            <v>413.21851155584949</v>
          </cell>
          <cell r="I985">
            <v>459.11514491968569</v>
          </cell>
          <cell r="J985">
            <v>510.92226969295501</v>
          </cell>
          <cell r="K985">
            <v>507.91772574887591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1648.868958195123</v>
          </cell>
          <cell r="F986">
            <v>3134.1706289128879</v>
          </cell>
          <cell r="G986">
            <v>3402.311434513023</v>
          </cell>
          <cell r="H986">
            <v>4270.0498371412186</v>
          </cell>
          <cell r="I986">
            <v>4744.3289566382437</v>
          </cell>
          <cell r="J986">
            <v>5279.6849450907439</v>
          </cell>
          <cell r="K986">
            <v>5248.6370805340657</v>
          </cell>
          <cell r="L986">
            <v>5239.776178909241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23.209205006705339</v>
          </cell>
          <cell r="F987">
            <v>44.116064100119821</v>
          </cell>
          <cell r="G987">
            <v>47.89036944858659</v>
          </cell>
          <cell r="H987">
            <v>60.104510771759919</v>
          </cell>
          <cell r="I987">
            <v>66.780384715590671</v>
          </cell>
          <cell r="J987">
            <v>74.315966500793465</v>
          </cell>
          <cell r="K987">
            <v>73.878941927109224</v>
          </cell>
          <cell r="L987">
            <v>73.754217350706313</v>
          </cell>
          <cell r="M987">
            <v>73.594927092146946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0.15956328442109929</v>
          </cell>
          <cell r="F988">
            <v>0.30329794068832377</v>
          </cell>
          <cell r="G988">
            <v>0.32924628995903282</v>
          </cell>
          <cell r="H988">
            <v>0.41321851155584949</v>
          </cell>
          <cell r="I988">
            <v>0.45911514491968569</v>
          </cell>
          <cell r="J988">
            <v>0.51092226969295507</v>
          </cell>
          <cell r="K988">
            <v>0.50791772574887584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1648.868958195123</v>
          </cell>
          <cell r="F989">
            <v>3134.1706289128879</v>
          </cell>
          <cell r="G989">
            <v>3402.311434513023</v>
          </cell>
          <cell r="H989">
            <v>4270.0498371412186</v>
          </cell>
          <cell r="I989">
            <v>4744.3289566382437</v>
          </cell>
          <cell r="J989">
            <v>5279.6849450907439</v>
          </cell>
          <cell r="K989">
            <v>5248.6370805340657</v>
          </cell>
          <cell r="L989">
            <v>5239.776178909241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1659.774383397649</v>
          </cell>
          <cell r="F990">
            <v>3154.8996645319321</v>
          </cell>
          <cell r="G990">
            <v>3424.8139218576789</v>
          </cell>
          <cell r="H990">
            <v>4298.291444140099</v>
          </cell>
          <cell r="I990">
            <v>4775.7073899064817</v>
          </cell>
          <cell r="J990">
            <v>5314.6041598503052</v>
          </cell>
          <cell r="K990">
            <v>5283.3509483720654</v>
          </cell>
          <cell r="L990">
            <v>5274.4314417869036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2.3209205006705352E-2</v>
          </cell>
          <cell r="F991">
            <v>4.4116064100119819E-2</v>
          </cell>
          <cell r="G991">
            <v>4.78903694485866E-2</v>
          </cell>
          <cell r="H991">
            <v>6.0104510771759927E-2</v>
          </cell>
          <cell r="I991">
            <v>6.6780384715590668E-2</v>
          </cell>
          <cell r="J991">
            <v>7.4315966500793459E-2</v>
          </cell>
          <cell r="K991">
            <v>7.3878941927109212E-2</v>
          </cell>
          <cell r="L991">
            <v>7.3754217350706308E-2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499.5633675770377</v>
          </cell>
          <cell r="J996">
            <v>-5.3498008952894303</v>
          </cell>
          <cell r="K996">
            <v>-17.250468108689098</v>
          </cell>
          <cell r="L996">
            <v>701.47579243848304</v>
          </cell>
          <cell r="M996">
            <v>785.61727320750038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-13550.043078856061</v>
          </cell>
          <cell r="J997">
            <v>-283.86043550405731</v>
          </cell>
          <cell r="K997">
            <v>-915.30983784704358</v>
          </cell>
          <cell r="L997">
            <v>-18947.700888992578</v>
          </cell>
          <cell r="M997">
            <v>-21387.600385672918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-25.53720896882032</v>
          </cell>
          <cell r="J998">
            <v>-0.53498008952894316</v>
          </cell>
          <cell r="K998">
            <v>-1.7250468108689101</v>
          </cell>
          <cell r="L998">
            <v>-35.709952674316973</v>
          </cell>
          <cell r="M998">
            <v>-40.308330919097102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-13550.043078856061</v>
          </cell>
          <cell r="J999">
            <v>-283.86043550405731</v>
          </cell>
          <cell r="K999">
            <v>-915.30983784704358</v>
          </cell>
          <cell r="L999">
            <v>-18947.700888992578</v>
          </cell>
          <cell r="M999">
            <v>-21387.600385672918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-13545.16408293934</v>
          </cell>
          <cell r="J1000">
            <v>-284.1536045931191</v>
          </cell>
          <cell r="K1000">
            <v>-916.25516349939983</v>
          </cell>
          <cell r="L1000">
            <v>-18940.80556007857</v>
          </cell>
          <cell r="M1000">
            <v>-21379.971836456622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-40.934635410935748</v>
          </cell>
          <cell r="J1001">
            <v>-40.934635410935748</v>
          </cell>
          <cell r="K1001">
            <v>-37.554943282984752</v>
          </cell>
          <cell r="L1001">
            <v>-45.707858937534638</v>
          </cell>
          <cell r="M1001">
            <v>1865.1288972742541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-2171.9917549042511</v>
          </cell>
          <cell r="J1002">
            <v>-2171.9917549042511</v>
          </cell>
          <cell r="K1002">
            <v>-1992.665290595171</v>
          </cell>
          <cell r="L1002">
            <v>-2425.258995225588</v>
          </cell>
          <cell r="M1002">
            <v>-50773.519568711978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-4.0934635410935751</v>
          </cell>
          <cell r="J1003">
            <v>-4.0934635410935751</v>
          </cell>
          <cell r="K1003">
            <v>-3.7554943282984752</v>
          </cell>
          <cell r="L1003">
            <v>-4.570785893753464</v>
          </cell>
          <cell r="M1003">
            <v>-95.69076435867315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-2171.9917549042511</v>
          </cell>
          <cell r="J1004">
            <v>-2171.9917549042511</v>
          </cell>
          <cell r="K1004">
            <v>-1992.665290595171</v>
          </cell>
          <cell r="L1004">
            <v>-2425.258995225588</v>
          </cell>
          <cell r="M1004">
            <v>-50773.519568711978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-2174.2349729247699</v>
          </cell>
          <cell r="J1005">
            <v>-2174.2349729247699</v>
          </cell>
          <cell r="K1005">
            <v>-1994.723301487079</v>
          </cell>
          <cell r="L1005">
            <v>-2427.7637858953649</v>
          </cell>
          <cell r="M1005">
            <v>-50755.407194059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889.66460789095504</v>
          </cell>
          <cell r="F1013">
            <v>1048.4390563875691</v>
          </cell>
          <cell r="G1013">
            <v>559.87703942586745</v>
          </cell>
          <cell r="H1013">
            <v>1725.1856325377601</v>
          </cell>
          <cell r="I1013">
            <v>3303.5265041951761</v>
          </cell>
          <cell r="J1013">
            <v>3505.5043976560019</v>
          </cell>
          <cell r="K1013">
            <v>4927.9757606559106</v>
          </cell>
          <cell r="L1013">
            <v>2775.8817403835978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8840.7894082156181</v>
          </cell>
          <cell r="F1014">
            <v>10418.56540392679</v>
          </cell>
          <cell r="G1014">
            <v>5563.619094383499</v>
          </cell>
          <cell r="H1014">
            <v>17143.542332769761</v>
          </cell>
          <cell r="I1014">
            <v>32827.856552913472</v>
          </cell>
          <cell r="J1014">
            <v>34834.954514734432</v>
          </cell>
          <cell r="K1014">
            <v>48970.359753919824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129.48904712625909</v>
          </cell>
          <cell r="F1015">
            <v>152.59837603680501</v>
          </cell>
          <cell r="G1015">
            <v>81.489073185670179</v>
          </cell>
          <cell r="H1015">
            <v>251.0975953093193</v>
          </cell>
          <cell r="I1015">
            <v>480.82220579578961</v>
          </cell>
          <cell r="J1015">
            <v>510.21971664744899</v>
          </cell>
          <cell r="K1015">
            <v>717.2578068732721</v>
          </cell>
          <cell r="L1015">
            <v>404.02448103399303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0.88964567925948135</v>
          </cell>
          <cell r="F1016">
            <v>1.0484167496482151</v>
          </cell>
          <cell r="G1016">
            <v>0.55986512740188021</v>
          </cell>
          <cell r="H1016">
            <v>1.725148927241436</v>
          </cell>
          <cell r="I1016">
            <v>3.3034562178926672</v>
          </cell>
          <cell r="J1016">
            <v>3.5054298140429379</v>
          </cell>
          <cell r="K1016">
            <v>4.9278709123386273</v>
          </cell>
          <cell r="L1016">
            <v>2.77582268032657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8840.7894082156181</v>
          </cell>
          <cell r="F1017">
            <v>10418.56540392679</v>
          </cell>
          <cell r="G1017">
            <v>5563.619094383499</v>
          </cell>
          <cell r="H1017">
            <v>17143.542332769761</v>
          </cell>
          <cell r="I1017">
            <v>32827.856552913472</v>
          </cell>
          <cell r="J1017">
            <v>34834.954514734432</v>
          </cell>
          <cell r="K1017">
            <v>48970.359753919824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8901.6187594565145</v>
          </cell>
          <cell r="F1018">
            <v>10490.250696395449</v>
          </cell>
          <cell r="G1018">
            <v>5601.8997641784763</v>
          </cell>
          <cell r="H1018">
            <v>17261.49905698538</v>
          </cell>
          <cell r="I1018">
            <v>33053.729732845502</v>
          </cell>
          <cell r="J1018">
            <v>35074.637600236783</v>
          </cell>
          <cell r="K1018">
            <v>49307.301974384463</v>
          </cell>
          <cell r="L1018">
            <v>27774.332883499501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4157.888103895255</v>
          </cell>
          <cell r="F1019">
            <v>3557.1042744752572</v>
          </cell>
          <cell r="G1019">
            <v>2845.6834195802062</v>
          </cell>
          <cell r="H1019">
            <v>1961.775459683357</v>
          </cell>
          <cell r="I1019">
            <v>1012.833174589682</v>
          </cell>
          <cell r="J1019">
            <v>653.7108016012661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116282.0633520769</v>
          </cell>
          <cell r="F1020">
            <v>98934.455285260541</v>
          </cell>
          <cell r="G1020">
            <v>79147.56422820843</v>
          </cell>
          <cell r="H1020">
            <v>55551.244919673532</v>
          </cell>
          <cell r="I1020">
            <v>28680.21590681091</v>
          </cell>
          <cell r="J1020">
            <v>18514.52178681294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634.64367000483742</v>
          </cell>
          <cell r="F1021">
            <v>547.16288397808148</v>
          </cell>
          <cell r="G1021">
            <v>437.73030718246508</v>
          </cell>
          <cell r="H1021">
            <v>293.94650818816689</v>
          </cell>
          <cell r="I1021">
            <v>151.7598630252144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4.0969689913880956</v>
          </cell>
          <cell r="F1022">
            <v>3.5238997800010479</v>
          </cell>
          <cell r="G1022">
            <v>2.819119824000837</v>
          </cell>
          <cell r="H1022">
            <v>1.9094691788076901</v>
          </cell>
          <cell r="I1022">
            <v>0.98582828152264756</v>
          </cell>
          <cell r="J1022">
            <v>0.6360775116028462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116282.0633520769</v>
          </cell>
          <cell r="F1023">
            <v>98934.455285260541</v>
          </cell>
          <cell r="G1023">
            <v>79147.56422820843</v>
          </cell>
          <cell r="H1023">
            <v>55551.244919673532</v>
          </cell>
          <cell r="I1023">
            <v>28680.21590681091</v>
          </cell>
          <cell r="J1023">
            <v>18514.52178681294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116575.1343683357</v>
          </cell>
          <cell r="F1024">
            <v>99186.437431547878</v>
          </cell>
          <cell r="G1024">
            <v>79349.149945238358</v>
          </cell>
          <cell r="H1024">
            <v>55687.885365605667</v>
          </cell>
          <cell r="I1024">
            <v>28750.761175357158</v>
          </cell>
          <cell r="J1024">
            <v>18560.063243332999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0.41938435057543461</v>
          </cell>
          <cell r="G1025">
            <v>0.33550748046034751</v>
          </cell>
          <cell r="H1025">
            <v>0.25163061034526052</v>
          </cell>
          <cell r="I1025">
            <v>0.12991284432779349</v>
          </cell>
          <cell r="J1025">
            <v>8.3876870115086891E-2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1.2740641655003051</v>
          </cell>
          <cell r="J1026">
            <v>10.192513323983169</v>
          </cell>
          <cell r="K1026">
            <v>59.881015778401483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2.2372568003886459</v>
          </cell>
          <cell r="J1027">
            <v>17.89805440308556</v>
          </cell>
          <cell r="K1027">
            <v>105.15106961812749</v>
          </cell>
          <cell r="L1027">
            <v>653.2789857126229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0.1852612552598237</v>
          </cell>
          <cell r="J1028">
            <v>1.4820900420757359</v>
          </cell>
          <cell r="K1028">
            <v>8.707278997195008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2.1447901117579669</v>
          </cell>
          <cell r="J1029">
            <v>17.158320894041101</v>
          </cell>
          <cell r="K1029">
            <v>100.8051352524913</v>
          </cell>
          <cell r="L1029">
            <v>626.27871263250029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1.2740641655003041E-3</v>
          </cell>
          <cell r="J1030">
            <v>1.019251332398317E-2</v>
          </cell>
          <cell r="K1030">
            <v>5.9881015778401478E-2</v>
          </cell>
          <cell r="L1030">
            <v>0.37202673632538569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2.2372568003886459</v>
          </cell>
          <cell r="J1031">
            <v>17.89805440308556</v>
          </cell>
          <cell r="K1031">
            <v>105.15106961812749</v>
          </cell>
          <cell r="L1031">
            <v>653.2789857126229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2.3243162585935808</v>
          </cell>
          <cell r="J1032">
            <v>18.59453006872371</v>
          </cell>
          <cell r="K1032">
            <v>109.2428641537516</v>
          </cell>
          <cell r="L1032">
            <v>678.70034750841523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1.8513548387133841E-4</v>
          </cell>
          <cell r="J1033">
            <v>1.4810838709677419E-3</v>
          </cell>
          <cell r="K1033">
            <v>8.7013677419355492E-3</v>
          </cell>
          <cell r="L1033">
            <v>5.4059561290322578E-2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408.60148778812533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957.38258976247039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59.296181061660072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3480.3881943341312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0.40465045273983757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957.38258976247039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985.26788891354761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J1048">
            <v>9.0381102362204674E-2</v>
          </cell>
          <cell r="K1048">
            <v>0.53098897637795262</v>
          </cell>
          <cell r="L1048">
            <v>3.2989102362204719</v>
          </cell>
          <cell r="M1048">
            <v>19.409341732283458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J1049">
            <v>4.7956212913385814</v>
          </cell>
          <cell r="K1049">
            <v>28.17427508661417</v>
          </cell>
          <cell r="L1049">
            <v>175.04017713385821</v>
          </cell>
          <cell r="M1049">
            <v>1029.8596723149601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J1050">
            <v>9.0381102362204688E-3</v>
          </cell>
          <cell r="K1050">
            <v>5.3098897637795281E-2</v>
          </cell>
          <cell r="L1050">
            <v>0.32989102362204731</v>
          </cell>
          <cell r="M1050">
            <v>1.940934173228346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J1051">
            <v>9.0381102362204678E-5</v>
          </cell>
          <cell r="K1051">
            <v>5.309889763779527E-4</v>
          </cell>
          <cell r="L1051">
            <v>3.298910236220472E-3</v>
          </cell>
          <cell r="M1051">
            <v>1.940934173228346E-2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J1052">
            <v>4.7956212913385814</v>
          </cell>
          <cell r="K1052">
            <v>28.17427508661417</v>
          </cell>
          <cell r="L1052">
            <v>175.04017713385821</v>
          </cell>
          <cell r="M1052">
            <v>1029.8596723149601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J1053">
            <v>4.8005741757480287</v>
          </cell>
          <cell r="K1053">
            <v>28.203373282519681</v>
          </cell>
          <cell r="L1053">
            <v>175.22095741480311</v>
          </cell>
          <cell r="M1053">
            <v>1030.9233042418889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5.4615670681889492</v>
          </cell>
          <cell r="F1068">
            <v>214.15290307884601</v>
          </cell>
          <cell r="G1068">
            <v>394.98612737073069</v>
          </cell>
          <cell r="H1068">
            <v>615.29211688597775</v>
          </cell>
          <cell r="I1068">
            <v>795.39530131269851</v>
          </cell>
          <cell r="J1068">
            <v>837.2247710827121</v>
          </cell>
          <cell r="K1068">
            <v>879.98095055328486</v>
          </cell>
          <cell r="L1068">
            <v>932.68116445126964</v>
          </cell>
          <cell r="M1068">
            <v>990.70983161914705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63.324464433295446</v>
          </cell>
          <cell r="F1069">
            <v>2505.777420577208</v>
          </cell>
          <cell r="G1069">
            <v>4621.6852780296358</v>
          </cell>
          <cell r="H1069">
            <v>7162.7379421112946</v>
          </cell>
          <cell r="I1069">
            <v>9306.8249732237291</v>
          </cell>
          <cell r="J1069">
            <v>9796.2665794662862</v>
          </cell>
          <cell r="K1069">
            <v>10150.38589132981</v>
          </cell>
          <cell r="L1069">
            <v>10758.271218033569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0.78708341186028929</v>
          </cell>
          <cell r="F1070">
            <v>30.838018043353831</v>
          </cell>
          <cell r="G1070">
            <v>56.878002341385212</v>
          </cell>
          <cell r="H1070">
            <v>88.641130856940379</v>
          </cell>
          <cell r="I1070">
            <v>114.5369233890286</v>
          </cell>
          <cell r="J1070">
            <v>120.5603670359105</v>
          </cell>
          <cell r="K1070">
            <v>126.8727555215378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5.300387510910682E-3</v>
          </cell>
          <cell r="F1071">
            <v>0.20730001018032301</v>
          </cell>
          <cell r="G1071">
            <v>0.38234657129486732</v>
          </cell>
          <cell r="H1071">
            <v>0.59646222170353758</v>
          </cell>
          <cell r="I1071">
            <v>0.7699426516706922</v>
          </cell>
          <cell r="J1071">
            <v>0.81043357840806518</v>
          </cell>
          <cell r="K1071">
            <v>0.85524253025660602</v>
          </cell>
          <cell r="L1071">
            <v>0.90646121203697683</v>
          </cell>
          <cell r="M1071">
            <v>0.962858551212183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63.324464433295446</v>
          </cell>
          <cell r="F1072">
            <v>2505.777420577208</v>
          </cell>
          <cell r="G1072">
            <v>4621.6852780296358</v>
          </cell>
          <cell r="H1072">
            <v>7162.7379421112946</v>
          </cell>
          <cell r="I1072">
            <v>9306.8249732237291</v>
          </cell>
          <cell r="J1072">
            <v>9796.2665794662862</v>
          </cell>
          <cell r="K1072">
            <v>10150.38589132981</v>
          </cell>
          <cell r="L1072">
            <v>10758.271218033569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63.695554466734571</v>
          </cell>
          <cell r="F1073">
            <v>2520.320972531099</v>
          </cell>
          <cell r="G1073">
            <v>4648.5095759116366</v>
          </cell>
          <cell r="H1073">
            <v>7204.535302028813</v>
          </cell>
          <cell r="I1073">
            <v>9360.8418589264766</v>
          </cell>
          <cell r="J1073">
            <v>9853.1241881200549</v>
          </cell>
          <cell r="K1073">
            <v>10210.193496239061</v>
          </cell>
          <cell r="L1073">
            <v>10821.660574990359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9.0488958049552881</v>
          </cell>
          <cell r="F1074">
            <v>13.418908196721331</v>
          </cell>
          <cell r="G1074">
            <v>3.5646107302534071</v>
          </cell>
          <cell r="H1074">
            <v>6.5062991718816638</v>
          </cell>
          <cell r="I1074">
            <v>3.3547270491804069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250.44197979283541</v>
          </cell>
          <cell r="F1075">
            <v>189.77617287332379</v>
          </cell>
          <cell r="G1075">
            <v>153.4568782466491</v>
          </cell>
          <cell r="H1075">
            <v>95.088331911310675</v>
          </cell>
          <cell r="I1075">
            <v>47.444043218331977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1.0659516429023841</v>
          </cell>
          <cell r="F1076">
            <v>1.6700885842026849</v>
          </cell>
          <cell r="G1076">
            <v>0.39294583457526677</v>
          </cell>
          <cell r="H1076">
            <v>0.80826227224743485</v>
          </cell>
          <cell r="I1076">
            <v>0.41752214605068061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9.0488958049552894E-3</v>
          </cell>
          <cell r="F1077">
            <v>1.341890819672133E-2</v>
          </cell>
          <cell r="G1077">
            <v>3.564610730253407E-3</v>
          </cell>
          <cell r="H1077">
            <v>6.506299171881667E-3</v>
          </cell>
          <cell r="I1077">
            <v>3.3547270491804081E-3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250.44197979283541</v>
          </cell>
          <cell r="F1078">
            <v>189.77617287332379</v>
          </cell>
          <cell r="G1078">
            <v>153.4568782466491</v>
          </cell>
          <cell r="H1078">
            <v>95.088331911310675</v>
          </cell>
          <cell r="I1078">
            <v>47.444043218331977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250.9858557775442</v>
          </cell>
          <cell r="F1079">
            <v>190.6093319763342</v>
          </cell>
          <cell r="G1079">
            <v>153.66309137360889</v>
          </cell>
          <cell r="H1079">
            <v>95.491851547737483</v>
          </cell>
          <cell r="I1079">
            <v>47.652332994084588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6.1565272619225027E-4</v>
          </cell>
          <cell r="F1080">
            <v>1.329784262295084E-3</v>
          </cell>
          <cell r="G1080">
            <v>1.167512369597633E-4</v>
          </cell>
          <cell r="H1080">
            <v>6.377327168823096E-4</v>
          </cell>
          <cell r="I1080">
            <v>3.3244606557377842E-4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705.27956680160389</v>
          </cell>
          <cell r="F1094">
            <v>591.59850840000001</v>
          </cell>
          <cell r="G1094">
            <v>486.22926510000002</v>
          </cell>
          <cell r="H1094">
            <v>303.17723075427563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6.5230649999999999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705.27956680160389</v>
          </cell>
          <cell r="F1096">
            <v>591.59850840000001</v>
          </cell>
          <cell r="G1096">
            <v>486.22926510000002</v>
          </cell>
          <cell r="H1096">
            <v>303.17723075427563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708.03882329660394</v>
          </cell>
          <cell r="F1097">
            <v>593.80591359599987</v>
          </cell>
          <cell r="G1097">
            <v>487.88481899700002</v>
          </cell>
          <cell r="H1097">
            <v>304.28093335227561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1129.6860355611609</v>
          </cell>
          <cell r="F1103">
            <v>2278.9590785340311</v>
          </cell>
          <cell r="G1103">
            <v>218.30143278292391</v>
          </cell>
          <cell r="H1103">
            <v>1320.9532197367421</v>
          </cell>
          <cell r="I1103">
            <v>911.58363141361281</v>
          </cell>
          <cell r="J1103">
            <v>455.79181570680629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7538.7816870949691</v>
          </cell>
          <cell r="F1104">
            <v>5183.8612973338704</v>
          </cell>
          <cell r="G1104">
            <v>6893.9981005171167</v>
          </cell>
          <cell r="H1104">
            <v>3139.7826200326558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146.8807751461849</v>
          </cell>
          <cell r="F1105">
            <v>298.60155747080148</v>
          </cell>
          <cell r="G1105">
            <v>26.624797486910989</v>
          </cell>
          <cell r="H1105">
            <v>173.0506630571254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1.013269677752922</v>
          </cell>
          <cell r="F1106">
            <v>2.2026476101490138</v>
          </cell>
          <cell r="G1106">
            <v>0.1054823925896093</v>
          </cell>
          <cell r="H1106">
            <v>1.2746110081058</v>
          </cell>
          <cell r="I1106">
            <v>0.88105904405960545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7538.7816870949691</v>
          </cell>
          <cell r="F1107">
            <v>5183.8612973338704</v>
          </cell>
          <cell r="G1107">
            <v>6893.9981005171167</v>
          </cell>
          <cell r="H1107">
            <v>3139.7826200326558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7610.7943089775608</v>
          </cell>
          <cell r="F1108">
            <v>5329.8185384235203</v>
          </cell>
          <cell r="G1108">
            <v>6907.3898259877897</v>
          </cell>
          <cell r="H1108">
            <v>3224.375548117097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0.1122247991639916</v>
          </cell>
          <cell r="F1109">
            <v>0.27179179379782531</v>
          </cell>
          <cell r="G1109">
            <v>0</v>
          </cell>
          <cell r="H1109">
            <v>0.15690927179334649</v>
          </cell>
          <cell r="I1109">
            <v>0.1087167175191301</v>
          </cell>
          <cell r="J1109">
            <v>5.4358358759565073E-2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11.39085724516654</v>
          </cell>
          <cell r="F1110">
            <v>65.188463659197069</v>
          </cell>
          <cell r="G1110">
            <v>104.7196245937108</v>
          </cell>
          <cell r="H1110">
            <v>163.33117909400471</v>
          </cell>
          <cell r="I1110">
            <v>164.6752112827119</v>
          </cell>
          <cell r="J1110">
            <v>208.87154612027001</v>
          </cell>
          <cell r="K1110">
            <v>240.07566842520001</v>
          </cell>
          <cell r="L1110">
            <v>251.28145289293499</v>
          </cell>
          <cell r="M1110">
            <v>252.92941339207121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1030.1740406090221</v>
          </cell>
          <cell r="F1111">
            <v>5895.5583028999399</v>
          </cell>
          <cell r="G1111">
            <v>9470.7041337507235</v>
          </cell>
          <cell r="H1111">
            <v>14771.45548427482</v>
          </cell>
          <cell r="I1111">
            <v>14893.00797507937</v>
          </cell>
          <cell r="J1111">
            <v>18890.065954103709</v>
          </cell>
          <cell r="K1111">
            <v>21712.125441519911</v>
          </cell>
          <cell r="L1111">
            <v>22725.561745290401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1.291530907103372</v>
          </cell>
          <cell r="F1112">
            <v>7.3912712441518362</v>
          </cell>
          <cell r="G1112">
            <v>11.87343751502371</v>
          </cell>
          <cell r="H1112">
            <v>18.51899829427273</v>
          </cell>
          <cell r="I1112">
            <v>18.671388854043261</v>
          </cell>
          <cell r="J1112">
            <v>23.682507086397379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1030.1740406090221</v>
          </cell>
          <cell r="F1113">
            <v>5895.5583028999399</v>
          </cell>
          <cell r="G1113">
            <v>9470.7041337507235</v>
          </cell>
          <cell r="H1113">
            <v>14771.45548427482</v>
          </cell>
          <cell r="I1113">
            <v>14893.00797507937</v>
          </cell>
          <cell r="J1113">
            <v>18890.065954103709</v>
          </cell>
          <cell r="K1113">
            <v>21712.125441519911</v>
          </cell>
          <cell r="L1113">
            <v>22725.561745290401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1030.8436882504691</v>
          </cell>
          <cell r="F1114">
            <v>5899.3906133221772</v>
          </cell>
          <cell r="G1114">
            <v>9476.860408745044</v>
          </cell>
          <cell r="H1114">
            <v>14781.05742524386</v>
          </cell>
          <cell r="I1114">
            <v>14902.688929239939</v>
          </cell>
          <cell r="J1114">
            <v>18902.34512986847</v>
          </cell>
          <cell r="K1114">
            <v>21726.23905050203</v>
          </cell>
          <cell r="L1114">
            <v>22740.334121824249</v>
          </cell>
          <cell r="M1114">
            <v>22889.4703670126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171.17857737104839</v>
          </cell>
          <cell r="F1121">
            <v>136.94286189683859</v>
          </cell>
          <cell r="G1121">
            <v>102.70714642262899</v>
          </cell>
          <cell r="H1121">
            <v>83.850114385892923</v>
          </cell>
          <cell r="I1121">
            <v>34.235715474209663</v>
          </cell>
          <cell r="J1121">
            <v>33.80890320642839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3624.1589519550771</v>
          </cell>
          <cell r="F1122">
            <v>2899.3271615640601</v>
          </cell>
          <cell r="G1122">
            <v>2174.495371173045</v>
          </cell>
          <cell r="H1122">
            <v>1775.258022009283</v>
          </cell>
          <cell r="I1122">
            <v>724.83179039101503</v>
          </cell>
          <cell r="J1122">
            <v>715.79540555337974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24.460289101497519</v>
          </cell>
          <cell r="F1123">
            <v>19.56823128119801</v>
          </cell>
          <cell r="G1123">
            <v>14.6761734608985</v>
          </cell>
          <cell r="H1123">
            <v>11.981628020116171</v>
          </cell>
          <cell r="I1123">
            <v>4.8920578202995024</v>
          </cell>
          <cell r="J1123">
            <v>4.8310691637612138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0.17117857737104841</v>
          </cell>
          <cell r="F1124">
            <v>0.1369428618968386</v>
          </cell>
          <cell r="G1124">
            <v>0.102707146422629</v>
          </cell>
          <cell r="H1124">
            <v>8.3850114385892918E-2</v>
          </cell>
          <cell r="I1124">
            <v>3.4235715474209651E-2</v>
          </cell>
          <cell r="J1124">
            <v>3.3808903206428383E-2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3624.1589519550771</v>
          </cell>
          <cell r="F1125">
            <v>2899.3271615640601</v>
          </cell>
          <cell r="G1125">
            <v>2174.495371173045</v>
          </cell>
          <cell r="H1125">
            <v>1775.258022009283</v>
          </cell>
          <cell r="I1125">
            <v>724.83179039101503</v>
          </cell>
          <cell r="J1125">
            <v>715.79540555337974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3635.7275825416</v>
          </cell>
          <cell r="F1126">
            <v>2908.5820660332779</v>
          </cell>
          <cell r="G1126">
            <v>2181.4365495249581</v>
          </cell>
          <cell r="H1126">
            <v>1780.9248000189241</v>
          </cell>
          <cell r="I1126">
            <v>727.14551650831936</v>
          </cell>
          <cell r="J1126">
            <v>718.08028674434127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1.654436605657238E-2</v>
          </cell>
          <cell r="G1127">
            <v>1.2408274542429289E-2</v>
          </cell>
          <cell r="H1127">
            <v>1.013011534205205E-2</v>
          </cell>
          <cell r="I1127">
            <v>4.136091514143095E-3</v>
          </cell>
          <cell r="J1127">
            <v>4.0845273924517561E-3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</v>
          </cell>
          <cell r="J1128">
            <v>1.559145754169575</v>
          </cell>
          <cell r="K1128">
            <v>1.559145754169577</v>
          </cell>
          <cell r="L1128">
            <v>1.5546729465298359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82.728273716237638</v>
          </cell>
          <cell r="J1129">
            <v>82.728273716237638</v>
          </cell>
          <cell r="K1129">
            <v>82.728273716237766</v>
          </cell>
          <cell r="L1129">
            <v>82.490946542873118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0.1559145754169575</v>
          </cell>
          <cell r="J1130">
            <v>0.1559145754169575</v>
          </cell>
          <cell r="K1130">
            <v>0.15591457541695769</v>
          </cell>
          <cell r="L1130">
            <v>0.15546729465298359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1.5591457541695749E-3</v>
          </cell>
          <cell r="J1131">
            <v>1.5591457541695749E-3</v>
          </cell>
          <cell r="K1131">
            <v>1.5591457541695769E-3</v>
          </cell>
          <cell r="L1131">
            <v>1.5546729465298361E-3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82.728273716237638</v>
          </cell>
          <cell r="J1132">
            <v>82.728273716237638</v>
          </cell>
          <cell r="K1132">
            <v>82.728273716237766</v>
          </cell>
          <cell r="L1132">
            <v>82.490946542873118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82.813714903566122</v>
          </cell>
          <cell r="J1133">
            <v>82.813714903566122</v>
          </cell>
          <cell r="K1133">
            <v>82.81371490356625</v>
          </cell>
          <cell r="L1133">
            <v>82.576142620342964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1.2221593960744701</v>
          </cell>
          <cell r="L1134">
            <v>1.2221593960744701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64.847777555711389</v>
          </cell>
          <cell r="L1135">
            <v>64.847777555711389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0.12221593960744701</v>
          </cell>
          <cell r="L1136">
            <v>0.12221593960744701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1.2221593960744701E-3</v>
          </cell>
          <cell r="L1137">
            <v>1.2221593960744701E-3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64.847777555711389</v>
          </cell>
          <cell r="L1138">
            <v>64.847777555711389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64.914751890616259</v>
          </cell>
          <cell r="L1139">
            <v>64.914751890616259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13.912970652235581</v>
          </cell>
          <cell r="K1140">
            <v>13.78348019780679</v>
          </cell>
          <cell r="L1140">
            <v>13.719590476744189</v>
          </cell>
          <cell r="M1140">
            <v>3.0432251960287089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564.37408837897181</v>
          </cell>
          <cell r="F1141">
            <v>659.88354116805669</v>
          </cell>
          <cell r="G1141">
            <v>705.43605501954187</v>
          </cell>
          <cell r="H1141">
            <v>780.75140041962277</v>
          </cell>
          <cell r="I1141">
            <v>712.20280565468727</v>
          </cell>
          <cell r="J1141">
            <v>701.20200468686062</v>
          </cell>
          <cell r="K1141">
            <v>694.67579482824272</v>
          </cell>
          <cell r="L1141">
            <v>691.45580668855814</v>
          </cell>
          <cell r="M1141">
            <v>153.3759871638924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1.433354949152825</v>
          </cell>
          <cell r="G1142">
            <v>1.532301076919254</v>
          </cell>
          <cell r="H1142">
            <v>1.69589603927469</v>
          </cell>
          <cell r="I1142">
            <v>1.546999360642773</v>
          </cell>
          <cell r="J1142">
            <v>1.523104155613157</v>
          </cell>
          <cell r="K1142">
            <v>1.5089283584967419</v>
          </cell>
          <cell r="L1142">
            <v>1.501934115348837</v>
          </cell>
          <cell r="M1142">
            <v>0.33315307409156392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1.2404033213822519E-3</v>
          </cell>
          <cell r="G1143">
            <v>1.3260297781032011E-3</v>
          </cell>
          <cell r="H1143">
            <v>1.467602341680021E-3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2.8830554488693037E-4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564.37408837897181</v>
          </cell>
          <cell r="F1144">
            <v>659.88354116805669</v>
          </cell>
          <cell r="G1144">
            <v>705.43605501954187</v>
          </cell>
          <cell r="H1144">
            <v>780.75140041962277</v>
          </cell>
          <cell r="I1144">
            <v>712.20280565468727</v>
          </cell>
          <cell r="J1144">
            <v>701.20200468686062</v>
          </cell>
          <cell r="K1144">
            <v>694.67579482824272</v>
          </cell>
          <cell r="L1144">
            <v>691.45580668855814</v>
          </cell>
          <cell r="M1144">
            <v>153.3759871638924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565.01935743831382</v>
          </cell>
          <cell r="F1145">
            <v>660.63800959715809</v>
          </cell>
          <cell r="G1145">
            <v>706.24260526524085</v>
          </cell>
          <cell r="H1145">
            <v>781.64406139060304</v>
          </cell>
          <cell r="I1145">
            <v>713.01709256815184</v>
          </cell>
          <cell r="J1145">
            <v>702.00371399153914</v>
          </cell>
          <cell r="K1145">
            <v>695.4700424840197</v>
          </cell>
          <cell r="L1145">
            <v>692.24637281685057</v>
          </cell>
          <cell r="M1145">
            <v>153.55134740987239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304.94913112830352</v>
          </cell>
          <cell r="I1146">
            <v>458.2477500872032</v>
          </cell>
          <cell r="J1146">
            <v>519.54384645476216</v>
          </cell>
          <cell r="K1146">
            <v>653.45938160378194</v>
          </cell>
          <cell r="L1146">
            <v>640.14762566773607</v>
          </cell>
          <cell r="M1146">
            <v>457.78216546728419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3329.584211345787</v>
          </cell>
          <cell r="I1147">
            <v>5003.3737362351449</v>
          </cell>
          <cell r="J1147">
            <v>5672.6345861592772</v>
          </cell>
          <cell r="K1147">
            <v>7134.7900933297451</v>
          </cell>
          <cell r="L1147">
            <v>6989.4458117246304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25.462150749192361</v>
          </cell>
          <cell r="H1148">
            <v>44.392449712872057</v>
          </cell>
          <cell r="I1148">
            <v>66.708634736932481</v>
          </cell>
          <cell r="J1148">
            <v>75.631709433109805</v>
          </cell>
          <cell r="K1148">
            <v>95.12623508687858</v>
          </cell>
          <cell r="L1148">
            <v>93.188398917959262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0.4582477500872032</v>
          </cell>
          <cell r="J1149">
            <v>0.51954384645476226</v>
          </cell>
          <cell r="K1149">
            <v>0.65345938160378181</v>
          </cell>
          <cell r="L1149">
            <v>0.64014762566773609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3329.584211345787</v>
          </cell>
          <cell r="I1150">
            <v>5003.3737362351449</v>
          </cell>
          <cell r="J1150">
            <v>5672.6345861592772</v>
          </cell>
          <cell r="K1150">
            <v>7134.7900933297451</v>
          </cell>
          <cell r="L1150">
            <v>6989.4458117246304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3350.4368896384299</v>
          </cell>
          <cell r="I1151">
            <v>5034.7091031389318</v>
          </cell>
          <cell r="J1151">
            <v>5708.1614317317153</v>
          </cell>
          <cell r="K1151">
            <v>7179.4741959257299</v>
          </cell>
          <cell r="L1151">
            <v>7033.2196452438766</v>
          </cell>
          <cell r="M1151">
            <v>5029.5937847904133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6.172045168083086E-2</v>
          </cell>
          <cell r="J1152">
            <v>6.997629746154127E-2</v>
          </cell>
          <cell r="K1152">
            <v>8.8013106840103009E-2</v>
          </cell>
          <cell r="L1152">
            <v>8.6220173674841666E-2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35.950039042066237</v>
          </cell>
          <cell r="I1153">
            <v>23.96669269471084</v>
          </cell>
          <cell r="J1153">
            <v>11.6360256417288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564.89035818399407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4.1559515202702677</v>
          </cell>
          <cell r="I1155">
            <v>2.7706343468468471</v>
          </cell>
          <cell r="J1155">
            <v>1.3505851028607621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2.3966692694710839E-2</v>
          </cell>
          <cell r="J1156">
            <v>1.16360256417288E-2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564.89035818399407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1168.063206001812</v>
          </cell>
          <cell r="J1158">
            <v>565.58373318568988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21.92598306956199</v>
          </cell>
          <cell r="H1159">
            <v>14.617322046374669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638.83151968347386</v>
          </cell>
          <cell r="G1160">
            <v>479.12363976260548</v>
          </cell>
          <cell r="H1160">
            <v>319.41575984173699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5.0985971659919027</v>
          </cell>
          <cell r="F1161">
            <v>4.0788777327935222</v>
          </cell>
          <cell r="G1161">
            <v>3.0591582995951381</v>
          </cell>
          <cell r="H1161">
            <v>2.0394388663967611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2.1925983069561981E-2</v>
          </cell>
          <cell r="H1162">
            <v>1.461732204637467E-2</v>
          </cell>
          <cell r="I1162">
            <v>7.308661023187335E-3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638.83151968347386</v>
          </cell>
          <cell r="G1163">
            <v>479.12363976260548</v>
          </cell>
          <cell r="H1163">
            <v>319.41575984173699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640.77789135016531</v>
          </cell>
          <cell r="G1164">
            <v>480.58341851262372</v>
          </cell>
          <cell r="H1164">
            <v>320.38894567508271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4.1984495767390497E-3</v>
          </cell>
          <cell r="F1165">
            <v>3.358759661391241E-3</v>
          </cell>
          <cell r="G1165">
            <v>2.5190697460434272E-3</v>
          </cell>
          <cell r="H1165">
            <v>1.6793798306956201E-3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8.3674460838500462</v>
          </cell>
          <cell r="F1166">
            <v>51.678858891669393</v>
          </cell>
          <cell r="G1166">
            <v>10.717436548297661</v>
          </cell>
          <cell r="H1166">
            <v>68.859039393541735</v>
          </cell>
          <cell r="I1166">
            <v>75.780241468855976</v>
          </cell>
          <cell r="J1166">
            <v>83.604506067978647</v>
          </cell>
          <cell r="K1166">
            <v>78.797927558629766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269.4289274775702</v>
          </cell>
          <cell r="F1167">
            <v>248.3446922569378</v>
          </cell>
          <cell r="G1167">
            <v>345.09782382584638</v>
          </cell>
          <cell r="H1167">
            <v>330.90469321593548</v>
          </cell>
          <cell r="I1167">
            <v>364.16478905212801</v>
          </cell>
          <cell r="J1167">
            <v>401.76458567455688</v>
          </cell>
          <cell r="K1167">
            <v>378.66639259689441</v>
          </cell>
          <cell r="L1167">
            <v>375.03240698895269</v>
          </cell>
          <cell r="M1167">
            <v>372.34709861440149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1.10620473650899</v>
          </cell>
          <cell r="F1168">
            <v>6.8344028371393399</v>
          </cell>
          <cell r="G1168">
            <v>1.416881441978334</v>
          </cell>
          <cell r="H1168">
            <v>9.1064397373869532</v>
          </cell>
          <cell r="I1168">
            <v>10.021751803373141</v>
          </cell>
          <cell r="J1168">
            <v>11.05649168195418</v>
          </cell>
          <cell r="K1168">
            <v>10.42083341654843</v>
          </cell>
          <cell r="L1168">
            <v>1.7794528902071911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8.3674460838500456E-3</v>
          </cell>
          <cell r="F1169">
            <v>5.1678858891669392E-2</v>
          </cell>
          <cell r="G1169">
            <v>1.0717436548297659E-2</v>
          </cell>
          <cell r="H1169">
            <v>6.8859039393541738E-2</v>
          </cell>
          <cell r="I1169">
            <v>7.5780241468855966E-2</v>
          </cell>
          <cell r="J1169">
            <v>8.3604506067978632E-2</v>
          </cell>
          <cell r="K1169">
            <v>7.8797927558629771E-2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269.4289274775702</v>
          </cell>
          <cell r="F1170">
            <v>248.3446922569378</v>
          </cell>
          <cell r="G1170">
            <v>345.09782382584638</v>
          </cell>
          <cell r="H1170">
            <v>330.90469321593548</v>
          </cell>
          <cell r="I1170">
            <v>364.16478905212801</v>
          </cell>
          <cell r="J1170">
            <v>401.76458567455688</v>
          </cell>
          <cell r="K1170">
            <v>378.66639259689441</v>
          </cell>
          <cell r="L1170">
            <v>375.03240698895269</v>
          </cell>
          <cell r="M1170">
            <v>372.34709861440149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269.96776264114612</v>
          </cell>
          <cell r="F1171">
            <v>251.6733157746971</v>
          </cell>
          <cell r="G1171">
            <v>345.78799040926327</v>
          </cell>
          <cell r="H1171">
            <v>335.33988824251531</v>
          </cell>
          <cell r="I1171">
            <v>369.04577712625462</v>
          </cell>
          <cell r="J1171">
            <v>407.14953284747872</v>
          </cell>
          <cell r="K1171">
            <v>383.74174914399163</v>
          </cell>
          <cell r="L1171">
            <v>375.88679858380789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7.0910560032627526E-4</v>
          </cell>
          <cell r="F1172">
            <v>6.4989546233125244E-3</v>
          </cell>
          <cell r="G1172">
            <v>9.1073881715705721E-4</v>
          </cell>
          <cell r="H1172">
            <v>8.6665421265597342E-3</v>
          </cell>
          <cell r="I1172">
            <v>9.5412664991370039E-3</v>
          </cell>
          <cell r="J1172">
            <v>1.053012289544954E-2</v>
          </cell>
          <cell r="K1172">
            <v>9.9509695846239071E-3</v>
          </cell>
          <cell r="L1172">
            <v>1.318095912273314E-3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7.3184984906902342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2.4394994968967452</v>
          </cell>
          <cell r="J1183">
            <v>1.219749748448373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258.5575091352265</v>
          </cell>
          <cell r="F1184">
            <v>186.47171175513151</v>
          </cell>
          <cell r="G1184">
            <v>172.37167275681759</v>
          </cell>
          <cell r="H1184">
            <v>129.2787545676133</v>
          </cell>
          <cell r="I1184">
            <v>86.185836378408823</v>
          </cell>
          <cell r="J1184">
            <v>43.092918189204447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0.86100883993062982</v>
          </cell>
          <cell r="G1185">
            <v>0.79590374647357487</v>
          </cell>
          <cell r="H1185">
            <v>0.59692780985518146</v>
          </cell>
          <cell r="I1185">
            <v>0.39795187323678738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7.3184984906902346E-3</v>
          </cell>
          <cell r="F1186">
            <v>5.2781021351911888E-3</v>
          </cell>
          <cell r="G1186">
            <v>4.8789989937934883E-3</v>
          </cell>
          <cell r="H1186">
            <v>3.6592492453451199E-3</v>
          </cell>
          <cell r="I1186">
            <v>2.4394994968967442E-3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258.5575091352265</v>
          </cell>
          <cell r="F1187">
            <v>186.47171175513151</v>
          </cell>
          <cell r="G1187">
            <v>172.37167275681759</v>
          </cell>
          <cell r="H1187">
            <v>129.2787545676133</v>
          </cell>
          <cell r="I1187">
            <v>86.185836378408823</v>
          </cell>
          <cell r="J1187">
            <v>43.092918189204447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186.8602449428106</v>
          </cell>
          <cell r="G1188">
            <v>172.73082704811159</v>
          </cell>
          <cell r="H1188">
            <v>129.54812028608379</v>
          </cell>
          <cell r="I1188">
            <v>86.365413524055796</v>
          </cell>
          <cell r="J1188">
            <v>43.182706762027919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6.6639725282302163E-4</v>
          </cell>
          <cell r="G1189">
            <v>6.1600769418845174E-4</v>
          </cell>
          <cell r="H1189">
            <v>4.6200577064133902E-4</v>
          </cell>
          <cell r="I1189">
            <v>3.0800384709422593E-4</v>
          </cell>
          <cell r="J1189">
            <v>1.5400192354711291E-4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116.0883998650927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5312.8237541797625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58.884369731028642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0.54425364017706601</v>
          </cell>
          <cell r="F1193">
            <v>0.43540291214165261</v>
          </cell>
          <cell r="G1193">
            <v>0.32655218410623937</v>
          </cell>
          <cell r="H1193">
            <v>0.2097103808094434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5312.8237541797625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13654.78227065922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2664.9648227774669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1724.2840832322879</v>
          </cell>
          <cell r="F1196">
            <v>2009.790114503495</v>
          </cell>
          <cell r="G1196">
            <v>2594.2450385096849</v>
          </cell>
          <cell r="H1196">
            <v>3700.178129259622</v>
          </cell>
          <cell r="I1196">
            <v>5085.4545309475761</v>
          </cell>
          <cell r="J1196">
            <v>5689.956659141284</v>
          </cell>
          <cell r="K1196">
            <v>5703.8713611618005</v>
          </cell>
          <cell r="L1196">
            <v>5646.2033973745729</v>
          </cell>
          <cell r="M1196">
            <v>4941.8382272113531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17134.764352517101</v>
          </cell>
          <cell r="F1197">
            <v>19971.929419820841</v>
          </cell>
          <cell r="G1197">
            <v>25779.845583346229</v>
          </cell>
          <cell r="H1197">
            <v>36769.857660780821</v>
          </cell>
          <cell r="I1197">
            <v>50535.793875612937</v>
          </cell>
          <cell r="J1197">
            <v>56542.925541398239</v>
          </cell>
          <cell r="K1197">
            <v>56681.200401368013</v>
          </cell>
          <cell r="L1197">
            <v>56108.135336398351</v>
          </cell>
          <cell r="M1197">
            <v>49108.632571028647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25406.002737118539</v>
          </cell>
          <cell r="F1198">
            <v>29721.437194237489</v>
          </cell>
          <cell r="G1198">
            <v>38789.868442353472</v>
          </cell>
          <cell r="H1198">
            <v>56417.245594186272</v>
          </cell>
          <cell r="I1198">
            <v>83103.706450946134</v>
          </cell>
          <cell r="J1198">
            <v>92738.816469699959</v>
          </cell>
          <cell r="K1198">
            <v>93460.686060820284</v>
          </cell>
          <cell r="L1198">
            <v>92515.768632285006</v>
          </cell>
          <cell r="M1198">
            <v>80974.405254238576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257.84221536397951</v>
          </cell>
          <cell r="F1199">
            <v>300.53559072979988</v>
          </cell>
          <cell r="G1199">
            <v>387.93253062595107</v>
          </cell>
          <cell r="H1199">
            <v>553.30913007164781</v>
          </cell>
          <cell r="I1199">
            <v>760.4575575123863</v>
          </cell>
          <cell r="J1199">
            <v>850.85227230527823</v>
          </cell>
          <cell r="K1199">
            <v>852.93301852916852</v>
          </cell>
          <cell r="L1199">
            <v>844.30959290979183</v>
          </cell>
          <cell r="M1199">
            <v>738.98177734493402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1.705989291898258</v>
          </cell>
          <cell r="F1200">
            <v>1.9884660814583659</v>
          </cell>
          <cell r="G1200">
            <v>2.5667198922124999</v>
          </cell>
          <cell r="H1200">
            <v>3.6609189448642949</v>
          </cell>
          <cell r="I1200">
            <v>5.0314974536961437</v>
          </cell>
          <cell r="J1200">
            <v>5.6295857662061</v>
          </cell>
          <cell r="K1200">
            <v>5.6433528321309074</v>
          </cell>
          <cell r="L1200">
            <v>5.5862967300284234</v>
          </cell>
          <cell r="M1200">
            <v>4.8894049303709162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42540.767089635643</v>
          </cell>
          <cell r="F1201">
            <v>48765.548205777777</v>
          </cell>
          <cell r="G1201">
            <v>59742.470180729273</v>
          </cell>
          <cell r="H1201">
            <v>76990.201147064494</v>
          </cell>
          <cell r="I1201">
            <v>63888.650212357366</v>
          </cell>
          <cell r="J1201">
            <v>73316.245934800289</v>
          </cell>
          <cell r="K1201">
            <v>69765.69644988286</v>
          </cell>
          <cell r="L1201">
            <v>69060.342944918244</v>
          </cell>
          <cell r="M1201">
            <v>60445.049306622052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42660.711171894924</v>
          </cell>
          <cell r="F1202">
            <v>48851.409633963864</v>
          </cell>
          <cell r="G1202">
            <v>59642.276488901647</v>
          </cell>
          <cell r="H1202">
            <v>76305.911365946726</v>
          </cell>
          <cell r="I1202">
            <v>60187.120944385933</v>
          </cell>
          <cell r="J1202">
            <v>69295.450219338716</v>
          </cell>
          <cell r="K1202">
            <v>65489.432970392591</v>
          </cell>
          <cell r="L1202">
            <v>64827.313856925488</v>
          </cell>
          <cell r="M1202">
            <v>56740.091569239223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0.65429905660377341</v>
          </cell>
          <cell r="J1203">
            <v>4.580093396226415</v>
          </cell>
          <cell r="K1203">
            <v>28.134859433962259</v>
          </cell>
          <cell r="L1203">
            <v>174.69784811320761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1.112165169028301</v>
          </cell>
          <cell r="J1204">
            <v>7.785156183198108</v>
          </cell>
          <cell r="K1204">
            <v>47.823102268216942</v>
          </cell>
          <cell r="L1204">
            <v>296.94810013055638</v>
          </cell>
          <cell r="M1204">
            <v>1750.54797605054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0.68469748820754683</v>
          </cell>
          <cell r="K1205">
            <v>4.2059988561320747</v>
          </cell>
          <cell r="L1205">
            <v>26.116318478773589</v>
          </cell>
          <cell r="M1205">
            <v>153.9591209198112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14.931754738990559</v>
          </cell>
          <cell r="J1206">
            <v>104.522283172934</v>
          </cell>
          <cell r="K1206">
            <v>642.06545377659427</v>
          </cell>
          <cell r="L1206">
            <v>3986.7785153104801</v>
          </cell>
          <cell r="M1206">
            <v>23502.58195917113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6.4768042452830192E-4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1.0194489882075459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1.112165169028301</v>
          </cell>
          <cell r="J1208">
            <v>7.785156183198108</v>
          </cell>
          <cell r="K1208">
            <v>47.823102268216942</v>
          </cell>
          <cell r="L1208">
            <v>296.94810013055638</v>
          </cell>
          <cell r="M1208">
            <v>1750.54797605054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1.15767119565566</v>
          </cell>
          <cell r="J1209">
            <v>8.1036983695896154</v>
          </cell>
          <cell r="K1209">
            <v>49.779861413193373</v>
          </cell>
          <cell r="L1209">
            <v>309.09820924006112</v>
          </cell>
          <cell r="M1209">
            <v>1822.1744619620019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1684.410842097069</v>
          </cell>
          <cell r="F1218">
            <v>1684.4108420970699</v>
          </cell>
          <cell r="G1218">
            <v>1382.3056262370951</v>
          </cell>
          <cell r="H1218">
            <v>1981.2246437077249</v>
          </cell>
          <cell r="I1218">
            <v>417.09992499110041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38590.378838603137</v>
          </cell>
          <cell r="F1219">
            <v>38590.378838603152</v>
          </cell>
          <cell r="G1219">
            <v>31669.053923216168</v>
          </cell>
          <cell r="H1219">
            <v>20416.41884327757</v>
          </cell>
          <cell r="I1219">
            <v>4298.1934406900164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277.75321050802381</v>
          </cell>
          <cell r="F1220">
            <v>277.75321050802381</v>
          </cell>
          <cell r="G1220">
            <v>227.93716116945541</v>
          </cell>
          <cell r="H1220">
            <v>288.20057868770027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1.5423625478298379</v>
          </cell>
          <cell r="F1221">
            <v>1.5423625478298379</v>
          </cell>
          <cell r="G1221">
            <v>1.265734210608757</v>
          </cell>
          <cell r="H1221">
            <v>1.8937960819864721</v>
          </cell>
          <cell r="I1221">
            <v>0.39869391199715259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38590.378838603137</v>
          </cell>
          <cell r="F1222">
            <v>38590.378838603152</v>
          </cell>
          <cell r="G1222">
            <v>31669.053923216168</v>
          </cell>
          <cell r="H1222">
            <v>20416.41884327757</v>
          </cell>
          <cell r="I1222">
            <v>4298.1934406900164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38715.259566386958</v>
          </cell>
          <cell r="F1223">
            <v>38715.259566386951</v>
          </cell>
          <cell r="G1223">
            <v>31771.53683790061</v>
          </cell>
          <cell r="H1223">
            <v>20551.833231819201</v>
          </cell>
          <cell r="I1223">
            <v>4326.7017330145682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0.13678899244571019</v>
          </cell>
          <cell r="I1224">
            <v>2.8797682620149579E-2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530.76008512315309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106.1520170246306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3304.2738189824631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70.668843428571464</v>
          </cell>
          <cell r="F1235">
            <v>56.535074742857148</v>
          </cell>
          <cell r="G1235">
            <v>42.401306057142847</v>
          </cell>
          <cell r="H1235">
            <v>28.267537371428581</v>
          </cell>
          <cell r="I1235">
            <v>14.133768685714291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0.2330022734187191</v>
          </cell>
          <cell r="G1236">
            <v>0.17475170506403939</v>
          </cell>
          <cell r="H1236">
            <v>0.1165011367093596</v>
          </cell>
          <cell r="I1236">
            <v>5.8250568354679823E-2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3304.2738189824631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9933.4184474292633</v>
          </cell>
          <cell r="H1238">
            <v>6622.2789649528431</v>
          </cell>
          <cell r="I1238">
            <v>3311.1394824764202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243.45622856768509</v>
          </cell>
          <cell r="F1239">
            <v>302.16300346365358</v>
          </cell>
          <cell r="G1239">
            <v>338.25371601519481</v>
          </cell>
          <cell r="H1239">
            <v>412.08892249334173</v>
          </cell>
          <cell r="I1239">
            <v>436.34004563348759</v>
          </cell>
          <cell r="J1239">
            <v>481.46116278529468</v>
          </cell>
          <cell r="K1239">
            <v>485.02547833943999</v>
          </cell>
          <cell r="L1239">
            <v>486.62571807251072</v>
          </cell>
          <cell r="M1239">
            <v>491.7657022196517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25546.32929738774</v>
          </cell>
          <cell r="K1240">
            <v>25735.451880690682</v>
          </cell>
          <cell r="L1240">
            <v>25820.360600927419</v>
          </cell>
          <cell r="M1240">
            <v>26093.088159774721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24.345622856768511</v>
          </cell>
          <cell r="F1241">
            <v>30.216300346365362</v>
          </cell>
          <cell r="G1241">
            <v>33.825371601519471</v>
          </cell>
          <cell r="H1241">
            <v>41.208892249334163</v>
          </cell>
          <cell r="I1241">
            <v>43.634004563348753</v>
          </cell>
          <cell r="J1241">
            <v>48.146116278529462</v>
          </cell>
          <cell r="K1241">
            <v>48.502547833944</v>
          </cell>
          <cell r="L1241">
            <v>48.662571807251069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25546.32929738774</v>
          </cell>
          <cell r="K1242">
            <v>25735.451880690682</v>
          </cell>
          <cell r="L1242">
            <v>25820.360600927419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25572.713369108369</v>
          </cell>
          <cell r="K1243">
            <v>25762.03127690369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35.882379941852243</v>
          </cell>
          <cell r="F1244">
            <v>2067.7080615629529</v>
          </cell>
          <cell r="G1244">
            <v>2755.7337924915978</v>
          </cell>
          <cell r="H1244">
            <v>5013.409062030516</v>
          </cell>
          <cell r="I1244">
            <v>6359.8567921716103</v>
          </cell>
          <cell r="J1244">
            <v>7723.7922574757686</v>
          </cell>
          <cell r="K1244">
            <v>8894.1922747948738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4.7095623673681084</v>
          </cell>
          <cell r="F1246">
            <v>271.38668308013757</v>
          </cell>
          <cell r="G1246">
            <v>361.69006026452217</v>
          </cell>
          <cell r="H1246">
            <v>658.00993939150533</v>
          </cell>
          <cell r="I1246">
            <v>834.73120397252387</v>
          </cell>
          <cell r="J1246">
            <v>1013.747733793695</v>
          </cell>
          <cell r="K1246">
            <v>1167.362736066827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3.5882379941852248E-2</v>
          </cell>
          <cell r="F1247">
            <v>2.0677080615629539</v>
          </cell>
          <cell r="G1247">
            <v>2.7557337924915979</v>
          </cell>
          <cell r="H1247">
            <v>5.0134090620305169</v>
          </cell>
          <cell r="I1247">
            <v>6.3598567921716098</v>
          </cell>
          <cell r="J1247">
            <v>7.7237922574757674</v>
          </cell>
          <cell r="K1247">
            <v>8.8941922747948734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2.3005090840220022</v>
          </cell>
          <cell r="F1249">
            <v>132.56593309695481</v>
          </cell>
          <cell r="G1249">
            <v>176.67698277111759</v>
          </cell>
          <cell r="H1249">
            <v>321.42218848943151</v>
          </cell>
          <cell r="I1249">
            <v>407.74631858810238</v>
          </cell>
          <cell r="J1249">
            <v>495.19163110741522</v>
          </cell>
          <cell r="K1249">
            <v>570.22890221778653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4.7095623673681086E-3</v>
          </cell>
          <cell r="F1250">
            <v>0.27138668308013769</v>
          </cell>
          <cell r="G1250">
            <v>0.36169006026452227</v>
          </cell>
          <cell r="H1250">
            <v>0.65800993939150543</v>
          </cell>
          <cell r="I1250">
            <v>0.83473120397252387</v>
          </cell>
          <cell r="J1250">
            <v>1.0137477337936951</v>
          </cell>
          <cell r="K1250">
            <v>1.1673627360668271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61.76650178965977</v>
          </cell>
          <cell r="I1251">
            <v>41.177667859773173</v>
          </cell>
          <cell r="J1251">
            <v>16.742985585137721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4023.3230804928548</v>
          </cell>
          <cell r="H1252">
            <v>3017.4923103696419</v>
          </cell>
          <cell r="I1252">
            <v>2011.6615402464281</v>
          </cell>
          <cell r="J1252">
            <v>801.7700569508396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14.20356103623509</v>
          </cell>
          <cell r="F1253">
            <v>11.83630086352923</v>
          </cell>
          <cell r="G1253">
            <v>9.4690406908233893</v>
          </cell>
          <cell r="H1253">
            <v>7.1017805181175477</v>
          </cell>
          <cell r="I1253">
            <v>4.7345203454116964</v>
          </cell>
          <cell r="J1253">
            <v>1.9826753382309621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9.2513033915157285E-3</v>
          </cell>
          <cell r="I1254">
            <v>6.167535594343793E-3</v>
          </cell>
          <cell r="J1254">
            <v>3.083767797171896E-3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4023.3230804928548</v>
          </cell>
          <cell r="H1255">
            <v>3017.4923103696419</v>
          </cell>
          <cell r="I1255">
            <v>2011.6615402464281</v>
          </cell>
          <cell r="J1255">
            <v>801.7700569508396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4028.2037380117099</v>
          </cell>
          <cell r="H1256">
            <v>3021.1528035087831</v>
          </cell>
          <cell r="I1256">
            <v>2014.101869005855</v>
          </cell>
          <cell r="J1256">
            <v>802.77946884126061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30.453808771298078</v>
          </cell>
          <cell r="G1257">
            <v>30.453808771298078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1615.879093405076</v>
          </cell>
          <cell r="G1258">
            <v>1615.879093405076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3.0453808771298081</v>
          </cell>
          <cell r="G1259">
            <v>3.0453808771298081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3.045380877129808E-2</v>
          </cell>
          <cell r="G1260">
            <v>3.045380877129808E-2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1615.879093405076</v>
          </cell>
          <cell r="G1261">
            <v>1615.879093405076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1617.547962125743</v>
          </cell>
          <cell r="G1262">
            <v>1617.547962125743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96.36009106116208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8256.6040415634379</v>
          </cell>
          <cell r="G1265">
            <v>6605.2832332507487</v>
          </cell>
          <cell r="H1265">
            <v>4953.9624249380622</v>
          </cell>
          <cell r="I1265">
            <v>3302.6416166253739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54.23173340107035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0.31937619423394498</v>
          </cell>
          <cell r="H1267">
            <v>0.23953214567545869</v>
          </cell>
          <cell r="I1267">
            <v>0.15968809711697249</v>
          </cell>
          <cell r="J1267">
            <v>7.9844048558486216E-2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8256.6040415634379</v>
          </cell>
          <cell r="G1268">
            <v>6605.2832332507487</v>
          </cell>
          <cell r="H1268">
            <v>4953.9624249380622</v>
          </cell>
          <cell r="I1268">
            <v>3302.6416166253739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209.68008162266841</v>
          </cell>
          <cell r="F1270">
            <v>891.93999541062851</v>
          </cell>
          <cell r="G1270">
            <v>1390.4751588694101</v>
          </cell>
          <cell r="H1270">
            <v>2183.4051080133781</v>
          </cell>
          <cell r="I1270">
            <v>2754.1107055287112</v>
          </cell>
          <cell r="J1270">
            <v>3350.969764660445</v>
          </cell>
          <cell r="K1270">
            <v>3856.886972472867</v>
          </cell>
          <cell r="L1270">
            <v>3885.6598820401141</v>
          </cell>
          <cell r="M1270">
            <v>3926.70216454416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1231.947648039052</v>
          </cell>
          <cell r="F1271">
            <v>5240.4757334818478</v>
          </cell>
          <cell r="G1271">
            <v>8169.5532945686682</v>
          </cell>
          <cell r="H1271">
            <v>12828.30856759233</v>
          </cell>
          <cell r="I1271">
            <v>16181.413989627459</v>
          </cell>
          <cell r="J1271">
            <v>19688.180623910612</v>
          </cell>
          <cell r="K1271">
            <v>22660.63041238693</v>
          </cell>
          <cell r="L1271">
            <v>22829.681845380921</v>
          </cell>
          <cell r="M1271">
            <v>23070.82035987273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29.511107398640231</v>
          </cell>
          <cell r="F1272">
            <v>125.53475177043271</v>
          </cell>
          <cell r="G1272">
            <v>195.7003327687579</v>
          </cell>
          <cell r="H1272">
            <v>307.30006464455948</v>
          </cell>
          <cell r="I1272">
            <v>387.62316472608558</v>
          </cell>
          <cell r="J1272">
            <v>471.62719438678238</v>
          </cell>
          <cell r="K1272">
            <v>542.83175010343041</v>
          </cell>
          <cell r="L1272">
            <v>546.88134994066456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0.2092123937082683</v>
          </cell>
          <cell r="F1273">
            <v>0.88995053817179437</v>
          </cell>
          <cell r="G1273">
            <v>1.3873737272882889</v>
          </cell>
          <cell r="H1273">
            <v>2.178535059445319</v>
          </cell>
          <cell r="I1273">
            <v>2.747967707672514</v>
          </cell>
          <cell r="J1273">
            <v>3.343495482657485</v>
          </cell>
          <cell r="K1273">
            <v>3.8482842506011798</v>
          </cell>
          <cell r="L1273">
            <v>3.8769929826749689</v>
          </cell>
          <cell r="M1273">
            <v>3.9179437210544701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1231.947648039052</v>
          </cell>
          <cell r="F1274">
            <v>5240.4757334818478</v>
          </cell>
          <cell r="G1274">
            <v>8169.5532945686682</v>
          </cell>
          <cell r="H1274">
            <v>12828.30856759233</v>
          </cell>
          <cell r="I1274">
            <v>16181.413989627459</v>
          </cell>
          <cell r="J1274">
            <v>19688.180623910612</v>
          </cell>
          <cell r="K1274">
            <v>22660.63041238693</v>
          </cell>
          <cell r="L1274">
            <v>22829.681845380921</v>
          </cell>
          <cell r="M1274">
            <v>23070.82035987273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1245.9839600844141</v>
          </cell>
          <cell r="F1275">
            <v>5300.1835893947018</v>
          </cell>
          <cell r="G1275">
            <v>8262.6338727054936</v>
          </cell>
          <cell r="H1275">
            <v>12974.469114556739</v>
          </cell>
          <cell r="I1275">
            <v>16365.778460354049</v>
          </cell>
          <cell r="J1275">
            <v>19912.499771954379</v>
          </cell>
          <cell r="K1275">
            <v>22918.81644822958</v>
          </cell>
          <cell r="L1275">
            <v>23089.793984714241</v>
          </cell>
          <cell r="M1275">
            <v>23333.679933677769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2.9370801024320228E-2</v>
          </cell>
          <cell r="F1276">
            <v>0.1249379145987824</v>
          </cell>
          <cell r="G1276">
            <v>0.19476990329442151</v>
          </cell>
          <cell r="H1276">
            <v>0.30583905007414158</v>
          </cell>
          <cell r="I1276">
            <v>0.38578026536922622</v>
          </cell>
          <cell r="J1276">
            <v>0.46938490978589442</v>
          </cell>
          <cell r="K1276">
            <v>0.54025093354192444</v>
          </cell>
          <cell r="L1276">
            <v>0.54428128013112098</v>
          </cell>
          <cell r="M1276">
            <v>0.55003025115250548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1505.182738647376</v>
          </cell>
          <cell r="G1278">
            <v>1290.3831093599999</v>
          </cell>
          <cell r="H1278">
            <v>860.25540624000007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1505.182738647376</v>
          </cell>
          <cell r="G1280">
            <v>1290.3831093599999</v>
          </cell>
          <cell r="H1280">
            <v>860.25540624000007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1511.040877152976</v>
          </cell>
          <cell r="G1281">
            <v>1294.7767132392</v>
          </cell>
          <cell r="H1281">
            <v>863.18447549280006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595.49411445374108</v>
          </cell>
          <cell r="F1291">
            <v>891.23638356211836</v>
          </cell>
          <cell r="G1291">
            <v>1064.984078625678</v>
          </cell>
          <cell r="H1291">
            <v>1064.984078625678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78.158602522053528</v>
          </cell>
          <cell r="F1292">
            <v>116.9747753425281</v>
          </cell>
          <cell r="G1292">
            <v>139.7791603196203</v>
          </cell>
          <cell r="H1292">
            <v>139.7791603196203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0.59549411445374101</v>
          </cell>
          <cell r="F1293">
            <v>0.89123638356211843</v>
          </cell>
          <cell r="G1293">
            <v>1.0649840786256779</v>
          </cell>
          <cell r="H1293">
            <v>1.0649840786256779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38.178616412915467</v>
          </cell>
          <cell r="F1294">
            <v>57.139392641126321</v>
          </cell>
          <cell r="G1294">
            <v>68.278791740888792</v>
          </cell>
          <cell r="H1294">
            <v>68.278791740888792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6.9585878389960394</v>
          </cell>
          <cell r="G1318">
            <v>45.729520888728032</v>
          </cell>
          <cell r="H1318">
            <v>70.297198992703613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173.77913363252779</v>
          </cell>
          <cell r="G1319">
            <v>1142.0185683278351</v>
          </cell>
          <cell r="H1319">
            <v>1755.5553828444511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1.391717567799208</v>
          </cell>
          <cell r="G1320">
            <v>9.1459041777456047</v>
          </cell>
          <cell r="H1320">
            <v>14.059439798540719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173.77913363252779</v>
          </cell>
          <cell r="G1321">
            <v>1142.0185683278351</v>
          </cell>
          <cell r="H1321">
            <v>1755.5553828444511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174.3678301637068</v>
          </cell>
          <cell r="G1322">
            <v>1145.8872857950209</v>
          </cell>
          <cell r="H1322">
            <v>1761.5025258792341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101.2748912964348</v>
          </cell>
          <cell r="F1323">
            <v>25.792681074483781</v>
          </cell>
          <cell r="H1323">
            <v>22.075091782164979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2083.2245139676629</v>
          </cell>
          <cell r="F1324">
            <v>530.55544970213123</v>
          </cell>
          <cell r="H1324">
            <v>454.08463795913337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20.254978259286951</v>
          </cell>
          <cell r="F1325">
            <v>5.1585362148967544</v>
          </cell>
          <cell r="H1325">
            <v>4.4150183564329941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2083.2245139676629</v>
          </cell>
          <cell r="F1326">
            <v>530.55544970213123</v>
          </cell>
          <cell r="H1326">
            <v>454.08463795913337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2091.7923697713409</v>
          </cell>
          <cell r="F1327">
            <v>532.7375105210325</v>
          </cell>
          <cell r="H1327">
            <v>455.95219072390472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59.189490037377567</v>
          </cell>
          <cell r="F1333">
            <v>80.183294981182158</v>
          </cell>
          <cell r="G1333">
            <v>91.645844206217973</v>
          </cell>
          <cell r="H1333">
            <v>112.405265626941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3140.5943413832538</v>
          </cell>
          <cell r="F1334">
            <v>4254.5256317015264</v>
          </cell>
          <cell r="G1334">
            <v>4862.7284935819262</v>
          </cell>
          <cell r="H1334">
            <v>5964.2233941654886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5.9189490037377581</v>
          </cell>
          <cell r="F1335">
            <v>8.0183294981182165</v>
          </cell>
          <cell r="G1335">
            <v>9.1645844206217983</v>
          </cell>
          <cell r="H1335">
            <v>11.2405265626941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3140.5943413832538</v>
          </cell>
          <cell r="F1336">
            <v>4254.5256317015264</v>
          </cell>
          <cell r="G1336">
            <v>4862.7284935819262</v>
          </cell>
          <cell r="H1336">
            <v>5964.2233941654886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3143.8379254373031</v>
          </cell>
          <cell r="F1337">
            <v>4258.9196762664942</v>
          </cell>
          <cell r="G1337">
            <v>4867.7506858444267</v>
          </cell>
          <cell r="H1337">
            <v>5970.3832027218441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536.13361959513975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4614.1608879156247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77.983071941111234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0.53613361959513961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4614.1608879156247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4650.8031838439538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259.16102448565749</v>
          </cell>
          <cell r="F1359">
            <v>259.16102448565749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2230.4340170961091</v>
          </cell>
          <cell r="F1360">
            <v>2230.4340170961091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37.696149016095639</v>
          </cell>
          <cell r="F1361">
            <v>37.696149016095639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0.25916102448565748</v>
          </cell>
          <cell r="F1362">
            <v>0.25916102448565748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2230.4340170961091</v>
          </cell>
          <cell r="F1363">
            <v>2230.4340170961091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2248.146495115046</v>
          </cell>
          <cell r="F1364">
            <v>2248.146495115046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6.0307200411583466</v>
          </cell>
          <cell r="H1371">
            <v>63.368266899569967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62.319267916224483</v>
          </cell>
          <cell r="H1372">
            <v>654.82462713401083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0.877195642350305</v>
          </cell>
          <cell r="H1373">
            <v>9.2172024581192673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6.0307200411583474E-3</v>
          </cell>
          <cell r="H1374">
            <v>6.3368266899569967E-2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62.319267916224483</v>
          </cell>
          <cell r="H1375">
            <v>654.82462713401083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62.731440218673832</v>
          </cell>
          <cell r="H1376">
            <v>659.1555601390196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118.86486762054309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2968.4519607103621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23.772973524108611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2968.4519607103621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2978.5079285110601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9.6163647710329645</v>
          </cell>
          <cell r="F1382">
            <v>173.79704033043689</v>
          </cell>
          <cell r="G1382">
            <v>173.79704033043689</v>
          </cell>
          <cell r="H1382">
            <v>187.12665500609791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240.15268288192979</v>
          </cell>
          <cell r="F1383">
            <v>4340.2914205187772</v>
          </cell>
          <cell r="G1383">
            <v>4340.2914205187772</v>
          </cell>
          <cell r="H1383">
            <v>4673.1763310189517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1.9232729542065921</v>
          </cell>
          <cell r="F1384">
            <v>34.759408066087367</v>
          </cell>
          <cell r="G1384">
            <v>34.759408066087367</v>
          </cell>
          <cell r="H1384">
            <v>37.425331001219583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240.15268288192979</v>
          </cell>
          <cell r="F1385">
            <v>4340.2914205187772</v>
          </cell>
          <cell r="G1385">
            <v>4340.2914205187772</v>
          </cell>
          <cell r="H1385">
            <v>4673.1763310189517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240.9662273415592</v>
          </cell>
          <cell r="F1386">
            <v>4354.9946501307322</v>
          </cell>
          <cell r="G1386">
            <v>4354.9946501307322</v>
          </cell>
          <cell r="H1386">
            <v>4689.0072460324673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69.724594775677673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1434.23491453569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13.944918955135529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1434.23491453569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1440.1336152537119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170.4367352875322</v>
          </cell>
          <cell r="F1392">
            <v>193.89930204349051</v>
          </cell>
          <cell r="G1392">
            <v>159.48234143547941</v>
          </cell>
          <cell r="H1392">
            <v>193.89930204349051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3505.883644864537</v>
          </cell>
          <cell r="F1393">
            <v>3988.5086430346</v>
          </cell>
          <cell r="G1393">
            <v>3280.5517633278118</v>
          </cell>
          <cell r="H1393">
            <v>3988.5086430346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38.779860408698099</v>
          </cell>
          <cell r="G1394">
            <v>31.896468287095889</v>
          </cell>
          <cell r="H1394">
            <v>38.779860408698099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3505.883644864537</v>
          </cell>
          <cell r="F1395">
            <v>3988.5086430346</v>
          </cell>
          <cell r="G1395">
            <v>3280.5517633278118</v>
          </cell>
          <cell r="H1395">
            <v>3988.5086430346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3520.302592669862</v>
          </cell>
          <cell r="F1396">
            <v>4004.9125239874788</v>
          </cell>
          <cell r="G1396">
            <v>3294.0439694132542</v>
          </cell>
          <cell r="H1396">
            <v>4004.9125239874788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306.98618843872629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16288.68715855882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30.69861884387263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16288.68715855882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16305.510001685259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639.29249997365821</v>
          </cell>
          <cell r="F1402">
            <v>740.21867282419237</v>
          </cell>
          <cell r="G1402">
            <v>801.65398884775391</v>
          </cell>
          <cell r="H1402">
            <v>947.78126145399563</v>
          </cell>
          <cell r="I1402">
            <v>947.78126145399563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33920.860048602313</v>
          </cell>
          <cell r="F1403">
            <v>39276.002780051647</v>
          </cell>
          <cell r="G1403">
            <v>42535.760648261828</v>
          </cell>
          <cell r="H1403">
            <v>50289.27373274901</v>
          </cell>
          <cell r="I1403">
            <v>50289.27373274901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63.929249997365822</v>
          </cell>
          <cell r="F1404">
            <v>74.021867282419223</v>
          </cell>
          <cell r="G1404">
            <v>80.165398884775385</v>
          </cell>
          <cell r="H1404">
            <v>94.778126145399554</v>
          </cell>
          <cell r="I1404">
            <v>94.778126145399554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33920.860048602313</v>
          </cell>
          <cell r="F1405">
            <v>39276.002780051647</v>
          </cell>
          <cell r="G1405">
            <v>42535.760648261828</v>
          </cell>
          <cell r="H1405">
            <v>50289.27373274901</v>
          </cell>
          <cell r="I1405">
            <v>50289.27373274901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33955.893277600859</v>
          </cell>
          <cell r="F1406">
            <v>39316.566763322407</v>
          </cell>
          <cell r="G1406">
            <v>42579.691286850677</v>
          </cell>
          <cell r="H1406">
            <v>50341.212145876692</v>
          </cell>
          <cell r="I1406">
            <v>50341.212145876692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365.92929216867469</v>
          </cell>
          <cell r="G1407">
            <v>365.92929216867469</v>
          </cell>
          <cell r="H1407">
            <v>365.92929216867469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9092.1231460843355</v>
          </cell>
          <cell r="G1408">
            <v>9092.1231460843355</v>
          </cell>
          <cell r="H1408">
            <v>9092.1231460843355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73.185858433734921</v>
          </cell>
          <cell r="G1409">
            <v>73.185858433734921</v>
          </cell>
          <cell r="H1409">
            <v>73.185858433734921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9092.1231460843355</v>
          </cell>
          <cell r="G1410">
            <v>9092.1231460843355</v>
          </cell>
          <cell r="H1410">
            <v>9092.1231460843355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9123.0807642018081</v>
          </cell>
          <cell r="G1411">
            <v>9123.0807642018081</v>
          </cell>
          <cell r="H1411">
            <v>9123.0807642018081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60.254302070959533</v>
          </cell>
          <cell r="F1412">
            <v>432.20291256742411</v>
          </cell>
          <cell r="G1412">
            <v>432.20291256742411</v>
          </cell>
          <cell r="H1412">
            <v>432.20291256742411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1497.1185587897739</v>
          </cell>
          <cell r="F1413">
            <v>10738.80170092526</v>
          </cell>
          <cell r="G1413">
            <v>10738.80170092526</v>
          </cell>
          <cell r="H1413">
            <v>10738.80170092526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12.050860414191909</v>
          </cell>
          <cell r="F1414">
            <v>86.440582513484784</v>
          </cell>
          <cell r="G1414">
            <v>86.440582513484784</v>
          </cell>
          <cell r="H1414">
            <v>86.440582513484784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1497.1185587897739</v>
          </cell>
          <cell r="F1415">
            <v>10738.80170092526</v>
          </cell>
          <cell r="G1415">
            <v>10738.80170092526</v>
          </cell>
          <cell r="H1415">
            <v>10738.80170092526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1502.216072744978</v>
          </cell>
          <cell r="F1416">
            <v>10775.36606732847</v>
          </cell>
          <cell r="G1416">
            <v>10775.36606732847</v>
          </cell>
          <cell r="H1416">
            <v>10775.36606732847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6634.4091215778326</v>
          </cell>
          <cell r="F1417">
            <v>5766.4702304526736</v>
          </cell>
          <cell r="G1417">
            <v>5613.5238847736618</v>
          </cell>
          <cell r="H1417">
            <v>4210.1429135802464</v>
          </cell>
          <cell r="I1417">
            <v>1477.243127572016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870.76619720709061</v>
          </cell>
          <cell r="F1418">
            <v>756.84921774691361</v>
          </cell>
          <cell r="G1418">
            <v>736.77500987654298</v>
          </cell>
          <cell r="H1418">
            <v>552.58125740740729</v>
          </cell>
          <cell r="I1418">
            <v>193.88816049382709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6.6344091215778329</v>
          </cell>
          <cell r="F1419">
            <v>5.7664702304526738</v>
          </cell>
          <cell r="G1419">
            <v>5.6135238847736613</v>
          </cell>
          <cell r="H1419">
            <v>4.2101429135802464</v>
          </cell>
          <cell r="I1419">
            <v>1.4772431275720159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425.34855480715891</v>
          </cell>
          <cell r="F1420">
            <v>369.70282264989697</v>
          </cell>
          <cell r="G1420">
            <v>359.89705006255127</v>
          </cell>
          <cell r="H1420">
            <v>269.92278754691353</v>
          </cell>
          <cell r="I1420">
            <v>94.709750016460873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52.507555316390807</v>
          </cell>
          <cell r="H1421">
            <v>1794.1851488279401</v>
          </cell>
          <cell r="I1421">
            <v>6593.1398362000546</v>
          </cell>
          <cell r="J1421">
            <v>8512.2162617087888</v>
          </cell>
          <cell r="K1421">
            <v>12169.899898250511</v>
          </cell>
          <cell r="L1421">
            <v>4847.001469407719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6.8916166352762946</v>
          </cell>
          <cell r="H1422">
            <v>235.48680078366729</v>
          </cell>
          <cell r="I1422">
            <v>865.34960350125743</v>
          </cell>
          <cell r="J1422">
            <v>1117.2283843492789</v>
          </cell>
          <cell r="K1422">
            <v>1597.29936164538</v>
          </cell>
          <cell r="L1422">
            <v>636.16894285976321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5.2507555316390807E-2</v>
          </cell>
          <cell r="H1423">
            <v>1.794185148827941</v>
          </cell>
          <cell r="I1423">
            <v>6.5931398362000566</v>
          </cell>
          <cell r="J1423">
            <v>8.5122162617087902</v>
          </cell>
          <cell r="K1423">
            <v>12.16989989825051</v>
          </cell>
          <cell r="L1423">
            <v>4.8470014694077186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3.366390640222106</v>
          </cell>
          <cell r="H1424">
            <v>115.02969535423139</v>
          </cell>
          <cell r="I1424">
            <v>422.70267774837612</v>
          </cell>
          <cell r="J1424">
            <v>545.73946507880476</v>
          </cell>
          <cell r="K1424">
            <v>780.24270722658582</v>
          </cell>
          <cell r="L1424">
            <v>310.75338170740241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210.13168724279839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975.6010911500656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16.488451947186061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975.6010911500656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983.34860250874965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2.2428518518518521</v>
          </cell>
          <cell r="G1437">
            <v>1.7942814814814809</v>
          </cell>
          <cell r="H1437">
            <v>2.556851111111111</v>
          </cell>
          <cell r="I1437">
            <v>0.89714074074074068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218.91168595679019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0.46726080246913582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218.91168595679019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87.642800388888872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81.00055555555555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2022.8538740740739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16.200111111111109</v>
          </cell>
          <cell r="I1444">
            <v>8.1000555555555511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2022.8538740740739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3044.5597816111099</v>
          </cell>
          <cell r="F1446">
            <v>2537.1331513425921</v>
          </cell>
          <cell r="G1446">
            <v>2029.7065210740741</v>
          </cell>
          <cell r="H1446">
            <v>2029.7065210740741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30.09241741339148</v>
          </cell>
          <cell r="G1447">
            <v>131.4887338882549</v>
          </cell>
          <cell r="H1447">
            <v>144.16900291103431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751.50797087042974</v>
          </cell>
          <cell r="G1448">
            <v>3283.7119809693522</v>
          </cell>
          <cell r="H1448">
            <v>3600.3805660315638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6.0184834826782936</v>
          </cell>
          <cell r="G1449">
            <v>26.297746777650971</v>
          </cell>
          <cell r="H1449">
            <v>28.833800582206859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751.50797087042974</v>
          </cell>
          <cell r="G1450">
            <v>3283.7119809693522</v>
          </cell>
          <cell r="H1450">
            <v>3600.3805660315638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754.05378938360286</v>
          </cell>
          <cell r="G1451">
            <v>3294.8359278562989</v>
          </cell>
          <cell r="H1451">
            <v>3612.577263677837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259.61244629629618</v>
          </cell>
          <cell r="H1453">
            <v>369.94773597222212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259.61244629629618</v>
          </cell>
          <cell r="H1455">
            <v>369.94773597222212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65.596687242798339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6.5596687242798337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5226.2323853456792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67.465197175248306</v>
          </cell>
          <cell r="F1462">
            <v>62.165896707818924</v>
          </cell>
          <cell r="G1462">
            <v>76.053908210914273</v>
          </cell>
          <cell r="H1462">
            <v>100.9112353827047</v>
          </cell>
          <cell r="I1462">
            <v>58.495472513470297</v>
          </cell>
          <cell r="J1462">
            <v>10.40604150041564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3579.7033621186761</v>
          </cell>
          <cell r="F1463">
            <v>3298.5224793168732</v>
          </cell>
          <cell r="G1463">
            <v>4035.420369671112</v>
          </cell>
          <cell r="H1463">
            <v>5354.3501494063148</v>
          </cell>
          <cell r="I1463">
            <v>3103.769771564735</v>
          </cell>
          <cell r="J1463">
            <v>552.14456201205371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6.7465197175248317</v>
          </cell>
          <cell r="F1464">
            <v>6.2165896707818931</v>
          </cell>
          <cell r="G1464">
            <v>7.6053908210914294</v>
          </cell>
          <cell r="H1464">
            <v>10.09112353827048</v>
          </cell>
          <cell r="I1464">
            <v>5.8495472513470332</v>
          </cell>
          <cell r="J1464">
            <v>1.0406041500415639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3579.7033621186761</v>
          </cell>
          <cell r="F1465">
            <v>3298.5224793168732</v>
          </cell>
          <cell r="G1465">
            <v>4035.420369671112</v>
          </cell>
          <cell r="H1465">
            <v>5354.3501494063148</v>
          </cell>
          <cell r="I1465">
            <v>3103.769771564735</v>
          </cell>
          <cell r="J1465">
            <v>552.14456201205371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3583.4004549238789</v>
          </cell>
          <cell r="F1466">
            <v>3301.9291704564598</v>
          </cell>
          <cell r="G1466">
            <v>4039.5881238410698</v>
          </cell>
          <cell r="H1466">
            <v>5359.8800851052874</v>
          </cell>
          <cell r="I1466">
            <v>3106.9753234584732</v>
          </cell>
          <cell r="J1466">
            <v>552.71481308627642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7273.7677247942393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70.259092592592566</v>
          </cell>
          <cell r="F1469">
            <v>58.549243827160481</v>
          </cell>
          <cell r="G1469">
            <v>46.839395061728403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7273.7677247942393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8758.2408659197517</v>
          </cell>
          <cell r="F1471">
            <v>7298.5340549331277</v>
          </cell>
          <cell r="G1471">
            <v>5838.8272439465036</v>
          </cell>
          <cell r="H1471">
            <v>4379.1204329598768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85.685551609902987</v>
          </cell>
          <cell r="H1472">
            <v>274.69145032993617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2129.0003390007241</v>
          </cell>
          <cell r="H1473">
            <v>6825.1669025311503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17.1371103219806</v>
          </cell>
          <cell r="H1474">
            <v>54.938290065987253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2129.0003390007241</v>
          </cell>
          <cell r="H1475">
            <v>6825.1669025311503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2136.249336666921</v>
          </cell>
          <cell r="H1476">
            <v>6848.4057992290627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18.374909268292662</v>
          </cell>
          <cell r="H1487">
            <v>18.374909268292711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974.9726857756084</v>
          </cell>
          <cell r="H1488">
            <v>974.97268577561158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1.8374909268292661</v>
          </cell>
          <cell r="H1489">
            <v>1.8374909268292721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974.9726857756084</v>
          </cell>
          <cell r="H1490">
            <v>974.97268577561158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975.97963080351099</v>
          </cell>
          <cell r="H1491">
            <v>975.97963080351406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55.116511507690873</v>
          </cell>
          <cell r="F1492">
            <v>87.839400522055371</v>
          </cell>
          <cell r="G1492">
            <v>95.456370514069164</v>
          </cell>
          <cell r="H1492">
            <v>99.546942442425149</v>
          </cell>
          <cell r="I1492">
            <v>45.047396405563191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</v>
          </cell>
          <cell r="F1493">
            <v>4660.7585917002589</v>
          </cell>
          <cell r="G1493">
            <v>5064.9150194765107</v>
          </cell>
          <cell r="H1493">
            <v>5281.9607659950798</v>
          </cell>
          <cell r="I1493">
            <v>2390.214853279183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5.5116511507690884</v>
          </cell>
          <cell r="F1494">
            <v>8.7839400522055371</v>
          </cell>
          <cell r="G1494">
            <v>9.5456370514069189</v>
          </cell>
          <cell r="H1494">
            <v>9.9546942442425177</v>
          </cell>
          <cell r="I1494">
            <v>4.5047396405563189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</v>
          </cell>
          <cell r="F1495">
            <v>4660.7585917002589</v>
          </cell>
          <cell r="G1495">
            <v>5064.9150194765107</v>
          </cell>
          <cell r="H1495">
            <v>5281.9607659950798</v>
          </cell>
          <cell r="I1495">
            <v>2390.214853279183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2927.5024854286989</v>
          </cell>
          <cell r="F1496">
            <v>4665.5721908488667</v>
          </cell>
          <cell r="G1496">
            <v>5070.1460285806816</v>
          </cell>
          <cell r="H1496">
            <v>5287.4159384409249</v>
          </cell>
          <cell r="I1496">
            <v>2392.6834506022078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845.85628536585398</v>
          </cell>
          <cell r="F1498">
            <v>676.68502829268323</v>
          </cell>
          <cell r="G1498">
            <v>507.51377121951242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6.8086097560975611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845.85628536585398</v>
          </cell>
          <cell r="F1500">
            <v>676.68502829268323</v>
          </cell>
          <cell r="G1500">
            <v>507.51377121951242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80.48185411764706</v>
          </cell>
          <cell r="F1507">
            <v>35.717285647052591</v>
          </cell>
          <cell r="G1507">
            <v>25.415322352941189</v>
          </cell>
          <cell r="H1507">
            <v>17.858642823528221</v>
          </cell>
          <cell r="I1507">
            <v>8.9293214117646453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4.6878937411756523</v>
          </cell>
          <cell r="G1508">
            <v>3.3357610588235298</v>
          </cell>
          <cell r="H1508">
            <v>2.3439468705880788</v>
          </cell>
          <cell r="I1508">
            <v>1.17197343529411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3.5717285647052593E-2</v>
          </cell>
          <cell r="G1509">
            <v>2.541532235294118E-2</v>
          </cell>
          <cell r="H1509">
            <v>1.7858642823528219E-2</v>
          </cell>
          <cell r="I1509">
            <v>8.9293214117646472E-3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5.1598928721176467</v>
          </cell>
          <cell r="F1510">
            <v>2.2899244760466591</v>
          </cell>
          <cell r="G1510">
            <v>1.629439854352942</v>
          </cell>
          <cell r="H1510">
            <v>1.144962238023453</v>
          </cell>
          <cell r="I1510">
            <v>0.57248111901176091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8.4539011764705876</v>
          </cell>
          <cell r="G1515">
            <v>6.3404258823529478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54.56801075294122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0.92224376470588321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6.3404258823529461E-3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54.56801075294122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73.335133389176477</v>
          </cell>
          <cell r="G1520">
            <v>55.00135004188239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20.458559999999991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510.91843839999967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4.0917119999999976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510.91843839999967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512.6492325759998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9.7349070000000086</v>
          </cell>
          <cell r="H1531">
            <v>6.462929999999993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516.53416542000025</v>
          </cell>
          <cell r="H1532">
            <v>342.92306579999962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0.9734907000000006</v>
          </cell>
          <cell r="H1533">
            <v>0.64629299999999934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516.53416542000025</v>
          </cell>
          <cell r="H1534">
            <v>342.92306579999962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517.06763832360036</v>
          </cell>
          <cell r="H1535">
            <v>343.27723436399958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5886.2469614723923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5.8862469614723922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754.7640166347976</v>
          </cell>
          <cell r="G1544">
            <v>566.07301247609803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490.87231324250001</v>
          </cell>
          <cell r="F1551">
            <v>490.87231324250013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490.87231324250001</v>
          </cell>
          <cell r="F1553">
            <v>490.87231324250013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491.37928276315</v>
          </cell>
          <cell r="F1554">
            <v>491.37928276315</v>
          </cell>
          <cell r="G1554">
            <v>491.37928276315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29537.92452002201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21.249094022731271</v>
          </cell>
          <cell r="F1580">
            <v>686.84370961438606</v>
          </cell>
          <cell r="G1580">
            <v>717.65098064773224</v>
          </cell>
          <cell r="H1580">
            <v>845.76288532273202</v>
          </cell>
          <cell r="I1580">
            <v>855.48025417801864</v>
          </cell>
          <cell r="J1580">
            <v>1095.893159897777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1127.4769288461209</v>
          </cell>
          <cell r="F1581">
            <v>36443.927232139322</v>
          </cell>
          <cell r="G1581">
            <v>38078.561033168662</v>
          </cell>
          <cell r="H1581">
            <v>44876.178695224153</v>
          </cell>
          <cell r="I1581">
            <v>45391.782286685659</v>
          </cell>
          <cell r="J1581">
            <v>58148.09106417602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2.124909402273127</v>
          </cell>
          <cell r="F1582">
            <v>68.684370961438617</v>
          </cell>
          <cell r="G1582">
            <v>71.765098064773213</v>
          </cell>
          <cell r="H1582">
            <v>84.576288532273225</v>
          </cell>
          <cell r="I1582">
            <v>85.548025417801867</v>
          </cell>
          <cell r="J1582">
            <v>109.5893159897777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1127.4769288461209</v>
          </cell>
          <cell r="F1583">
            <v>36443.927232139322</v>
          </cell>
          <cell r="G1583">
            <v>38078.561033168662</v>
          </cell>
          <cell r="H1583">
            <v>44876.178695224153</v>
          </cell>
          <cell r="I1583">
            <v>45391.782286685659</v>
          </cell>
          <cell r="J1583">
            <v>58148.09106417602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1128.6413791985669</v>
          </cell>
          <cell r="F1584">
            <v>36481.566267426191</v>
          </cell>
          <cell r="G1584">
            <v>38117.888306908157</v>
          </cell>
          <cell r="H1584">
            <v>44922.526501339838</v>
          </cell>
          <cell r="I1584">
            <v>45438.662604614619</v>
          </cell>
          <cell r="J1584">
            <v>58208.146009338423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153.00438987215051</v>
          </cell>
          <cell r="J1589">
            <v>-80.263987783817456</v>
          </cell>
          <cell r="K1589">
            <v>-76.892900296897125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-9884.8163365482887</v>
          </cell>
          <cell r="J1590">
            <v>-4258.8071918093538</v>
          </cell>
          <cell r="K1590">
            <v>-4079.9372897533608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-18.629506853653009</v>
          </cell>
          <cell r="J1591">
            <v>-8.026398778381747</v>
          </cell>
          <cell r="K1591">
            <v>-7.6892900296897126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-9884.8163365482887</v>
          </cell>
          <cell r="J1592">
            <v>-4258.8071918093538</v>
          </cell>
          <cell r="K1592">
            <v>-4079.9372897533608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-9886.5428198438749</v>
          </cell>
          <cell r="J1593">
            <v>-4263.205658339908</v>
          </cell>
          <cell r="K1593">
            <v>-4084.151020689631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10.692962582785711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8.8836576428571429E-2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10.730540454614999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89.726136160466183</v>
          </cell>
          <cell r="F1599">
            <v>82.265137411794484</v>
          </cell>
          <cell r="G1599">
            <v>82.265137411794484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4760.868784674336</v>
          </cell>
          <cell r="F1600">
            <v>4364.988191069815</v>
          </cell>
          <cell r="G1600">
            <v>4364.988191069815</v>
          </cell>
          <cell r="H1600">
            <v>6121.8004742277617</v>
          </cell>
          <cell r="I1600">
            <v>6121.8004742277608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8.972613616046619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4760.868784674336</v>
          </cell>
          <cell r="F1602">
            <v>4364.988191069815</v>
          </cell>
          <cell r="G1602">
            <v>4364.988191069815</v>
          </cell>
          <cell r="H1602">
            <v>6121.8004742277617</v>
          </cell>
          <cell r="I1602">
            <v>6121.8004742277608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4765.7857769359298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3.7501017612524459E-2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39451.362079999992</v>
          </cell>
          <cell r="H1609">
            <v>40385.634680167263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5336.4083849999997</v>
          </cell>
          <cell r="G1610">
            <v>5177.9912729999996</v>
          </cell>
          <cell r="H1610">
            <v>5300.6145517719542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40.658349600000001</v>
          </cell>
          <cell r="G1611">
            <v>39.451362080000003</v>
          </cell>
          <cell r="H1611">
            <v>40.385634680167257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2529.3254513540001</v>
          </cell>
          <cell r="H1612">
            <v>2589.224003432224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3980.0761200000011</v>
          </cell>
          <cell r="G1613">
            <v>2418.7063186097621</v>
          </cell>
          <cell r="K1613">
            <v>8276.1169760661087</v>
          </cell>
          <cell r="L1613">
            <v>5601.6107873311857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1209.353159304881</v>
          </cell>
          <cell r="K1614">
            <v>4138.0584880330543</v>
          </cell>
          <cell r="L1614">
            <v>2800.8053936655929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692.5332448800001</v>
          </cell>
          <cell r="G1615">
            <v>420.85489943809858</v>
          </cell>
          <cell r="K1615">
            <v>1440.044353835503</v>
          </cell>
          <cell r="L1615">
            <v>974.6802769956264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14394.655060885911</v>
          </cell>
          <cell r="J1616">
            <v>15907.060456885119</v>
          </cell>
          <cell r="K1616">
            <v>28654.882434074101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1889.2984767412761</v>
          </cell>
          <cell r="J1617">
            <v>2087.8016849661722</v>
          </cell>
          <cell r="K1617">
            <v>3760.9533194722262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14.39465506088591</v>
          </cell>
          <cell r="J1618">
            <v>15.907060456885119</v>
          </cell>
          <cell r="K1618">
            <v>28.6548824340741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922.87732259104803</v>
          </cell>
          <cell r="J1619">
            <v>1019.841413542047</v>
          </cell>
          <cell r="K1619">
            <v>1837.136150054575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4200.7530779344743</v>
          </cell>
          <cell r="G1620">
            <v>3165.4473882063171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611.01862951774172</v>
          </cell>
          <cell r="G1622">
            <v>460.42871101182789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3.1654473882063172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2836.3560433475632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24410.711511246711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412.56087903237278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2.8363560433475641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24410.711511246711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24604.563554282038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1558.2225991219709</v>
          </cell>
          <cell r="G1632">
            <v>1820.5297579163159</v>
          </cell>
          <cell r="H1632">
            <v>1820.5297579163171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38046.601795228147</v>
          </cell>
          <cell r="G1633">
            <v>44451.268255790063</v>
          </cell>
          <cell r="H1633">
            <v>44451.26825579007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311.64451982439431</v>
          </cell>
          <cell r="G1634">
            <v>364.10595158326322</v>
          </cell>
          <cell r="H1634">
            <v>364.10595158326328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38046.601795228147</v>
          </cell>
          <cell r="G1635">
            <v>44451.268255790063</v>
          </cell>
          <cell r="H1635">
            <v>44451.26825579007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38178.427427113857</v>
          </cell>
          <cell r="G1636">
            <v>44605.285073309773</v>
          </cell>
          <cell r="H1636">
            <v>44605.285073309788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57364.422068119457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  <cell r="G1642">
            <v>271.58325867853301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  <cell r="G1643">
            <v>6631.1578994008469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  <cell r="G1644">
            <v>54.316651735706593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  <cell r="G1645">
            <v>6631.1578994008469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  <cell r="G1646">
            <v>6654.1338430850519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9.5924566799999997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2520.5165373985769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42.613560000000007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556.71857021755693</v>
          </cell>
          <cell r="G1719">
            <v>556.71857021755682</v>
          </cell>
          <cell r="H1719">
            <v>1127.462080270386</v>
          </cell>
          <cell r="I1719">
            <v>435.18185996664789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11451.700989375149</v>
          </cell>
          <cell r="G1720">
            <v>11451.700989375149</v>
          </cell>
          <cell r="H1720">
            <v>23191.894991161851</v>
          </cell>
          <cell r="I1720">
            <v>8951.6908595139485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111.3437140435114</v>
          </cell>
          <cell r="G1721">
            <v>111.3437140435113</v>
          </cell>
          <cell r="H1721">
            <v>225.49241605407721</v>
          </cell>
          <cell r="I1721">
            <v>87.036371993329567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11451.700989375149</v>
          </cell>
          <cell r="G1722">
            <v>11451.700989375149</v>
          </cell>
          <cell r="H1722">
            <v>23191.894991161851</v>
          </cell>
          <cell r="I1722">
            <v>8951.6908595139485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11498.79938041555</v>
          </cell>
          <cell r="G1723">
            <v>11498.79938041555</v>
          </cell>
          <cell r="H1723">
            <v>23287.278283152711</v>
          </cell>
          <cell r="I1723">
            <v>8988.5072448671253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3161.1314351943938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167729.63395141449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316.1131435194394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167729.63395141449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167902.86395406321</v>
          </cell>
          <cell r="F1743">
            <v>75870.705404230946</v>
          </cell>
          <cell r="G1743">
            <v>50580.470269487298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142.82166443945951</v>
          </cell>
          <cell r="F1744">
            <v>2441.6281095627169</v>
          </cell>
          <cell r="G1744">
            <v>3057.438238450753</v>
          </cell>
          <cell r="H1744">
            <v>3703.3565687044011</v>
          </cell>
          <cell r="I1744">
            <v>4377.1455942133543</v>
          </cell>
          <cell r="J1744">
            <v>3670.367391447156</v>
          </cell>
          <cell r="K1744">
            <v>1549.4090227046199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7578.1175151577154</v>
          </cell>
          <cell r="F1745">
            <v>129552.7874933978</v>
          </cell>
          <cell r="G1745">
            <v>162227.6729321969</v>
          </cell>
          <cell r="H1745">
            <v>196500.09953545549</v>
          </cell>
          <cell r="I1745">
            <v>232251.3452289605</v>
          </cell>
          <cell r="J1745">
            <v>194749.69379018611</v>
          </cell>
          <cell r="K1745">
            <v>82211.642744707118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14.28216644394594</v>
          </cell>
          <cell r="F1746">
            <v>244.1628109562717</v>
          </cell>
          <cell r="G1746">
            <v>305.74382384507533</v>
          </cell>
          <cell r="H1746">
            <v>370.33565687044012</v>
          </cell>
          <cell r="I1746">
            <v>437.71455942133542</v>
          </cell>
          <cell r="J1746">
            <v>367.03673914471563</v>
          </cell>
          <cell r="K1746">
            <v>154.940902270462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7578.1175151577154</v>
          </cell>
          <cell r="F1747">
            <v>129552.7874933978</v>
          </cell>
          <cell r="G1747">
            <v>162227.6729321969</v>
          </cell>
          <cell r="H1747">
            <v>196500.09953545549</v>
          </cell>
          <cell r="I1747">
            <v>232251.3452289605</v>
          </cell>
          <cell r="J1747">
            <v>194749.69379018611</v>
          </cell>
          <cell r="K1747">
            <v>82211.642744707118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7585.9441423689987</v>
          </cell>
          <cell r="F1748">
            <v>129686.5887138018</v>
          </cell>
          <cell r="G1748">
            <v>162395.22054766401</v>
          </cell>
          <cell r="H1748">
            <v>196703.04347542051</v>
          </cell>
          <cell r="I1748">
            <v>232491.21280752341</v>
          </cell>
          <cell r="J1748">
            <v>194950.82992323741</v>
          </cell>
          <cell r="K1748">
            <v>82296.550359151326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75.051288409999984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3982.2213630345991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7.5051288409999994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3982.2213630345991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3986.3341736394668</v>
          </cell>
          <cell r="F1753">
            <v>2792.9494256661078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  <cell r="H1754">
            <v>126.52944342974121</v>
          </cell>
          <cell r="I1754">
            <v>188.17618773295021</v>
          </cell>
          <cell r="J1754">
            <v>188.1761877329501</v>
          </cell>
          <cell r="K1754">
            <v>188.17618773295021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  <cell r="H1755">
            <v>6713.6522683820713</v>
          </cell>
          <cell r="I1755">
            <v>9984.628521110335</v>
          </cell>
          <cell r="J1755">
            <v>9984.628521110335</v>
          </cell>
          <cell r="K1755">
            <v>9984.628521110335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  <cell r="H1756">
            <v>12.652944342974131</v>
          </cell>
          <cell r="I1756">
            <v>18.81761877329501</v>
          </cell>
          <cell r="J1756">
            <v>18.81761877329501</v>
          </cell>
          <cell r="K1756">
            <v>18.81761877329501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  <cell r="H1757">
            <v>6713.6522683820713</v>
          </cell>
          <cell r="I1757">
            <v>9984.628521110335</v>
          </cell>
          <cell r="J1757">
            <v>9984.628521110335</v>
          </cell>
          <cell r="K1757">
            <v>9984.628521110335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  <cell r="H1758">
            <v>6720.5860818820192</v>
          </cell>
          <cell r="I1758">
            <v>9994.9405761980997</v>
          </cell>
          <cell r="J1758">
            <v>9994.9405761980997</v>
          </cell>
          <cell r="K1758">
            <v>9994.9405761980997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1562.1646163343851</v>
          </cell>
          <cell r="H1764">
            <v>3981.794366372349</v>
          </cell>
          <cell r="I1764">
            <v>8272.9443388301734</v>
          </cell>
          <cell r="J1764">
            <v>8272.9443388301734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781.08230816719242</v>
          </cell>
          <cell r="H1765">
            <v>1990.897183186175</v>
          </cell>
          <cell r="I1765">
            <v>4136.4721694150867</v>
          </cell>
          <cell r="J1765">
            <v>4136.4721694150867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1.562164616334385</v>
          </cell>
          <cell r="H1766">
            <v>3.9817943663723501</v>
          </cell>
          <cell r="I1766">
            <v>8.2729443388301735</v>
          </cell>
          <cell r="J1766">
            <v>8.2729443388301718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271.81664324218298</v>
          </cell>
          <cell r="H1767">
            <v>692.83221974878882</v>
          </cell>
          <cell r="I1767">
            <v>1439.4923149564499</v>
          </cell>
          <cell r="J1767">
            <v>1439.4923149564499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7362.4395701689036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0.8554646167936828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7362.4395701689036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7420.9066882512207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2245.9393500973461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19329.370752155981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326.68208728688671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2.2459393500973461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19329.370752155981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19482.870497919899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459.20414169642862</v>
          </cell>
          <cell r="G1790">
            <v>306.13609446428569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0.53671185661764698</v>
          </cell>
          <cell r="G1805">
            <v>0.53671185661764242</v>
          </cell>
          <cell r="H1805">
            <v>0.53671185662207654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13.403484099264711</v>
          </cell>
          <cell r="G1806">
            <v>13.40348409926459</v>
          </cell>
          <cell r="H1806">
            <v>13.403484099375319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0.1073423713235285</v>
          </cell>
          <cell r="H1807">
            <v>0.10734237132441531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13.403484099264711</v>
          </cell>
          <cell r="G1808">
            <v>13.40348409926459</v>
          </cell>
          <cell r="H1808">
            <v>13.403484099375319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13.448889922334439</v>
          </cell>
          <cell r="H1809">
            <v>13.44888992244555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41.802102692307699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8.3604205384615398</v>
          </cell>
          <cell r="G1812">
            <v>8.3604205384615398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59.873887500000009</v>
          </cell>
          <cell r="H1820">
            <v>59.873887499999952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1231.6058658749989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11.974777499999989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1231.6058658749989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1236.671196757499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608.13788920115849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32267.796401013471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60.813788920115847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32267.796401013471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32301.122357341701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898.64837981483061</v>
          </cell>
          <cell r="F1840">
            <v>827.46158882120835</v>
          </cell>
          <cell r="G1840">
            <v>532.31583078984113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47682.283032974898</v>
          </cell>
          <cell r="F1841">
            <v>43905.111902853307</v>
          </cell>
          <cell r="G1841">
            <v>28244.67798170897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89.864837981483049</v>
          </cell>
          <cell r="F1842">
            <v>82.746158882120824</v>
          </cell>
          <cell r="G1842">
            <v>53.231583078984109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47682.283032974898</v>
          </cell>
          <cell r="F1843">
            <v>43905.111902853307</v>
          </cell>
          <cell r="G1843">
            <v>28244.67798170897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47731.52896418875</v>
          </cell>
          <cell r="F1844">
            <v>43950.45679792072</v>
          </cell>
          <cell r="G1844">
            <v>28273.848889236251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130.86843823339549</v>
          </cell>
          <cell r="H1845">
            <v>130.86843823339549</v>
          </cell>
          <cell r="J1845">
            <v>143.76230079642639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6943.8793326639661</v>
          </cell>
          <cell r="H1846">
            <v>6943.8793326639661</v>
          </cell>
          <cell r="J1846">
            <v>7628.0276802583849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13.086843823339549</v>
          </cell>
          <cell r="J1847">
            <v>14.376230079642641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6943.8793326639661</v>
          </cell>
          <cell r="H1848">
            <v>6943.8793326639661</v>
          </cell>
          <cell r="J1848">
            <v>7628.0276802583849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6951.0509230791558</v>
          </cell>
          <cell r="J1849">
            <v>7635.9058543420279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1202.0585601569931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63781.227201930058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120.2058560156993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63781.227201930058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63847.100011026669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-16638.309244798289</v>
          </cell>
          <cell r="F1875">
            <v>0</v>
          </cell>
          <cell r="G1875">
            <v>0</v>
          </cell>
          <cell r="H1875">
            <v>-28557.37970172564</v>
          </cell>
          <cell r="I1875">
            <v>-122193.7536286072</v>
          </cell>
          <cell r="J1875">
            <v>-135255.36282803371</v>
          </cell>
          <cell r="K1875">
            <v>-104754.5773616909</v>
          </cell>
          <cell r="L1875">
            <v>-133731.5216271744</v>
          </cell>
          <cell r="M1875">
            <v>-143041.2932275912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-16688.51264560764</v>
          </cell>
          <cell r="F1876">
            <v>0</v>
          </cell>
          <cell r="G1876">
            <v>0</v>
          </cell>
          <cell r="H1876">
            <v>-28643.546965366269</v>
          </cell>
          <cell r="I1876">
            <v>-122562.453470614</v>
          </cell>
          <cell r="J1876">
            <v>-135663.4739583034</v>
          </cell>
          <cell r="K1876">
            <v>-105070.65731648239</v>
          </cell>
          <cell r="L1876">
            <v>-134135.03481365959</v>
          </cell>
          <cell r="M1876">
            <v>-143472.89714061731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-681.43246053781377</v>
          </cell>
          <cell r="F1877">
            <v>0</v>
          </cell>
          <cell r="G1877">
            <v>0</v>
          </cell>
          <cell r="H1877">
            <v>-1169.5855167942241</v>
          </cell>
          <cell r="I1877">
            <v>-5004.5223329122418</v>
          </cell>
          <cell r="J1877">
            <v>-5539.468784765887</v>
          </cell>
          <cell r="K1877">
            <v>-4290.2898578166923</v>
          </cell>
          <cell r="L1877">
            <v>-5477.058906232397</v>
          </cell>
          <cell r="M1877">
            <v>-5858.3464803109027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-16638.309244798289</v>
          </cell>
          <cell r="F1878">
            <v>0</v>
          </cell>
          <cell r="G1878">
            <v>0</v>
          </cell>
          <cell r="H1878">
            <v>-28557.37970172564</v>
          </cell>
          <cell r="I1878">
            <v>-122193.7536286072</v>
          </cell>
          <cell r="J1878">
            <v>-135255.36282803371</v>
          </cell>
          <cell r="K1878">
            <v>-104754.5773616909</v>
          </cell>
          <cell r="L1878">
            <v>-133731.5216271744</v>
          </cell>
          <cell r="M1878">
            <v>-143041.2932275912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-111.30063522117619</v>
          </cell>
          <cell r="F1879">
            <v>0</v>
          </cell>
          <cell r="G1879">
            <v>0</v>
          </cell>
          <cell r="H1879">
            <v>-191.0323010763899</v>
          </cell>
          <cell r="I1879">
            <v>-817.40531437566608</v>
          </cell>
          <cell r="J1879">
            <v>-904.77990151176141</v>
          </cell>
          <cell r="K1879">
            <v>-700.74734344339299</v>
          </cell>
          <cell r="L1879">
            <v>-894.58628801795805</v>
          </cell>
          <cell r="M1879">
            <v>-956.86325845078056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-18141.54283634758</v>
          </cell>
          <cell r="F1884">
            <v>-16195.750246912539</v>
          </cell>
          <cell r="G1884">
            <v>-14441.87315360498</v>
          </cell>
          <cell r="H1884">
            <v>-15979.53884285552</v>
          </cell>
          <cell r="I1884">
            <v>-26604.18210809103</v>
          </cell>
          <cell r="J1884">
            <v>-10983.02164633016</v>
          </cell>
          <cell r="K1884">
            <v>-2173.505826855042</v>
          </cell>
          <cell r="L1884">
            <v>-160.42202314976379</v>
          </cell>
          <cell r="M1884">
            <v>-38.95912136595463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-18198.644001224959</v>
          </cell>
          <cell r="F1885">
            <v>-16246.72695895431</v>
          </cell>
          <cell r="G1885">
            <v>-14487.32947380449</v>
          </cell>
          <cell r="H1885">
            <v>-16029.83502165141</v>
          </cell>
          <cell r="I1885">
            <v>-26687.919737392229</v>
          </cell>
          <cell r="J1885">
            <v>-11017.591105804269</v>
          </cell>
          <cell r="K1885">
            <v>-2180.3470153747162</v>
          </cell>
          <cell r="L1885">
            <v>-160.9269572932638</v>
          </cell>
          <cell r="M1885">
            <v>-39.081746615232667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-775.05879391971985</v>
          </cell>
          <cell r="F1886">
            <v>-691.92894817342108</v>
          </cell>
          <cell r="G1886">
            <v>-616.99828340664965</v>
          </cell>
          <cell r="H1886">
            <v>-682.6917762541517</v>
          </cell>
          <cell r="I1886">
            <v>-1136.607039650713</v>
          </cell>
          <cell r="J1886">
            <v>-469.22621673298897</v>
          </cell>
          <cell r="K1886">
            <v>-92.858409008332714</v>
          </cell>
          <cell r="L1886">
            <v>-6.8536893968853843</v>
          </cell>
          <cell r="M1886">
            <v>-1.6644455154922231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-18141.54283634758</v>
          </cell>
          <cell r="F1887">
            <v>-16195.750246912539</v>
          </cell>
          <cell r="G1887">
            <v>-14441.87315360498</v>
          </cell>
          <cell r="H1887">
            <v>-15979.53884285552</v>
          </cell>
          <cell r="I1887">
            <v>-26604.18210809103</v>
          </cell>
          <cell r="J1887">
            <v>-10983.02164633016</v>
          </cell>
          <cell r="K1887">
            <v>-2173.505826855042</v>
          </cell>
          <cell r="L1887">
            <v>-160.42202314976379</v>
          </cell>
          <cell r="M1887">
            <v>-38.95912136595463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-126.5929363402209</v>
          </cell>
          <cell r="F1888">
            <v>-113.0150615349921</v>
          </cell>
          <cell r="G1888">
            <v>-100.77638628975281</v>
          </cell>
          <cell r="H1888">
            <v>-111.5063234548448</v>
          </cell>
          <cell r="I1888">
            <v>-185.64581647628319</v>
          </cell>
          <cell r="J1888">
            <v>-76.640282066388181</v>
          </cell>
          <cell r="K1888">
            <v>-15.16687347136101</v>
          </cell>
          <cell r="L1888">
            <v>-1.1194359348246119</v>
          </cell>
          <cell r="M1888">
            <v>-0.27185943419706299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-835.77803229208212</v>
          </cell>
          <cell r="J1889">
            <v>-1874.345047429882</v>
          </cell>
          <cell r="K1889">
            <v>-4091.9068617167281</v>
          </cell>
          <cell r="L1889">
            <v>-3004.1167949508922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-838.33582321837969</v>
          </cell>
          <cell r="J1890">
            <v>-1880.081238822612</v>
          </cell>
          <cell r="K1890">
            <v>-4104.4296151725111</v>
          </cell>
          <cell r="L1890">
            <v>-3013.310507136161</v>
          </cell>
          <cell r="M1890">
            <v>-32335.400260424551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-34.718001895267889</v>
          </cell>
          <cell r="J1891">
            <v>-77.859805348790431</v>
          </cell>
          <cell r="K1891">
            <v>-169.97674584810559</v>
          </cell>
          <cell r="L1891">
            <v>-124.79022964348761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-835.77803229208212</v>
          </cell>
          <cell r="J1892">
            <v>-1874.345047429882</v>
          </cell>
          <cell r="K1892">
            <v>-4091.9068617167281</v>
          </cell>
          <cell r="L1892">
            <v>-3004.1167949508922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-12.717101540302441</v>
          </cell>
          <cell r="K1893">
            <v>-27.7628684885239</v>
          </cell>
          <cell r="L1893">
            <v>-20.38240417510298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0</v>
          </cell>
          <cell r="H1894">
            <v>-486.54472416666761</v>
          </cell>
          <cell r="I1894">
            <v>-19951.369697756971</v>
          </cell>
          <cell r="J1894">
            <v>-59980.636847297632</v>
          </cell>
          <cell r="K1894">
            <v>-73674.89477576538</v>
          </cell>
          <cell r="L1894">
            <v>-95912.689110836873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0</v>
          </cell>
          <cell r="H1895">
            <v>-486.31364751666757</v>
          </cell>
          <cell r="I1895">
            <v>-19943.52023989585</v>
          </cell>
          <cell r="J1895">
            <v>-59957.134641571458</v>
          </cell>
          <cell r="K1895">
            <v>-73646.725875889795</v>
          </cell>
          <cell r="L1895">
            <v>-95875.270609190877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0</v>
          </cell>
          <cell r="H1896">
            <v>20.173358333333368</v>
          </cell>
          <cell r="I1896">
            <v>762.18850441343727</v>
          </cell>
          <cell r="J1896">
            <v>2287.56126187779</v>
          </cell>
          <cell r="K1896">
            <v>2781.8723646559488</v>
          </cell>
          <cell r="L1896">
            <v>3651.4314608652539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0</v>
          </cell>
          <cell r="H1897">
            <v>-486.54472416666761</v>
          </cell>
          <cell r="I1897">
            <v>-19951.369697756971</v>
          </cell>
          <cell r="J1897">
            <v>-59980.636847297632</v>
          </cell>
          <cell r="K1897">
            <v>-73674.89477576538</v>
          </cell>
          <cell r="L1897">
            <v>-95912.689110836873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0</v>
          </cell>
          <cell r="H1898">
            <v>-0.91697083333333518</v>
          </cell>
          <cell r="I1898">
            <v>-37.60152600406515</v>
          </cell>
          <cell r="J1898">
            <v>-113.0430396669763</v>
          </cell>
          <cell r="K1898">
            <v>-138.85204443227551</v>
          </cell>
          <cell r="L1898">
            <v>-180.76270092505999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0.26848071800573858</v>
          </cell>
          <cell r="I1906">
            <v>0.62892624157531651</v>
          </cell>
          <cell r="J1906">
            <v>0.70925165989933225</v>
          </cell>
          <cell r="K1906">
            <v>0.58065102012626157</v>
          </cell>
          <cell r="L1906">
            <v>0.38467974476134581</v>
          </cell>
          <cell r="M1906">
            <v>0.60647941997376864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6555.4041979734502</v>
          </cell>
          <cell r="I1907">
            <v>15356.28239846398</v>
          </cell>
          <cell r="J1907">
            <v>17317.56136254203</v>
          </cell>
          <cell r="K1907">
            <v>14177.562408082889</v>
          </cell>
          <cell r="L1907">
            <v>9392.5971012561931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6578.1176667167356</v>
          </cell>
          <cell r="I1908">
            <v>15409.489558501249</v>
          </cell>
          <cell r="J1908">
            <v>17377.564052969508</v>
          </cell>
          <cell r="K1908">
            <v>14226.685484385571</v>
          </cell>
          <cell r="L1908">
            <v>9425.1410076630018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5.3696143601147703E-2</v>
          </cell>
          <cell r="I1909">
            <v>0.1257852483150633</v>
          </cell>
          <cell r="J1909">
            <v>0.14185033197986641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268.48071800573859</v>
          </cell>
          <cell r="I1910">
            <v>628.92624157531645</v>
          </cell>
          <cell r="J1910">
            <v>709.25165989933214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6555.4041979734502</v>
          </cell>
          <cell r="I1911">
            <v>15356.28239846398</v>
          </cell>
          <cell r="J1911">
            <v>17317.56136254203</v>
          </cell>
          <cell r="K1911">
            <v>14177.562408082889</v>
          </cell>
          <cell r="L1911">
            <v>9392.5971012561931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53.69614360114771</v>
          </cell>
          <cell r="I1912">
            <v>125.7852483150633</v>
          </cell>
          <cell r="J1912">
            <v>141.85033197986641</v>
          </cell>
          <cell r="K1912">
            <v>116.1302040252523</v>
          </cell>
          <cell r="L1912">
            <v>76.935948952269143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9.5818256041802744E-4</v>
          </cell>
          <cell r="K1913">
            <v>3.5143696930111039E-2</v>
          </cell>
          <cell r="L1913">
            <v>8.2070868713259304E-2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K1914">
            <v>877.65525800130627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  <cell r="I1915">
            <v>24.010074720117569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  <cell r="I1916">
            <v>1.9163651208360541E-4</v>
          </cell>
          <cell r="K1916">
            <v>7.0287393860222072E-3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K1917">
            <v>35.143696930111027</v>
          </cell>
          <cell r="L1917">
            <v>82.07086871325933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K1918">
            <v>877.65525800130627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K1919">
            <v>7.0287393860222078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0.28264234562107082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7058.5215113102076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7082.4330537497499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7058.5215113102076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6.3878837361201822E-4</v>
          </cell>
          <cell r="K1941">
            <v>2.3429131286740689E-2</v>
          </cell>
          <cell r="L1941">
            <v>5.47139124755062E-2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33.894111103853689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33.929116706727633</v>
          </cell>
          <cell r="K1943">
            <v>1244.433622468975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6.3878837361201822E-5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0.63878837361201835</v>
          </cell>
          <cell r="K1945">
            <v>23.429131286740692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33.894111103853689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6.3878837361201826E-2</v>
          </cell>
          <cell r="K1947">
            <v>2.342913128674069</v>
          </cell>
          <cell r="L1947">
            <v>5.4713912475506197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8617.801368651857</v>
          </cell>
          <cell r="I1959">
            <v>22338.775789492069</v>
          </cell>
          <cell r="J1959">
            <v>161435.2122146223</v>
          </cell>
          <cell r="K1959">
            <v>161899.1865741325</v>
          </cell>
          <cell r="L1959">
            <v>161899.1865741325</v>
          </cell>
          <cell r="M1959">
            <v>138060.74444576449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351.72881002010189</v>
          </cell>
          <cell r="I1960">
            <v>911.73962935897453</v>
          </cell>
          <cell r="J1960">
            <v>6588.851687176264</v>
          </cell>
          <cell r="K1960">
            <v>6607.7884370930115</v>
          </cell>
          <cell r="L1960">
            <v>6607.7884370930115</v>
          </cell>
          <cell r="M1960">
            <v>5634.8411012395763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8588.0451113241543</v>
          </cell>
          <cell r="I1961">
            <v>22261.64261684829</v>
          </cell>
          <cell r="J1961">
            <v>160877.79536188711</v>
          </cell>
          <cell r="K1961">
            <v>161340.16767235441</v>
          </cell>
          <cell r="L1961">
            <v>161340.16767235441</v>
          </cell>
          <cell r="M1961">
            <v>137584.03688859969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70.345762004020372</v>
          </cell>
          <cell r="I1962">
            <v>182.3479258717949</v>
          </cell>
          <cell r="J1962">
            <v>1317.770337435252</v>
          </cell>
          <cell r="K1962">
            <v>1321.557687418602</v>
          </cell>
          <cell r="L1962">
            <v>1321.557687418602</v>
          </cell>
          <cell r="M1962">
            <v>1126.968220247915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  <cell r="K1963">
            <v>934.46625630809433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  <cell r="K1964">
            <v>37.292231720683041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931.31133350452455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  <cell r="K1966">
            <v>7.4584463441366076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124227.1772517739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3943.3211366543428</v>
          </cell>
          <cell r="H1972">
            <v>4769.272675213675</v>
          </cell>
          <cell r="I1972">
            <v>4957.5986813932732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123807.76440332799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953.85453504273482</v>
          </cell>
          <cell r="I1974">
            <v>991.51973627865436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0.15773443662129519</v>
          </cell>
          <cell r="F1990">
            <v>0.20252929109053919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3851.3491608366239</v>
          </cell>
          <cell r="F1991">
            <v>4945.0901907939997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3864.693494174785</v>
          </cell>
          <cell r="F1992">
            <v>4962.2241688202594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3.1546887324259032E-2</v>
          </cell>
          <cell r="F1993">
            <v>4.0505858218107843E-2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157.7344366212952</v>
          </cell>
          <cell r="F1994">
            <v>202.5292910905392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3851.3491608366239</v>
          </cell>
          <cell r="F1995">
            <v>4945.0901907939997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31.546887324259021</v>
          </cell>
          <cell r="F1996">
            <v>40.505858218107839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54.211457626283853</v>
          </cell>
          <cell r="F2005">
            <v>40.71244189102709</v>
          </cell>
          <cell r="G2005">
            <v>35.679496927885147</v>
          </cell>
          <cell r="H2005">
            <v>13.07524428583403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54.641965430693283</v>
          </cell>
          <cell r="F2006">
            <v>41.035750371154627</v>
          </cell>
          <cell r="G2006">
            <v>35.962837434807987</v>
          </cell>
          <cell r="H2006">
            <v>13.17907832675608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4.7305044977426629</v>
          </cell>
          <cell r="G2008">
            <v>4.1457110616534978</v>
          </cell>
          <cell r="H2008">
            <v>1.5192530595138301</v>
          </cell>
          <cell r="I2008">
            <v>0.75962652975691558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54.211457626283853</v>
          </cell>
          <cell r="F2009">
            <v>40.71244189102709</v>
          </cell>
          <cell r="G2009">
            <v>35.679496927885147</v>
          </cell>
          <cell r="H2009">
            <v>13.07524428583403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3.8119440402347028E-2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1163.4370872799659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933.97457448201203</v>
          </cell>
          <cell r="G2013">
            <v>700.4809308615088</v>
          </cell>
          <cell r="H2013">
            <v>466.9872872410059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7.6238880804694042E-3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1163.4370872799659</v>
          </cell>
          <cell r="F2016">
            <v>930.74966982397325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5.7179160603520502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6.6802667197452209E-5</v>
          </cell>
          <cell r="G2055">
            <v>4.1357549156454082E-4</v>
          </cell>
          <cell r="H2055">
            <v>2.482064265076384E-3</v>
          </cell>
          <cell r="I2055">
            <v>1.4714691391219279E-2</v>
          </cell>
          <cell r="J2055">
            <v>8.2725962055007346E-2</v>
          </cell>
          <cell r="K2055">
            <v>0.1867322816247721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60.603735805615031</v>
          </cell>
          <cell r="I2056">
            <v>359.28371480227082</v>
          </cell>
          <cell r="J2056">
            <v>2019.8922401764289</v>
          </cell>
          <cell r="K2056">
            <v>4559.3798763381856</v>
          </cell>
          <cell r="L2056">
            <v>1775.5614770857021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10.133123405620561</v>
          </cell>
          <cell r="H2057">
            <v>60.813718442440489</v>
          </cell>
          <cell r="I2057">
            <v>360.52857769396792</v>
          </cell>
          <cell r="J2057">
            <v>2026.890856566283</v>
          </cell>
          <cell r="K2057">
            <v>4575.177427363642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82.725962055007358</v>
          </cell>
          <cell r="K2058">
            <v>186.7322816247721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60.603735805615031</v>
          </cell>
          <cell r="I2059">
            <v>359.28371480227082</v>
          </cell>
          <cell r="J2059">
            <v>2019.8922401764289</v>
          </cell>
          <cell r="K2059">
            <v>4559.3798763381856</v>
          </cell>
          <cell r="L2059">
            <v>1775.5614770857021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16.545192411001469</v>
          </cell>
          <cell r="K2060">
            <v>37.346456324954417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0.5473532770605759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13364.54251489574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13364.54251489574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1.256322403846156</v>
          </cell>
          <cell r="F2067">
            <v>1.840628316876264</v>
          </cell>
          <cell r="G2067">
            <v>2.3359484851195988</v>
          </cell>
          <cell r="H2067">
            <v>2.4855596835279612</v>
          </cell>
          <cell r="I2067">
            <v>2.2475717396233308</v>
          </cell>
          <cell r="J2067">
            <v>1.5733632867428651</v>
          </cell>
          <cell r="K2067">
            <v>0.444831302111167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30675.205360576991</v>
          </cell>
          <cell r="F2068">
            <v>44942.008070395437</v>
          </cell>
          <cell r="G2068">
            <v>57036.075511670228</v>
          </cell>
          <cell r="H2068">
            <v>60689.082272807718</v>
          </cell>
          <cell r="I2068">
            <v>54878.209975803009</v>
          </cell>
          <cell r="J2068">
            <v>38416.286917971622</v>
          </cell>
          <cell r="K2068">
            <v>10861.297626547659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30781.490235942369</v>
          </cell>
          <cell r="F2069">
            <v>45097.725226003167</v>
          </cell>
          <cell r="G2069">
            <v>57233.696753511344</v>
          </cell>
          <cell r="H2069">
            <v>60899.360622034183</v>
          </cell>
          <cell r="I2069">
            <v>55068.354544975133</v>
          </cell>
          <cell r="J2069">
            <v>38549.393452030068</v>
          </cell>
          <cell r="K2069">
            <v>10898.930354706259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0.25126448076923119</v>
          </cell>
          <cell r="F2070">
            <v>0.36812566337525271</v>
          </cell>
          <cell r="G2070">
            <v>0.46718969702391983</v>
          </cell>
          <cell r="H2070">
            <v>0.49783526662389588</v>
          </cell>
          <cell r="I2070">
            <v>0.46032835297686991</v>
          </cell>
          <cell r="J2070">
            <v>0.32548666240077673</v>
          </cell>
          <cell r="K2070">
            <v>9.3374093345074044E-2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1256.322403846156</v>
          </cell>
          <cell r="F2071">
            <v>1840.6283168762641</v>
          </cell>
          <cell r="G2071">
            <v>2335.9484851195989</v>
          </cell>
          <cell r="H2071">
            <v>2485.5596835279612</v>
          </cell>
          <cell r="I2071">
            <v>2247.5717396233308</v>
          </cell>
          <cell r="J2071">
            <v>1573.3632867428651</v>
          </cell>
          <cell r="K2071">
            <v>444.83130211116708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30675.205360576991</v>
          </cell>
          <cell r="F2072">
            <v>44942.008070395437</v>
          </cell>
          <cell r="G2072">
            <v>57036.075511670228</v>
          </cell>
          <cell r="H2072">
            <v>60689.082272807718</v>
          </cell>
          <cell r="I2072">
            <v>54878.209975803009</v>
          </cell>
          <cell r="J2072">
            <v>38416.286917971622</v>
          </cell>
          <cell r="K2072">
            <v>10861.297626547659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251.2644807692312</v>
          </cell>
          <cell r="F2073">
            <v>368.12566337525271</v>
          </cell>
          <cell r="G2073">
            <v>467.18969702391979</v>
          </cell>
          <cell r="H2073">
            <v>497.11193670559209</v>
          </cell>
          <cell r="I2073">
            <v>449.51434792466608</v>
          </cell>
          <cell r="J2073">
            <v>314.6726573485729</v>
          </cell>
          <cell r="K2073">
            <v>88.966260422233375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589.41823825136623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589.41823825136623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9.323717647058824E-2</v>
          </cell>
          <cell r="F2086">
            <v>0.11042498823529411</v>
          </cell>
          <cell r="G2086">
            <v>0.11042498823529411</v>
          </cell>
          <cell r="H2086">
            <v>6.9704470588235312E-2</v>
          </cell>
          <cell r="I2086">
            <v>1.7187811764705879E-2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</v>
          </cell>
          <cell r="H2087">
            <v>1433.82096</v>
          </cell>
          <cell r="I2087">
            <v>353.55328800000001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1925.7765851294109</v>
          </cell>
          <cell r="F2088">
            <v>2280.7839620047048</v>
          </cell>
          <cell r="G2088">
            <v>2280.7839620047062</v>
          </cell>
          <cell r="H2088">
            <v>1439.7179582117651</v>
          </cell>
          <cell r="I2088">
            <v>355.00737687529409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2.2084997647058811E-2</v>
          </cell>
          <cell r="G2089">
            <v>2.2084997647058818E-2</v>
          </cell>
          <cell r="H2089">
            <v>1.3940894117647059E-2</v>
          </cell>
          <cell r="I2089">
            <v>3.4375623529411762E-3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93.237176470588224</v>
          </cell>
          <cell r="F2090">
            <v>110.42498823529409</v>
          </cell>
          <cell r="G2090">
            <v>110.42498823529409</v>
          </cell>
          <cell r="H2090">
            <v>69.704470588235296</v>
          </cell>
          <cell r="I2090">
            <v>17.187811764705881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</v>
          </cell>
          <cell r="H2091">
            <v>1433.82096</v>
          </cell>
          <cell r="I2091">
            <v>353.55328800000001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18.647435294117638</v>
          </cell>
          <cell r="F2092">
            <v>22.08499764705881</v>
          </cell>
          <cell r="G2092">
            <v>22.08499764705882</v>
          </cell>
          <cell r="H2092">
            <v>13.94089411764706</v>
          </cell>
          <cell r="I2092">
            <v>3.4375623529411752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20453.440700513569</v>
          </cell>
          <cell r="F2111">
            <v>51570.314035281612</v>
          </cell>
          <cell r="G2111">
            <v>71252.553494205451</v>
          </cell>
          <cell r="H2111">
            <v>51914.648692318588</v>
          </cell>
          <cell r="I2111">
            <v>20797.77535755057</v>
          </cell>
          <cell r="J2111">
            <v>1115.5358986267399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20524.308731227429</v>
          </cell>
          <cell r="F2112">
            <v>51748.997253058456</v>
          </cell>
          <cell r="G2112">
            <v>71499.43264883793</v>
          </cell>
          <cell r="H2112">
            <v>52094.524976797897</v>
          </cell>
          <cell r="I2112">
            <v>20869.83645496691</v>
          </cell>
          <cell r="J2112">
            <v>1119.4010591874419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837.68357817803007</v>
          </cell>
          <cell r="F2113">
            <v>2112.094772776039</v>
          </cell>
          <cell r="G2113">
            <v>2918.1933171688238</v>
          </cell>
          <cell r="H2113">
            <v>2126.197216067656</v>
          </cell>
          <cell r="I2113">
            <v>851.78602146964806</v>
          </cell>
          <cell r="J2113">
            <v>45.687477076863047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20453.440700513569</v>
          </cell>
          <cell r="F2114">
            <v>51570.314035281612</v>
          </cell>
          <cell r="G2114">
            <v>71252.553494205451</v>
          </cell>
          <cell r="H2114">
            <v>51914.648692318588</v>
          </cell>
          <cell r="I2114">
            <v>20797.77535755057</v>
          </cell>
          <cell r="J2114">
            <v>1115.5358986267399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167.53671563560599</v>
          </cell>
          <cell r="F2115">
            <v>422.41895455520762</v>
          </cell>
          <cell r="G2115">
            <v>583.63866343376458</v>
          </cell>
          <cell r="H2115">
            <v>425.23944321353088</v>
          </cell>
          <cell r="I2115">
            <v>170.35720429392961</v>
          </cell>
          <cell r="J2115">
            <v>9.1374954153726087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6477.8103997706403</v>
          </cell>
          <cell r="I2116">
            <v>6477.8103997706412</v>
          </cell>
          <cell r="J2116">
            <v>6477.8103997706421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6501.2235054308776</v>
          </cell>
          <cell r="J2117">
            <v>6501.2235054308767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6477.8103997706403</v>
          </cell>
          <cell r="I2119">
            <v>6477.8103997706412</v>
          </cell>
          <cell r="J2119">
            <v>6477.8103997706421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66.959771051472359</v>
          </cell>
          <cell r="G2121">
            <v>66.959771051472345</v>
          </cell>
          <cell r="H2121">
            <v>2398.7956252528238</v>
          </cell>
          <cell r="I2121">
            <v>13717.397920412481</v>
          </cell>
          <cell r="J2121">
            <v>13717.39792041249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586.04662149298576</v>
          </cell>
          <cell r="J2123">
            <v>586.04662149298588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66.959771051472359</v>
          </cell>
          <cell r="G2124">
            <v>66.959771051472345</v>
          </cell>
          <cell r="H2124">
            <v>2398.7956252528238</v>
          </cell>
          <cell r="I2124">
            <v>13717.397920412481</v>
          </cell>
          <cell r="J2124">
            <v>13717.39792041249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20.496687199539942</v>
          </cell>
          <cell r="I2125">
            <v>117.2093242985971</v>
          </cell>
          <cell r="J2125">
            <v>117.2093242985972</v>
          </cell>
          <cell r="K2125">
            <v>97.284779830912584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1.291556817369756</v>
          </cell>
          <cell r="F2132">
            <v>5.3453234850162996</v>
          </cell>
          <cell r="G2132">
            <v>9.6522955240405004</v>
          </cell>
          <cell r="H2132">
            <v>10.463538347777529</v>
          </cell>
          <cell r="I2132">
            <v>6.4097716801309934</v>
          </cell>
          <cell r="J2132">
            <v>2.1027996411067869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30231.03990523476</v>
          </cell>
          <cell r="F2133">
            <v>121382.8806816643</v>
          </cell>
          <cell r="G2133">
            <v>214261.71086045919</v>
          </cell>
          <cell r="H2133">
            <v>227980.62782488609</v>
          </cell>
          <cell r="I2133">
            <v>136828.78704845661</v>
          </cell>
          <cell r="J2133">
            <v>43949.956869661597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30340.30561198424</v>
          </cell>
          <cell r="F2134">
            <v>121821.6014893687</v>
          </cell>
          <cell r="G2134">
            <v>215036.12872170069</v>
          </cell>
          <cell r="H2134">
            <v>228804.6307206701</v>
          </cell>
          <cell r="I2134">
            <v>137323.3348432857</v>
          </cell>
          <cell r="J2134">
            <v>44108.807610953547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1291.5568173697559</v>
          </cell>
          <cell r="F2135">
            <v>5185.82515017079</v>
          </cell>
          <cell r="G2135">
            <v>9153.875428387606</v>
          </cell>
          <cell r="H2135">
            <v>9739.9869478020264</v>
          </cell>
          <cell r="I2135">
            <v>5845.7186150009948</v>
          </cell>
          <cell r="J2135">
            <v>1877.6683367841761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30231.03990523476</v>
          </cell>
          <cell r="F2136">
            <v>121382.8806816643</v>
          </cell>
          <cell r="G2136">
            <v>214261.71086045919</v>
          </cell>
          <cell r="H2136">
            <v>227980.62782488609</v>
          </cell>
          <cell r="I2136">
            <v>136828.78704845661</v>
          </cell>
          <cell r="J2136">
            <v>43949.956869661597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258.31136347395108</v>
          </cell>
          <cell r="F2137">
            <v>1037.165030034158</v>
          </cell>
          <cell r="G2137">
            <v>1830.7750856775201</v>
          </cell>
          <cell r="H2137">
            <v>1947.9973895604039</v>
          </cell>
          <cell r="I2137">
            <v>1169.1437230001991</v>
          </cell>
          <cell r="J2137">
            <v>375.53366735683511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26.572941608391609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</v>
          </cell>
          <cell r="G2144">
            <v>9131.2099691221265</v>
          </cell>
          <cell r="H2144">
            <v>5741.8302517777956</v>
          </cell>
          <cell r="I2144">
            <v>3108.7562671257242</v>
          </cell>
          <cell r="J2144">
            <v>833.36971962572511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5765.4451686130114</v>
          </cell>
          <cell r="I2145">
            <v>3121.5419151665042</v>
          </cell>
          <cell r="J2145">
            <v>836.79719061650462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279.13613280397652</v>
          </cell>
          <cell r="I2146">
            <v>151.13059149857679</v>
          </cell>
          <cell r="J2146">
            <v>40.513841498576816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</v>
          </cell>
          <cell r="G2147">
            <v>9131.2099691221265</v>
          </cell>
          <cell r="H2147">
            <v>5741.8302517777956</v>
          </cell>
          <cell r="I2147">
            <v>3108.7562671257242</v>
          </cell>
          <cell r="J2147">
            <v>833.36971962572511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41.057359620515861</v>
          </cell>
          <cell r="F2148">
            <v>66.658467881595811</v>
          </cell>
          <cell r="G2148">
            <v>88.781817881595785</v>
          </cell>
          <cell r="H2148">
            <v>55.827226560795282</v>
          </cell>
          <cell r="I2148">
            <v>30.226118299715349</v>
          </cell>
          <cell r="J2148">
            <v>8.1027682997153612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0.62045804195804199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H2154">
            <v>1461.482082580824</v>
          </cell>
          <cell r="I2154">
            <v>1461.482082580824</v>
          </cell>
          <cell r="J2154">
            <v>1461.482082580824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H2155">
            <v>1462.991491139539</v>
          </cell>
          <cell r="I2155">
            <v>1462.991491139539</v>
          </cell>
          <cell r="J2155">
            <v>1462.991491139539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H2156">
            <v>27.543951801372479</v>
          </cell>
          <cell r="I2156">
            <v>27.543951801372469</v>
          </cell>
          <cell r="J2156">
            <v>27.543951801372469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H2157">
            <v>1461.482082580824</v>
          </cell>
          <cell r="I2157">
            <v>1461.482082580824</v>
          </cell>
          <cell r="J2157">
            <v>1461.482082580824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H2158">
            <v>2.7543951801372479</v>
          </cell>
          <cell r="I2158">
            <v>2.7543951801372479</v>
          </cell>
          <cell r="J2158">
            <v>2.7543951801372479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15.62302944456551</v>
          </cell>
          <cell r="H2172">
            <v>16.780556565851491</v>
          </cell>
          <cell r="I2172">
            <v>14.225754405459851</v>
          </cell>
          <cell r="J2172">
            <v>11.74622306734139</v>
          </cell>
          <cell r="K2172">
            <v>11.031677338089271</v>
          </cell>
          <cell r="L2172">
            <v>7.0273477281127246</v>
          </cell>
          <cell r="M2172">
            <v>4.3443823908594474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381462.30227147462</v>
          </cell>
          <cell r="H2173">
            <v>409725.25614954071</v>
          </cell>
          <cell r="I2173">
            <v>347345.50339997798</v>
          </cell>
          <cell r="J2173">
            <v>286803.61322758539</v>
          </cell>
          <cell r="K2173">
            <v>269356.78833834629</v>
          </cell>
          <cell r="L2173">
            <v>171584.4070280857</v>
          </cell>
          <cell r="M2173">
            <v>106075.3367101515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382784.01056248503</v>
          </cell>
          <cell r="H2174">
            <v>411144.8912350118</v>
          </cell>
          <cell r="I2174">
            <v>348549.0022226799</v>
          </cell>
          <cell r="J2174">
            <v>287797.34369908262</v>
          </cell>
          <cell r="K2174">
            <v>270290.06824114872</v>
          </cell>
          <cell r="L2174">
            <v>172178.92064588401</v>
          </cell>
          <cell r="M2174">
            <v>106442.8714604182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3.1246058889131021</v>
          </cell>
          <cell r="H2175">
            <v>3.356111313170298</v>
          </cell>
          <cell r="I2175">
            <v>2.8451508810919699</v>
          </cell>
          <cell r="J2175">
            <v>2.3492446134682772</v>
          </cell>
          <cell r="K2175">
            <v>2.2063354676178539</v>
          </cell>
          <cell r="L2175">
            <v>1.405469545622545</v>
          </cell>
          <cell r="M2175">
            <v>0.86887647817188951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15623.029444565511</v>
          </cell>
          <cell r="H2176">
            <v>16780.55656585149</v>
          </cell>
          <cell r="I2176">
            <v>14225.754405459849</v>
          </cell>
          <cell r="J2176">
            <v>11746.223067341391</v>
          </cell>
          <cell r="K2176">
            <v>11031.67733808927</v>
          </cell>
          <cell r="L2176">
            <v>7027.3477281127252</v>
          </cell>
          <cell r="M2176">
            <v>4344.3823908594468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381462.30227147462</v>
          </cell>
          <cell r="H2177">
            <v>409725.25614954071</v>
          </cell>
          <cell r="I2177">
            <v>347345.50339997798</v>
          </cell>
          <cell r="J2177">
            <v>286803.61322758539</v>
          </cell>
          <cell r="K2177">
            <v>269356.78833834629</v>
          </cell>
          <cell r="L2177">
            <v>171584.4070280857</v>
          </cell>
          <cell r="M2177">
            <v>106075.3367101515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3124.6058889131032</v>
          </cell>
          <cell r="H2178">
            <v>3356.1113131702991</v>
          </cell>
          <cell r="I2178">
            <v>2845.1508810919699</v>
          </cell>
          <cell r="J2178">
            <v>2349.2446134682768</v>
          </cell>
          <cell r="K2178">
            <v>2206.3354676178542</v>
          </cell>
          <cell r="L2178">
            <v>1405.469545622545</v>
          </cell>
          <cell r="M2178">
            <v>868.87647817188952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0.1542695363896848</v>
          </cell>
          <cell r="H2192">
            <v>0.1542695363896848</v>
          </cell>
          <cell r="I2192">
            <v>0.1542695363896848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3173.3243635358158</v>
          </cell>
          <cell r="H2193">
            <v>3173.3243635358158</v>
          </cell>
          <cell r="I2193">
            <v>3173.3243635358158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3186.3755663143829</v>
          </cell>
          <cell r="H2194">
            <v>3186.3755663143829</v>
          </cell>
          <cell r="I2194">
            <v>3186.3755663143829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3.0853907277936951E-2</v>
          </cell>
          <cell r="H2195">
            <v>3.0853907277936951E-2</v>
          </cell>
          <cell r="I2195">
            <v>3.0853907277936951E-2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154.26953638968479</v>
          </cell>
          <cell r="H2196">
            <v>154.26953638968479</v>
          </cell>
          <cell r="I2196">
            <v>154.26953638968479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3173.3243635358158</v>
          </cell>
          <cell r="H2197">
            <v>3173.3243635358158</v>
          </cell>
          <cell r="I2197">
            <v>3173.3243635358158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30.853907277936951</v>
          </cell>
          <cell r="H2198">
            <v>30.853907277936951</v>
          </cell>
          <cell r="I2198">
            <v>30.853907277936951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I2199">
            <v>0.67471086883468867</v>
          </cell>
          <cell r="J2199">
            <v>1.692574525745258</v>
          </cell>
          <cell r="K2199">
            <v>1.7074252958538381</v>
          </cell>
          <cell r="L2199">
            <v>1.7074252958538381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I2200">
            <v>35800.158700368578</v>
          </cell>
          <cell r="J2200">
            <v>89808.004336043377</v>
          </cell>
          <cell r="K2200">
            <v>90595.986198004626</v>
          </cell>
          <cell r="L2200">
            <v>90595.986198004626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I2201">
            <v>35837.132855980723</v>
          </cell>
          <cell r="J2201">
            <v>89900.757420054229</v>
          </cell>
          <cell r="K2201">
            <v>90689.553104217426</v>
          </cell>
          <cell r="L2201">
            <v>90689.553104217426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I2202">
            <v>674.71086883468877</v>
          </cell>
          <cell r="J2202">
            <v>1692.5745257452579</v>
          </cell>
          <cell r="K2202">
            <v>1707.425295853837</v>
          </cell>
          <cell r="L2202">
            <v>1707.425295853837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I2203">
            <v>35800.158700368578</v>
          </cell>
          <cell r="J2203">
            <v>89808.004336043377</v>
          </cell>
          <cell r="K2203">
            <v>90595.986198004626</v>
          </cell>
          <cell r="L2203">
            <v>90595.986198004626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I2204">
            <v>67.471086883468857</v>
          </cell>
          <cell r="J2204">
            <v>169.25745257452579</v>
          </cell>
          <cell r="K2204">
            <v>170.74252958538369</v>
          </cell>
          <cell r="L2204">
            <v>170.74252958538369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0.60085444230920526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13910.501114307621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13958.69886424361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569.71335621737694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13910.501114307621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113.9426712434754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3.394198306333426</v>
          </cell>
          <cell r="G2279">
            <v>5.5559715056153953</v>
          </cell>
          <cell r="H2279">
            <v>5.9661862133235761</v>
          </cell>
          <cell r="I2279">
            <v>5.4433544331535781</v>
          </cell>
          <cell r="J2279">
            <v>5.2983804070758307</v>
          </cell>
          <cell r="K2279">
            <v>3.1366072077938609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82875.008646307819</v>
          </cell>
          <cell r="G2280">
            <v>135658.30426210919</v>
          </cell>
          <cell r="H2280">
            <v>145674.380041984</v>
          </cell>
          <cell r="I2280">
            <v>132908.5707428332</v>
          </cell>
          <cell r="J2280">
            <v>129368.7882727682</v>
          </cell>
          <cell r="K2280">
            <v>76585.492656966773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83162.157823023619</v>
          </cell>
          <cell r="G2281">
            <v>136128.33945148429</v>
          </cell>
          <cell r="H2281">
            <v>146179.11939563119</v>
          </cell>
          <cell r="I2281">
            <v>133369.07852787801</v>
          </cell>
          <cell r="J2281">
            <v>129817.03125520681</v>
          </cell>
          <cell r="K2281">
            <v>76850.849626746145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3394.198306333426</v>
          </cell>
          <cell r="G2282">
            <v>5555.9715056153946</v>
          </cell>
          <cell r="H2282">
            <v>5966.1862133235754</v>
          </cell>
          <cell r="I2282">
            <v>5443.3544331535786</v>
          </cell>
          <cell r="J2282">
            <v>5298.3804070758306</v>
          </cell>
          <cell r="K2282">
            <v>3136.607207793862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82875.008646307819</v>
          </cell>
          <cell r="G2283">
            <v>135658.30426210919</v>
          </cell>
          <cell r="H2283">
            <v>145674.380041984</v>
          </cell>
          <cell r="I2283">
            <v>132908.5707428332</v>
          </cell>
          <cell r="J2283">
            <v>129368.7882727682</v>
          </cell>
          <cell r="K2283">
            <v>76585.492656966773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678.83966126668508</v>
          </cell>
          <cell r="G2284">
            <v>1111.194301123079</v>
          </cell>
          <cell r="H2284">
            <v>1193.237242664715</v>
          </cell>
          <cell r="I2284">
            <v>1088.670886630716</v>
          </cell>
          <cell r="J2284">
            <v>1059.676081415166</v>
          </cell>
          <cell r="K2284">
            <v>627.32144155877222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I2315">
            <v>5.9924826706300068E-2</v>
          </cell>
          <cell r="J2315">
            <v>5.9924826706300068E-2</v>
          </cell>
          <cell r="K2315">
            <v>0.26083920244470471</v>
          </cell>
          <cell r="L2315">
            <v>0.26083920244470471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I2316">
            <v>3179.6113050362819</v>
          </cell>
          <cell r="J2316">
            <v>3179.6113050362819</v>
          </cell>
          <cell r="K2316">
            <v>13840.12808171603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I2317">
            <v>3182.8951855397881</v>
          </cell>
          <cell r="J2317">
            <v>3182.8951855397881</v>
          </cell>
          <cell r="K2317">
            <v>13854.42207001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I2318">
            <v>59.924826706300067</v>
          </cell>
          <cell r="J2318">
            <v>59.924826706300067</v>
          </cell>
          <cell r="K2318">
            <v>260.83920244470471</v>
          </cell>
          <cell r="L2318">
            <v>260.83920244470471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I2319">
            <v>3179.6113050362819</v>
          </cell>
          <cell r="J2319">
            <v>3179.6113050362819</v>
          </cell>
          <cell r="K2319">
            <v>13840.12808171603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I2320">
            <v>5.9924826706300083</v>
          </cell>
          <cell r="J2320">
            <v>5.9924826706300083</v>
          </cell>
          <cell r="K2320">
            <v>26.08392024447047</v>
          </cell>
          <cell r="L2320">
            <v>26.08392024447047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679.04394713335694</v>
          </cell>
          <cell r="J2324">
            <v>761.2247444058205</v>
          </cell>
          <cell r="K2324">
            <v>935.16166466476216</v>
          </cell>
          <cell r="L2324">
            <v>935.16166466476216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679.04394713335694</v>
          </cell>
          <cell r="J2325">
            <v>761.2247444058205</v>
          </cell>
          <cell r="K2325">
            <v>935.16166466476216</v>
          </cell>
          <cell r="L2325">
            <v>935.16166466476216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679.04394713335694</v>
          </cell>
          <cell r="J2326">
            <v>761.2247444058205</v>
          </cell>
          <cell r="K2326">
            <v>935.16166466476216</v>
          </cell>
          <cell r="L2326">
            <v>935.16166466476216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29.111392422140121</v>
          </cell>
          <cell r="K2330">
            <v>63.553456483171793</v>
          </cell>
          <cell r="L2330">
            <v>46.658443715939612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29.111392422140121</v>
          </cell>
          <cell r="K2331">
            <v>63.553456483171793</v>
          </cell>
          <cell r="L2331">
            <v>46.658443715939612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29.111392422140121</v>
          </cell>
          <cell r="K2332">
            <v>63.553456483171793</v>
          </cell>
          <cell r="L2332">
            <v>46.658443715939612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3.151982119048963</v>
          </cell>
          <cell r="G2342">
            <v>3.151982119048963</v>
          </cell>
          <cell r="H2342">
            <v>3.151982119048963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29711.729629471549</v>
          </cell>
          <cell r="G2343">
            <v>29711.729629471549</v>
          </cell>
          <cell r="H2343">
            <v>29711.729629471549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29927.15328011708</v>
          </cell>
          <cell r="G2344">
            <v>29927.15328011708</v>
          </cell>
          <cell r="H2344">
            <v>29927.15328011708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3151.9821190489629</v>
          </cell>
          <cell r="G2345">
            <v>3151.9821190489629</v>
          </cell>
          <cell r="H2345">
            <v>3151.9821190489629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29711.729629471549</v>
          </cell>
          <cell r="G2346">
            <v>29711.729629471549</v>
          </cell>
          <cell r="H2346">
            <v>29711.729629471549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458.47012640712188</v>
          </cell>
          <cell r="G2347">
            <v>458.47012640712188</v>
          </cell>
          <cell r="H2347">
            <v>458.47012640712188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71058.926386826453</v>
          </cell>
          <cell r="F2359">
            <v>104526.0301401191</v>
          </cell>
          <cell r="G2359">
            <v>92575.229573894059</v>
          </cell>
          <cell r="H2359">
            <v>31001.23074450986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71132.315553166409</v>
          </cell>
          <cell r="F2360">
            <v>104633.9838991029</v>
          </cell>
          <cell r="G2360">
            <v>92670.840628938327</v>
          </cell>
          <cell r="H2360">
            <v>31033.248600612369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1339.2183638678191</v>
          </cell>
          <cell r="F2361">
            <v>1969.959105543142</v>
          </cell>
          <cell r="G2361">
            <v>1744.727281829892</v>
          </cell>
          <cell r="H2361">
            <v>584.26744712608092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71058.926386826453</v>
          </cell>
          <cell r="F2362">
            <v>104526.0301401191</v>
          </cell>
          <cell r="G2362">
            <v>92575.229573894059</v>
          </cell>
          <cell r="H2362">
            <v>31001.23074450986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133.92183638678191</v>
          </cell>
          <cell r="F2363">
            <v>196.99591055431429</v>
          </cell>
          <cell r="G2363">
            <v>174.47272818298919</v>
          </cell>
          <cell r="H2363">
            <v>58.426744712608098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41190.905206024087</v>
          </cell>
          <cell r="F2364">
            <v>40565.816211575693</v>
          </cell>
          <cell r="G2364">
            <v>38617.798196116841</v>
          </cell>
          <cell r="H2364">
            <v>38811.291559817902</v>
          </cell>
          <cell r="I2364">
            <v>29882.72393525406</v>
          </cell>
          <cell r="J2364">
            <v>24457.979584535798</v>
          </cell>
          <cell r="K2364">
            <v>21424.50234263224</v>
          </cell>
          <cell r="L2364">
            <v>15570.158409600301</v>
          </cell>
          <cell r="M2364">
            <v>9803.5677861461008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41190.905206024087</v>
          </cell>
          <cell r="F2365">
            <v>40565.816211575693</v>
          </cell>
          <cell r="G2365">
            <v>38617.798196116841</v>
          </cell>
          <cell r="H2365">
            <v>38811.291559817902</v>
          </cell>
          <cell r="I2365">
            <v>29882.72393525406</v>
          </cell>
          <cell r="J2365">
            <v>24457.979584535798</v>
          </cell>
          <cell r="K2365">
            <v>21424.50234263224</v>
          </cell>
          <cell r="L2365">
            <v>15570.158409600301</v>
          </cell>
          <cell r="M2365">
            <v>9803.5677861461008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41190.905206024087</v>
          </cell>
          <cell r="F2366">
            <v>40565.816211575693</v>
          </cell>
          <cell r="G2366">
            <v>38617.798196116841</v>
          </cell>
          <cell r="H2366">
            <v>38811.291559817902</v>
          </cell>
          <cell r="I2366">
            <v>29882.72393525406</v>
          </cell>
          <cell r="J2366">
            <v>24457.979584535798</v>
          </cell>
          <cell r="K2366">
            <v>21424.50234263224</v>
          </cell>
          <cell r="L2366">
            <v>15570.158409600301</v>
          </cell>
          <cell r="M2366">
            <v>9803.5677861461008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48573.715614889457</v>
          </cell>
          <cell r="F2367">
            <v>41045.079487182782</v>
          </cell>
          <cell r="G2367">
            <v>36438.45754235873</v>
          </cell>
          <cell r="H2367">
            <v>22821.52335210501</v>
          </cell>
          <cell r="M2367">
            <v>7043.6064241635768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48573.715614889457</v>
          </cell>
          <cell r="F2368">
            <v>41045.079487182782</v>
          </cell>
          <cell r="G2368">
            <v>36438.45754235873</v>
          </cell>
          <cell r="H2368">
            <v>22821.52335210501</v>
          </cell>
          <cell r="M2368">
            <v>7043.6064241635768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48573.715614889457</v>
          </cell>
          <cell r="F2369">
            <v>41045.079487182782</v>
          </cell>
          <cell r="G2369">
            <v>36438.45754235873</v>
          </cell>
          <cell r="H2369">
            <v>22821.52335210501</v>
          </cell>
          <cell r="M2369">
            <v>7043.6064241635768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1966.882885243223</v>
          </cell>
          <cell r="E2">
            <v>1966.882885243223</v>
          </cell>
          <cell r="F2">
            <v>874.10223359999986</v>
          </cell>
          <cell r="G2">
            <v>582.7348224000001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275.2668237804034</v>
          </cell>
          <cell r="E3">
            <v>179.50627694471461</v>
          </cell>
          <cell r="F3">
            <v>130.41452088000011</v>
          </cell>
          <cell r="G3">
            <v>86.943013920000013</v>
          </cell>
          <cell r="H3">
            <v>43.471506960000013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900.8002909763743</v>
          </cell>
          <cell r="E4">
            <v>954.07083781206256</v>
          </cell>
          <cell r="F4">
            <v>691.55324551999968</v>
          </cell>
          <cell r="G4">
            <v>59.200047967426222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307.63028400000002</v>
          </cell>
          <cell r="F6">
            <v>316.2853019723035</v>
          </cell>
          <cell r="G6">
            <v>153.81514200000001</v>
          </cell>
          <cell r="H6">
            <v>76.907571000000004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1690.0376301076969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91.282528800000009</v>
          </cell>
          <cell r="H8">
            <v>60.855019200000008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7.7107402000000391</v>
          </cell>
          <cell r="F10">
            <v>7.7107402000000356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1247.8554698599021</v>
          </cell>
          <cell r="E11">
            <v>821.19812774256138</v>
          </cell>
          <cell r="F11">
            <v>782.35980021977161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650.75520111745868</v>
          </cell>
          <cell r="E12">
            <v>784.47656189972588</v>
          </cell>
          <cell r="F12">
            <v>605.73046824977155</v>
          </cell>
          <cell r="G12">
            <v>1066.85872507053</v>
          </cell>
          <cell r="H12">
            <v>823.60796965635427</v>
          </cell>
          <cell r="I12">
            <v>552.95366665941719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29.559587776386671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149.57454540898101</v>
          </cell>
          <cell r="F14">
            <v>231.7242520380357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398.98264414978291</v>
          </cell>
          <cell r="G15">
            <v>1011.064786586682</v>
          </cell>
          <cell r="H15">
            <v>1338.720166728411</v>
          </cell>
          <cell r="I15">
            <v>1417.2844742768841</v>
          </cell>
          <cell r="J15">
            <v>1776.359393300625</v>
          </cell>
          <cell r="K15">
            <v>2190.9132456130001</v>
          </cell>
          <cell r="L15">
            <v>1742.689213933015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97.564558972319901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0.64863342111709221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114.64827637031991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243.43480506811099</v>
          </cell>
          <cell r="L17">
            <v>192.98350146032891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13.640412223613341</v>
          </cell>
          <cell r="K18">
            <v>13.640412223613341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716.36308608000002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561.98436799999433</v>
          </cell>
          <cell r="F20">
            <v>525.39079999999967</v>
          </cell>
          <cell r="G20">
            <v>691.74620711999978</v>
          </cell>
          <cell r="H20">
            <v>691.74620712000001</v>
          </cell>
          <cell r="I20">
            <v>691.7462071199991</v>
          </cell>
          <cell r="J20">
            <v>691.74620711999819</v>
          </cell>
          <cell r="K20">
            <v>691.74620711999876</v>
          </cell>
          <cell r="L20">
            <v>691.74620711999819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255.3857374800001</v>
          </cell>
          <cell r="I21">
            <v>516.13259496000012</v>
          </cell>
          <cell r="J21">
            <v>781.97251644000005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56.522742059967193</v>
          </cell>
          <cell r="E22">
            <v>31.397926496</v>
          </cell>
          <cell r="F22">
            <v>35.903550606990308</v>
          </cell>
          <cell r="G22">
            <v>15.698963248</v>
          </cell>
          <cell r="H22">
            <v>7.8494816239999983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87.92236800000002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38.979297940032893</v>
          </cell>
          <cell r="E24">
            <v>16.097678179058111</v>
          </cell>
          <cell r="F24">
            <v>0</v>
          </cell>
          <cell r="G24">
            <v>11.805158804695671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435.97202732494202</v>
          </cell>
          <cell r="F25">
            <v>541.35137295898073</v>
          </cell>
          <cell r="G25">
            <v>746.22142819725457</v>
          </cell>
          <cell r="H25">
            <v>445.09310902344743</v>
          </cell>
          <cell r="I25">
            <v>381.20964007356412</v>
          </cell>
          <cell r="J25">
            <v>235.41840362001341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7.5133004340292171</v>
          </cell>
          <cell r="G26">
            <v>13.665020221716899</v>
          </cell>
          <cell r="H26">
            <v>2.477092501175572</v>
          </cell>
          <cell r="I26">
            <v>5.1674446216576504</v>
          </cell>
          <cell r="J26">
            <v>5.1674446216576504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47.955913664763841</v>
          </cell>
          <cell r="H27">
            <v>0</v>
          </cell>
          <cell r="I27">
            <v>32.627150011709027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65.623749661127405</v>
          </cell>
          <cell r="H30">
            <v>33.796624975538613</v>
          </cell>
          <cell r="I30">
            <v>24.8157036533675</v>
          </cell>
          <cell r="J30">
            <v>24.8157036533675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550.07999999999993</v>
          </cell>
          <cell r="E31">
            <v>983.01999999999987</v>
          </cell>
          <cell r="F31">
            <v>1530.69</v>
          </cell>
          <cell r="G31">
            <v>2488.427974625195</v>
          </cell>
          <cell r="H31">
            <v>1986.996147852122</v>
          </cell>
          <cell r="I31">
            <v>1028.3561796119659</v>
          </cell>
          <cell r="J31">
            <v>539.33269173624012</v>
          </cell>
          <cell r="K31">
            <v>621.19422983275751</v>
          </cell>
          <cell r="L31">
            <v>242.8891402289301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25.563820241703741</v>
          </cell>
          <cell r="H32">
            <v>1019.655900466443</v>
          </cell>
          <cell r="I32">
            <v>2100.7858368605139</v>
          </cell>
          <cell r="J32">
            <v>2633.5233529048801</v>
          </cell>
          <cell r="K32">
            <v>2808.4674958747619</v>
          </cell>
          <cell r="L32">
            <v>3467.9068275283198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845.83471120151592</v>
          </cell>
          <cell r="H33">
            <v>943.50386805537505</v>
          </cell>
          <cell r="I33">
            <v>1219.148330551667</v>
          </cell>
          <cell r="J33">
            <v>1772.9698846962781</v>
          </cell>
          <cell r="K33">
            <v>2965.6699384875792</v>
          </cell>
          <cell r="L33">
            <v>2146.680495284219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105.9949970122545</v>
          </cell>
          <cell r="H34">
            <v>1220.4776929070349</v>
          </cell>
          <cell r="I34">
            <v>3067.4426803767979</v>
          </cell>
          <cell r="J34">
            <v>5397.1911152769717</v>
          </cell>
          <cell r="K34">
            <v>6518.6776872543269</v>
          </cell>
          <cell r="L34">
            <v>9088.0951568352411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583.67999999999995</v>
          </cell>
          <cell r="G35">
            <v>1388.3247369649621</v>
          </cell>
          <cell r="H35">
            <v>2034.52008714</v>
          </cell>
          <cell r="I35">
            <v>2874.6409142608859</v>
          </cell>
          <cell r="J35">
            <v>1839.212640684</v>
          </cell>
          <cell r="K35">
            <v>66.009263039999993</v>
          </cell>
          <cell r="L35">
            <v>141.35443734683921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17.76997260703796</v>
          </cell>
          <cell r="H36">
            <v>241.876799568</v>
          </cell>
          <cell r="I36">
            <v>443.10415403117651</v>
          </cell>
          <cell r="J36">
            <v>2474.3515714380001</v>
          </cell>
          <cell r="K36">
            <v>5322.2133810245923</v>
          </cell>
          <cell r="L36">
            <v>5342.0694423276609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8.2612816278928918</v>
          </cell>
          <cell r="G37">
            <v>8.0900678616283717</v>
          </cell>
          <cell r="H37">
            <v>8.0900678616283717</v>
          </cell>
          <cell r="I37">
            <v>8.0900678616283717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12.198718372107111</v>
          </cell>
          <cell r="G38">
            <v>12.43530434539378</v>
          </cell>
          <cell r="H38">
            <v>12.281831247793781</v>
          </cell>
          <cell r="I38">
            <v>12.22081539499378</v>
          </cell>
          <cell r="J38">
            <v>12.298301820729259</v>
          </cell>
          <cell r="K38">
            <v>12.39224125752926</v>
          </cell>
          <cell r="L38">
            <v>0.33911086896782672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1.3308192000000311E-3</v>
          </cell>
          <cell r="H39">
            <v>0.15480391679999941</v>
          </cell>
          <cell r="I39">
            <v>0.21581976960000021</v>
          </cell>
          <cell r="J39">
            <v>0.16314203519999951</v>
          </cell>
          <cell r="K39">
            <v>8.244771839999876E-2</v>
          </cell>
          <cell r="L39">
            <v>0.1993705920000004</v>
          </cell>
        </row>
        <row r="40">
          <cell r="A40">
            <v>38</v>
          </cell>
          <cell r="B40" t="str">
            <v>ELC_SOL_CSP_4_NEW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2.7988199999999401E-2</v>
          </cell>
          <cell r="I40">
            <v>6.6465273599998584E-2</v>
          </cell>
          <cell r="J40">
            <v>7.4856297677331964</v>
          </cell>
          <cell r="K40">
            <v>21.208793522619899</v>
          </cell>
          <cell r="L40">
            <v>0</v>
          </cell>
        </row>
        <row r="41">
          <cell r="A41">
            <v>39</v>
          </cell>
          <cell r="B41" t="str">
            <v>ELC_SOL_CSP_4_NEW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0.20888500319999559</v>
          </cell>
          <cell r="I41">
            <v>0.1704079295999964</v>
          </cell>
          <cell r="J41">
            <v>27.74981075999532</v>
          </cell>
          <cell r="K41">
            <v>14.02853916510861</v>
          </cell>
          <cell r="L41">
            <v>35.413666143821267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1.72</v>
          </cell>
          <cell r="E42">
            <v>1.76</v>
          </cell>
          <cell r="F42">
            <v>1.85</v>
          </cell>
          <cell r="G42">
            <v>7.8759267840000007</v>
          </cell>
          <cell r="H42">
            <v>9.2447153280000034</v>
          </cell>
          <cell r="I42">
            <v>9.0634464000000001</v>
          </cell>
          <cell r="J42">
            <v>10.798430976000001</v>
          </cell>
          <cell r="K42">
            <v>10.788844032</v>
          </cell>
          <cell r="L42">
            <v>2.2960730880000009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0.61495200000000005</v>
          </cell>
          <cell r="I43">
            <v>4.0996799999999958</v>
          </cell>
          <cell r="J43">
            <v>25.418016000000001</v>
          </cell>
          <cell r="K43">
            <v>158.247648</v>
          </cell>
          <cell r="L43">
            <v>933.08716800000047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19.382814</v>
          </cell>
          <cell r="I44">
            <v>144.49231489677109</v>
          </cell>
          <cell r="J44">
            <v>628.07177943337024</v>
          </cell>
          <cell r="K44">
            <v>1358.9905648966101</v>
          </cell>
          <cell r="L44">
            <v>1992.2363424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138.04064063999999</v>
          </cell>
          <cell r="K45">
            <v>431.96449866180637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25.08</v>
          </cell>
          <cell r="E46">
            <v>27.17</v>
          </cell>
          <cell r="F46">
            <v>29.26</v>
          </cell>
          <cell r="G46">
            <v>26.657317727999999</v>
          </cell>
          <cell r="H46">
            <v>74.290048991999996</v>
          </cell>
          <cell r="I46">
            <v>62.179089696000013</v>
          </cell>
          <cell r="J46">
            <v>81.397128095999989</v>
          </cell>
          <cell r="K46">
            <v>57.208984560000012</v>
          </cell>
          <cell r="L46">
            <v>68.13620856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185</v>
          </cell>
          <cell r="E47">
            <v>190.47499999999999</v>
          </cell>
          <cell r="F47">
            <v>205.2</v>
          </cell>
          <cell r="G47">
            <v>77.657336928000007</v>
          </cell>
          <cell r="H47">
            <v>212.45322591359999</v>
          </cell>
          <cell r="I47">
            <v>176.5508774976</v>
          </cell>
          <cell r="J47">
            <v>230.24258259839999</v>
          </cell>
          <cell r="K47">
            <v>161.44278091199999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56.239999999999988</v>
          </cell>
          <cell r="G49">
            <v>86.013493920000002</v>
          </cell>
          <cell r="H49">
            <v>138.51967248</v>
          </cell>
          <cell r="I49">
            <v>83.598467040000017</v>
          </cell>
          <cell r="J49">
            <v>87.092655840000006</v>
          </cell>
          <cell r="K49">
            <v>51.506960399999997</v>
          </cell>
          <cell r="L49">
            <v>53.493728400000009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3.0000000133441071E-3</v>
          </cell>
          <cell r="G11">
            <v>194.50559999998671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1356.049389846951</v>
          </cell>
          <cell r="H15">
            <v>3557.1449999999991</v>
          </cell>
          <cell r="I15">
            <v>2203.264610153049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1847.7206101530501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688.56738984695107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312.40390026182689</v>
          </cell>
          <cell r="K17">
            <v>162.84401880721941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1476.4339667257059</v>
          </cell>
          <cell r="I20">
            <v>291.50928931079352</v>
          </cell>
          <cell r="J20">
            <v>254.43699591582609</v>
          </cell>
          <cell r="K20">
            <v>94.966145050320137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</v>
          </cell>
          <cell r="E22">
            <v>9711.1572233692459</v>
          </cell>
          <cell r="F22">
            <v>8293.7841071059192</v>
          </cell>
          <cell r="G22">
            <v>8932.9045780673569</v>
          </cell>
          <cell r="H22">
            <v>8490.600262792972</v>
          </cell>
          <cell r="I22">
            <v>8063.187947518587</v>
          </cell>
          <cell r="J22">
            <v>7649.923032244199</v>
          </cell>
          <cell r="K22">
            <v>7249.3163169698164</v>
          </cell>
          <cell r="L22">
            <v>6862.1124016954327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381.0066670374685</v>
          </cell>
          <cell r="K23">
            <v>118.3938488682232</v>
          </cell>
          <cell r="L23">
            <v>19.7291935161788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6.5930372228088702E-2</v>
          </cell>
          <cell r="H24">
            <v>949.40000000000009</v>
          </cell>
          <cell r="I24">
            <v>972.59999999999968</v>
          </cell>
          <cell r="J24">
            <v>995.8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41.479123483594307</v>
          </cell>
          <cell r="G25">
            <v>0</v>
          </cell>
          <cell r="H25">
            <v>181.33051399988969</v>
          </cell>
          <cell r="I25">
            <v>0</v>
          </cell>
          <cell r="J25">
            <v>0</v>
          </cell>
          <cell r="K25">
            <v>286.64999999999992</v>
          </cell>
          <cell r="L25">
            <v>284.80000000000013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346.60000000000008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882.49999999999932</v>
          </cell>
          <cell r="I26">
            <v>913.49999999999977</v>
          </cell>
          <cell r="J26">
            <v>857.77547718510664</v>
          </cell>
          <cell r="K26">
            <v>969.8</v>
          </cell>
          <cell r="L26">
            <v>995.1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762.77657751851848</v>
          </cell>
          <cell r="F27">
            <v>1319.354876516406</v>
          </cell>
          <cell r="G27">
            <v>1409.8469826286209</v>
          </cell>
          <cell r="H27">
            <v>1777.5</v>
          </cell>
          <cell r="I27">
            <v>1751.8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</v>
          </cell>
          <cell r="L34">
            <v>902.39999999999986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471.00000000000011</v>
          </cell>
          <cell r="G35">
            <v>517.99999999999989</v>
          </cell>
          <cell r="H35">
            <v>565.00000000000011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758.89999999999986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34.899999999999991</v>
          </cell>
          <cell r="I36">
            <v>38.949999999999633</v>
          </cell>
          <cell r="J36">
            <v>43</v>
          </cell>
          <cell r="K36">
            <v>48.29999999999999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69.200000000000017</v>
          </cell>
          <cell r="G38">
            <v>71.400000000000006</v>
          </cell>
          <cell r="H38">
            <v>73.599999999999994</v>
          </cell>
          <cell r="I38">
            <v>65</v>
          </cell>
          <cell r="J38">
            <v>56.399999999999991</v>
          </cell>
          <cell r="K38">
            <v>56.4</v>
          </cell>
          <cell r="L38">
            <v>56.4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215.30251517782429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468.99929999996789</v>
          </cell>
          <cell r="I39">
            <v>555.41640000007237</v>
          </cell>
          <cell r="J39">
            <v>3.85E-2</v>
          </cell>
          <cell r="K39">
            <v>3.8499999999999993E-2</v>
          </cell>
          <cell r="L39">
            <v>3.8499999999999993E-2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87.389484822179043</v>
          </cell>
          <cell r="E40">
            <v>78.016422481480348</v>
          </cell>
          <cell r="F40">
            <v>0</v>
          </cell>
          <cell r="G40">
            <v>76.974912209522273</v>
          </cell>
          <cell r="H40">
            <v>2.7E-2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400.00000000000011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2088.7800000000011</v>
          </cell>
          <cell r="E42">
            <v>2123.369999999999</v>
          </cell>
          <cell r="F42">
            <v>2231.010000000002</v>
          </cell>
          <cell r="G42">
            <v>2271.6198016910521</v>
          </cell>
          <cell r="H42">
            <v>2356.0244264186049</v>
          </cell>
          <cell r="I42">
            <v>2163.9344309701419</v>
          </cell>
          <cell r="J42">
            <v>2259.5450378891742</v>
          </cell>
          <cell r="K42">
            <v>2434.3480506811111</v>
          </cell>
          <cell r="L42">
            <v>1936.32134881446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226.50834135578501</v>
          </cell>
          <cell r="E43">
            <v>269.37407269783643</v>
          </cell>
          <cell r="F43">
            <v>277.80652204917777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2276.3968867079998</v>
          </cell>
          <cell r="I44">
            <v>3317.7450682920621</v>
          </cell>
          <cell r="J44">
            <v>4313.5642121219998</v>
          </cell>
          <cell r="K44">
            <v>5388.2226440645918</v>
          </cell>
          <cell r="L44">
            <v>5483.4238796744976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264.54665864421497</v>
          </cell>
          <cell r="E45">
            <v>592.10792730216372</v>
          </cell>
          <cell r="F45">
            <v>874.56247795082277</v>
          </cell>
          <cell r="G45">
            <v>1309.807815979377</v>
          </cell>
          <cell r="H45">
            <v>1538.956799999999</v>
          </cell>
          <cell r="I45">
            <v>1561.5410789032251</v>
          </cell>
          <cell r="J45">
            <v>1889.0064</v>
          </cell>
          <cell r="K45">
            <v>2064.0311999999999</v>
          </cell>
          <cell r="L45">
            <v>2239.0560000000019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20.526703026222151</v>
          </cell>
          <cell r="H46">
            <v>20.763576229422139</v>
          </cell>
          <cell r="I46">
            <v>20.763576229422139</v>
          </cell>
          <cell r="J46">
            <v>47.696884383657768</v>
          </cell>
          <cell r="K46">
            <v>47.712021663657779</v>
          </cell>
          <cell r="L46">
            <v>35.95214760478909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7.8759267840000016</v>
          </cell>
          <cell r="H47">
            <v>9.2447153280000016</v>
          </cell>
          <cell r="I47">
            <v>9.0634464000000001</v>
          </cell>
          <cell r="J47">
            <v>10.798430976000001</v>
          </cell>
          <cell r="K47">
            <v>10.788844032</v>
          </cell>
          <cell r="L47">
            <v>2.2960730880000009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2513.9917948668981</v>
          </cell>
          <cell r="H48">
            <v>3006.652048318565</v>
          </cell>
          <cell r="I48">
            <v>3129.14201647248</v>
          </cell>
          <cell r="J48">
            <v>3172.8560446411202</v>
          </cell>
          <cell r="K48">
            <v>3429.66172570752</v>
          </cell>
          <cell r="L48">
            <v>3710.7959677572512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951.82970821377057</v>
          </cell>
          <cell r="H49">
            <v>2163.9815609624102</v>
          </cell>
          <cell r="I49">
            <v>4286.591010928465</v>
          </cell>
          <cell r="J49">
            <v>7170.1609999732509</v>
          </cell>
          <cell r="K49">
            <v>9484.3476257419043</v>
          </cell>
          <cell r="L49">
            <v>11234.775652119461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513.14599999999996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943.03784998578885</v>
          </cell>
          <cell r="L54">
            <v>183.31244961379161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7676.2051016432824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11005.451431512191</v>
          </cell>
          <cell r="I57">
            <v>5269.8408299434441</v>
          </cell>
          <cell r="J57">
            <v>2627.9658123146778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11948.268043561409</v>
          </cell>
          <cell r="H61">
            <v>5253.8025573196364</v>
          </cell>
          <cell r="I61">
            <v>2392.9970114510002</v>
          </cell>
          <cell r="J61">
            <v>1126.3030653156379</v>
          </cell>
          <cell r="K61">
            <v>290.19892659483742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2283.5279999999989</v>
          </cell>
          <cell r="J62">
            <v>2283.5279999999989</v>
          </cell>
          <cell r="K62">
            <v>2283.5279999999998</v>
          </cell>
          <cell r="L62">
            <v>1767.042335411277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493.78680000000003</v>
          </cell>
          <cell r="H64">
            <v>703.39999999999986</v>
          </cell>
          <cell r="I64">
            <v>36.628000000000057</v>
          </cell>
          <cell r="J64">
            <v>36.628000000000057</v>
          </cell>
          <cell r="K64">
            <v>36.628000000000007</v>
          </cell>
          <cell r="L64">
            <v>7.7285079999999997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7355.0549999999994</v>
          </cell>
          <cell r="G66">
            <v>5232.7201975236994</v>
          </cell>
          <cell r="H66">
            <v>2607.4187773057952</v>
          </cell>
          <cell r="I66">
            <v>1376.7785121951219</v>
          </cell>
          <cell r="J66">
            <v>855.27149999999983</v>
          </cell>
          <cell r="K66">
            <v>400.33985106382983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436.29112813501968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98.881199999999993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274.99623881560439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HH2_BIO_DS_NEW</v>
          </cell>
          <cell r="C2" t="str">
            <v>HH2_DT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-6.0773994692452191E-8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9.0000000000000011E-2</v>
          </cell>
          <cell r="F3">
            <v>9.0000000000000011E-2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132.4442181875078</v>
          </cell>
          <cell r="I4">
            <v>6.8837323755389317</v>
          </cell>
          <cell r="J4">
            <v>30.973374318377608</v>
          </cell>
          <cell r="K4">
            <v>110.71466092147941</v>
          </cell>
          <cell r="L4">
            <v>275.14845827797461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20.59006076694827</v>
          </cell>
          <cell r="I5">
            <v>70.993660104355911</v>
          </cell>
          <cell r="J5">
            <v>8.4138573284647489</v>
          </cell>
          <cell r="K5">
            <v>549.54487961117866</v>
          </cell>
          <cell r="L5">
            <v>639.2508359401296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35.579824196757563</v>
          </cell>
          <cell r="I6">
            <v>110.7861726228538</v>
          </cell>
          <cell r="J6">
            <v>320.26896107658001</v>
          </cell>
          <cell r="K6">
            <v>53.59732335825688</v>
          </cell>
          <cell r="L6">
            <v>29.50641540241314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0.90608667529820452</v>
          </cell>
          <cell r="I7">
            <v>39.459473005701668</v>
          </cell>
          <cell r="J7">
            <v>331.2298135736682</v>
          </cell>
          <cell r="K7">
            <v>1454.5146633994409</v>
          </cell>
          <cell r="L7">
            <v>1832.13848222658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58.586047287106403</v>
          </cell>
          <cell r="H8">
            <v>533.03890932887236</v>
          </cell>
          <cell r="I8">
            <v>673.01663795617185</v>
          </cell>
          <cell r="J8">
            <v>803.71019435012215</v>
          </cell>
          <cell r="K8">
            <v>831.62847270964289</v>
          </cell>
          <cell r="L8">
            <v>823.95580815290293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47.553654117717173</v>
          </cell>
          <cell r="E2">
            <v>29.608572922111861</v>
          </cell>
          <cell r="F2">
            <v>30.955214407558341</v>
          </cell>
          <cell r="G2">
            <v>28.128144276006271</v>
          </cell>
          <cell r="H2">
            <v>14.064072138003111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7.2050991087450296</v>
          </cell>
          <cell r="E3">
            <v>4.4861474124411904</v>
          </cell>
          <cell r="F3">
            <v>4.2993353343830991</v>
          </cell>
          <cell r="G3">
            <v>4.2618400418191316</v>
          </cell>
          <cell r="H3">
            <v>2.130920020909568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4.3230594652470113</v>
          </cell>
          <cell r="E4">
            <v>2.6916884474647138</v>
          </cell>
          <cell r="F4">
            <v>2.5796012006298592</v>
          </cell>
          <cell r="G4">
            <v>2.5571040250914781</v>
          </cell>
          <cell r="H4">
            <v>1.278552012545737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17.28070970241404</v>
          </cell>
          <cell r="E6">
            <v>8.9722948248823773</v>
          </cell>
          <cell r="F6">
            <v>8.5986706687661965</v>
          </cell>
          <cell r="G6">
            <v>8.5236800836382614</v>
          </cell>
          <cell r="H6">
            <v>4.2618400418193536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38.907535187223097</v>
          </cell>
          <cell r="E7">
            <v>24.225196027182431</v>
          </cell>
          <cell r="F7">
            <v>23.21641080566874</v>
          </cell>
          <cell r="G7">
            <v>23.013936225823262</v>
          </cell>
          <cell r="H7">
            <v>11.506968112911689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9.898746550137993</v>
          </cell>
          <cell r="E8">
            <v>7.9189972401103859</v>
          </cell>
          <cell r="F8">
            <v>5.939247930082769</v>
          </cell>
          <cell r="G8">
            <v>3.959498620055149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2.2843261269549222</v>
          </cell>
          <cell r="E9">
            <v>1.827460901563996</v>
          </cell>
          <cell r="F9">
            <v>1.370595676172953</v>
          </cell>
          <cell r="G9">
            <v>0.91373045078195736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1.5228840846366121</v>
          </cell>
          <cell r="E10">
            <v>1.2183072677093369</v>
          </cell>
          <cell r="F10">
            <v>0.91373045078196902</v>
          </cell>
          <cell r="G10">
            <v>0.60915363385462462</v>
          </cell>
          <cell r="H10">
            <v>0.30457681692732258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8.3758624655014078</v>
          </cell>
          <cell r="E11">
            <v>6.7006899724011104</v>
          </cell>
          <cell r="F11">
            <v>5.0255174793008281</v>
          </cell>
          <cell r="G11">
            <v>3.3503449862005321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8.5281508739648864</v>
          </cell>
          <cell r="F12">
            <v>6.3961131554737802</v>
          </cell>
          <cell r="G12">
            <v>4.2640754369824796</v>
          </cell>
          <cell r="H12">
            <v>2.1320377184912589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110.9311274509803</v>
          </cell>
          <cell r="E13">
            <v>88.74490196078429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9.1991666666666649</v>
          </cell>
          <cell r="E15">
            <v>7.3593333333333337</v>
          </cell>
          <cell r="F15">
            <v>5.5194999999999999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8.8223776223776209</v>
          </cell>
          <cell r="E16">
            <v>7.0579020979020948</v>
          </cell>
          <cell r="F16">
            <v>5.2934265734265606</v>
          </cell>
          <cell r="G16">
            <v>3.5289510489510492</v>
          </cell>
          <cell r="H16">
            <v>0.92867132867132862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6.9650349650349649E-2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261.24444662304222</v>
          </cell>
          <cell r="E18">
            <v>232.29526556626681</v>
          </cell>
          <cell r="F18">
            <v>231.92037474427971</v>
          </cell>
          <cell r="G18">
            <v>262.11790526780811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75.109718834610405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40.483734939759032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3.291599999999999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11.96509169523824</v>
          </cell>
          <cell r="E32">
            <v>58.299137486703692</v>
          </cell>
          <cell r="F32">
            <v>87.816217714270749</v>
          </cell>
          <cell r="G32">
            <v>170.33751087632649</v>
          </cell>
          <cell r="H32">
            <v>228.23636911522041</v>
          </cell>
          <cell r="I32">
            <v>237.7245864694172</v>
          </cell>
          <cell r="J32">
            <v>240.82798727203181</v>
          </cell>
          <cell r="K32">
            <v>191.97518803726791</v>
          </cell>
          <cell r="L32">
            <v>48.088133001166362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3.571983076609039</v>
          </cell>
          <cell r="G33">
            <v>3.571983076609039</v>
          </cell>
          <cell r="H33">
            <v>0</v>
          </cell>
          <cell r="I33">
            <v>3.5719830766090399</v>
          </cell>
          <cell r="J33">
            <v>3.5719830766090381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7.4043671544029568</v>
          </cell>
          <cell r="L34">
            <v>26.71404424926466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72.41899106769317</v>
          </cell>
          <cell r="H35">
            <v>291.89242634336449</v>
          </cell>
          <cell r="I35">
            <v>413.0168978503242</v>
          </cell>
          <cell r="J35">
            <v>440.94420197006008</v>
          </cell>
          <cell r="K35">
            <v>444.94459855962481</v>
          </cell>
          <cell r="L35">
            <v>347.02467124716162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91.041369549514272</v>
          </cell>
          <cell r="E36">
            <v>157.27284475259461</v>
          </cell>
          <cell r="F36">
            <v>157.728708070718</v>
          </cell>
          <cell r="G36">
            <v>133.93428250093041</v>
          </cell>
          <cell r="H36">
            <v>25.445772699960951</v>
          </cell>
          <cell r="I36">
            <v>13.261802073037231</v>
          </cell>
          <cell r="J36">
            <v>0</v>
          </cell>
          <cell r="K36">
            <v>0</v>
          </cell>
          <cell r="L36">
            <v>61.063022825873333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88.249103963134132</v>
          </cell>
          <cell r="F37">
            <v>82.925387525660909</v>
          </cell>
          <cell r="G37">
            <v>77.597572769144165</v>
          </cell>
          <cell r="H37">
            <v>72.27795465071442</v>
          </cell>
          <cell r="I37">
            <v>72.27795465071442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23.744027999999659</v>
          </cell>
          <cell r="E38">
            <v>19.868530192908722</v>
          </cell>
          <cell r="F38">
            <v>82.782909166848583</v>
          </cell>
          <cell r="G38">
            <v>79.887999652213722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12.76655590597932</v>
          </cell>
          <cell r="G39">
            <v>96.210740508963866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38.225370365384251</v>
          </cell>
          <cell r="H40">
            <v>459.50084117336149</v>
          </cell>
          <cell r="I40">
            <v>590.49871677439933</v>
          </cell>
          <cell r="J40">
            <v>720.14690370497829</v>
          </cell>
          <cell r="K40">
            <v>730.11825816291093</v>
          </cell>
          <cell r="L40">
            <v>738.41500465559079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1.1067783943241269</v>
          </cell>
          <cell r="E41">
            <v>11.36199662431288</v>
          </cell>
          <cell r="F41">
            <v>19.335587250633321</v>
          </cell>
          <cell r="G41">
            <v>19.33558725063331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9.0009000900090022E-2</v>
          </cell>
          <cell r="F42">
            <v>9.0009000900091257E-2</v>
          </cell>
          <cell r="G42">
            <v>20.366536112373069</v>
          </cell>
          <cell r="H42">
            <v>73.591377377365916</v>
          </cell>
          <cell r="I42">
            <v>82.446482237291391</v>
          </cell>
          <cell r="J42">
            <v>83.504922363368621</v>
          </cell>
          <cell r="K42">
            <v>101.5933857111195</v>
          </cell>
          <cell r="L42">
            <v>85.623207318515128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22.51727067337421</v>
          </cell>
          <cell r="F43">
            <v>22.51727067337421</v>
          </cell>
          <cell r="G43">
            <v>22.51727067337421</v>
          </cell>
          <cell r="H43">
            <v>236.9139983087363</v>
          </cell>
          <cell r="I43">
            <v>232.83713585783019</v>
          </cell>
          <cell r="J43">
            <v>235.48160639827969</v>
          </cell>
          <cell r="K43">
            <v>236.73023676231469</v>
          </cell>
          <cell r="L43">
            <v>244.21450203614299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100.2977979851638</v>
          </cell>
          <cell r="E44">
            <v>5.8673742901324912</v>
          </cell>
          <cell r="F44">
            <v>100.2977979851638</v>
          </cell>
          <cell r="G44">
            <v>32.069751642135472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167.6280596366459</v>
          </cell>
          <cell r="K45">
            <v>317.59707242405187</v>
          </cell>
          <cell r="L45">
            <v>321.20610749098819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38.813601197087259</v>
          </cell>
          <cell r="E46">
            <v>38.813601197087259</v>
          </cell>
          <cell r="F46">
            <v>14.896522438013751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166.07866749917841</v>
          </cell>
          <cell r="F47">
            <v>109.72934529926749</v>
          </cell>
          <cell r="G47">
            <v>243.4676386840753</v>
          </cell>
          <cell r="H47">
            <v>306.75874752498493</v>
          </cell>
          <cell r="I47">
            <v>335.77235643441111</v>
          </cell>
          <cell r="J47">
            <v>169.69368893523259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347.76042223144771</v>
          </cell>
          <cell r="E48">
            <v>378.62185948926191</v>
          </cell>
          <cell r="F48">
            <v>391.14932060631412</v>
          </cell>
          <cell r="G48">
            <v>452.67331736857312</v>
          </cell>
          <cell r="H48">
            <v>532.08839679864241</v>
          </cell>
          <cell r="I48">
            <v>573.42319752225944</v>
          </cell>
          <cell r="J48">
            <v>595.68337287250608</v>
          </cell>
          <cell r="K48">
            <v>609.23547766654474</v>
          </cell>
          <cell r="L48">
            <v>637.16964331662791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247.65092592592589</v>
          </cell>
          <cell r="E49">
            <v>206.37577160493831</v>
          </cell>
          <cell r="F49">
            <v>165.1006172839507</v>
          </cell>
          <cell r="G49">
            <v>124.99763736974261</v>
          </cell>
          <cell r="H49">
            <v>64.534273404480544</v>
          </cell>
          <cell r="I49">
            <v>41.275154320987667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13.67177024482109</v>
          </cell>
          <cell r="G50">
            <v>10.253827683615819</v>
          </cell>
          <cell r="H50">
            <v>5.2938866133886906</v>
          </cell>
          <cell r="I50">
            <v>3.417942561205273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58.404843063402353</v>
          </cell>
          <cell r="E51">
            <v>48.670702552835323</v>
          </cell>
          <cell r="F51">
            <v>38.93656204226825</v>
          </cell>
          <cell r="G51">
            <v>29.202421531701201</v>
          </cell>
          <cell r="H51">
            <v>15.07674140772102</v>
          </cell>
          <cell r="I51">
            <v>9.7341405105670695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239.7356905210296</v>
          </cell>
          <cell r="E52">
            <v>199.7797421008581</v>
          </cell>
          <cell r="F52">
            <v>159.82379368068641</v>
          </cell>
          <cell r="G52">
            <v>119.8678452605147</v>
          </cell>
          <cell r="H52">
            <v>61.885844094526327</v>
          </cell>
          <cell r="I52">
            <v>39.955948420171602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112.372176637474</v>
          </cell>
          <cell r="E53">
            <v>58.964506172839499</v>
          </cell>
          <cell r="F53">
            <v>47.171604938271663</v>
          </cell>
          <cell r="G53">
            <v>99.327329673571882</v>
          </cell>
          <cell r="H53">
            <v>51.281105663865063</v>
          </cell>
          <cell r="I53">
            <v>33.499834693450516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44.642014599453177</v>
          </cell>
          <cell r="I54">
            <v>28.82265013601171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98.221056256436896</v>
          </cell>
          <cell r="E55">
            <v>116.52985457208609</v>
          </cell>
          <cell r="F55">
            <v>93.223883657668949</v>
          </cell>
          <cell r="G55">
            <v>4.7971123666038853</v>
          </cell>
          <cell r="H55">
            <v>2.4766720998309681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4.2682361773472444</v>
          </cell>
          <cell r="E56">
            <v>3.2256333830104391</v>
          </cell>
          <cell r="F56">
            <v>2.6179582712369989</v>
          </cell>
          <cell r="G56">
            <v>1.6163938897168271</v>
          </cell>
          <cell r="H56">
            <v>0.80640834575262732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9.5027608047689963E-2</v>
          </cell>
          <cell r="E57">
            <v>0.26497764530551471</v>
          </cell>
          <cell r="F57">
            <v>0</v>
          </cell>
          <cell r="G57">
            <v>0.1263594129788165</v>
          </cell>
          <cell r="H57">
            <v>6.6244411326380134E-2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9.2220566318927194E-2</v>
          </cell>
          <cell r="F58">
            <v>6.9165424739196291E-2</v>
          </cell>
          <cell r="G58">
            <v>4.6110283159463111E-2</v>
          </cell>
          <cell r="H58">
            <v>2.3055141579732302E-2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110.3472585860092</v>
          </cell>
          <cell r="E59">
            <v>72.333145388642777</v>
          </cell>
          <cell r="F59">
            <v>106.9374788562223</v>
          </cell>
          <cell r="G59">
            <v>43.926266948759967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25.327194575488971</v>
          </cell>
          <cell r="E60">
            <v>61.338703181635118</v>
          </cell>
          <cell r="F60">
            <v>0</v>
          </cell>
          <cell r="G60">
            <v>35.411706565864719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6.8170438985098674</v>
          </cell>
          <cell r="H61">
            <v>4.544695932339911</v>
          </cell>
          <cell r="I61">
            <v>2.2723479661699568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85.764335027426412</v>
          </cell>
          <cell r="E62">
            <v>50.450379312660928</v>
          </cell>
          <cell r="F62">
            <v>5.218750699652972</v>
          </cell>
          <cell r="G62">
            <v>3.4791671331019818</v>
          </cell>
          <cell r="H62">
            <v>1.7395835665510011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7.1443859845516631</v>
          </cell>
          <cell r="F63">
            <v>5.3582894884137469</v>
          </cell>
          <cell r="G63">
            <v>25.25841257190962</v>
          </cell>
          <cell r="H63">
            <v>1.7860964961379271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106.48724071204551</v>
          </cell>
          <cell r="E64">
            <v>0</v>
          </cell>
          <cell r="F64">
            <v>0</v>
          </cell>
          <cell r="G64">
            <v>15.220986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180.8850767357205</v>
          </cell>
          <cell r="E65">
            <v>238.51901906236341</v>
          </cell>
          <cell r="F65">
            <v>293.19185024780751</v>
          </cell>
          <cell r="G65">
            <v>363.9800701217178</v>
          </cell>
          <cell r="H65">
            <v>416.214060340336</v>
          </cell>
          <cell r="I65">
            <v>433.46473627863531</v>
          </cell>
          <cell r="J65">
            <v>471.01858794154123</v>
          </cell>
          <cell r="K65">
            <v>525.67217943012781</v>
          </cell>
          <cell r="L65">
            <v>718.08253041230921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5.1402000433218742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1.072598574459281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5.1647999566781264</v>
          </cell>
          <cell r="E69">
            <v>8.2439999999999998</v>
          </cell>
          <cell r="F69">
            <v>0</v>
          </cell>
          <cell r="G69">
            <v>3.0494014255407191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29.359359459276838</v>
          </cell>
          <cell r="E70">
            <v>34.58351967399674</v>
          </cell>
          <cell r="F70">
            <v>18.460738406872292</v>
          </cell>
          <cell r="G70">
            <v>56.850531602223562</v>
          </cell>
          <cell r="H70">
            <v>108.93653860896529</v>
          </cell>
          <cell r="I70">
            <v>115.6019061242602</v>
          </cell>
          <cell r="J70">
            <v>162.54414446489179</v>
          </cell>
          <cell r="K70">
            <v>91.605430978720207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47.301190239946017</v>
          </cell>
          <cell r="E71">
            <v>55.717892808105859</v>
          </cell>
          <cell r="F71">
            <v>29.742300766627579</v>
          </cell>
          <cell r="G71">
            <v>91.59252313691573</v>
          </cell>
          <cell r="H71">
            <v>175.5088677588885</v>
          </cell>
          <cell r="I71">
            <v>186.2475154224191</v>
          </cell>
          <cell r="J71">
            <v>261.87667719343682</v>
          </cell>
          <cell r="K71">
            <v>147.58652768793809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0.81553776275768797</v>
          </cell>
          <cell r="E72">
            <v>0.96065332427768724</v>
          </cell>
          <cell r="F72">
            <v>0.51279828907978497</v>
          </cell>
          <cell r="G72">
            <v>1.579181433395098</v>
          </cell>
          <cell r="H72">
            <v>3.0260149613601461</v>
          </cell>
          <cell r="I72">
            <v>3.2111640590072321</v>
          </cell>
          <cell r="J72">
            <v>4.5151151240247707</v>
          </cell>
          <cell r="K72">
            <v>2.5445953049644499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0.1527768315433802</v>
          </cell>
          <cell r="E73">
            <v>6.4824413123519298</v>
          </cell>
          <cell r="F73">
            <v>11.952354411102579</v>
          </cell>
          <cell r="G73">
            <v>17.807760383600289</v>
          </cell>
          <cell r="H73">
            <v>24.083345257312779</v>
          </cell>
          <cell r="I73">
            <v>25.365298192509201</v>
          </cell>
          <cell r="J73">
            <v>23.436383271290421</v>
          </cell>
          <cell r="K73">
            <v>24.853035463784579</v>
          </cell>
          <cell r="L73">
            <v>26.39931792129288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0.45673309012586671</v>
          </cell>
          <cell r="E74">
            <v>17.8267136089678</v>
          </cell>
          <cell r="F74">
            <v>32.868974630532072</v>
          </cell>
          <cell r="G74">
            <v>51.280433411323578</v>
          </cell>
          <cell r="H74">
            <v>66.229199457610079</v>
          </cell>
          <cell r="I74">
            <v>69.754570029400213</v>
          </cell>
          <cell r="J74">
            <v>73.657204566912682</v>
          </cell>
          <cell r="K74">
            <v>78.109540029037234</v>
          </cell>
          <cell r="L74">
            <v>82.969284895491896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10.764516467114239</v>
          </cell>
          <cell r="E75">
            <v>59.342559006563057</v>
          </cell>
          <cell r="F75">
            <v>95.414173789405396</v>
          </cell>
          <cell r="G75">
            <v>148.7696209983435</v>
          </cell>
          <cell r="H75">
            <v>155.12026108213311</v>
          </cell>
          <cell r="I75">
            <v>195.3532020160246</v>
          </cell>
          <cell r="J75">
            <v>226.87480235195761</v>
          </cell>
          <cell r="K75">
            <v>237.46442250377291</v>
          </cell>
          <cell r="L75">
            <v>239.02176779818711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1.477482652349013</v>
          </cell>
          <cell r="E76">
            <v>8.1450571185478786</v>
          </cell>
          <cell r="F76">
            <v>13.09606306913407</v>
          </cell>
          <cell r="G76">
            <v>20.419359744870668</v>
          </cell>
          <cell r="H76">
            <v>21.291016226959449</v>
          </cell>
          <cell r="I76">
            <v>26.813184590435839</v>
          </cell>
          <cell r="J76">
            <v>31.139678754190701</v>
          </cell>
          <cell r="K76">
            <v>32.593156029929609</v>
          </cell>
          <cell r="L76">
            <v>32.806909305633518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3.735924657534246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13.28328767123288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21.585342465763048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0.41510273972614531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1.192145862420521E-3</v>
          </cell>
          <cell r="I81">
            <v>9.5371669004206718E-3</v>
          </cell>
          <cell r="J81">
            <v>5.6030855539885308E-2</v>
          </cell>
          <cell r="K81">
            <v>0.34810659186535758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0.1096774193550583</v>
          </cell>
          <cell r="I82">
            <v>0.8774193548387097</v>
          </cell>
          <cell r="J82">
            <v>5.1548387096774579</v>
          </cell>
          <cell r="K82">
            <v>32.025806451612908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8.5669291338582643E-2</v>
          </cell>
          <cell r="J83">
            <v>0.50330708661417312</v>
          </cell>
          <cell r="K83">
            <v>3.1269291338582681</v>
          </cell>
          <cell r="L83">
            <v>18.397480314960632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231.21452013845371</v>
          </cell>
          <cell r="E84">
            <v>195.55973582000161</v>
          </cell>
          <cell r="F84">
            <v>197.3640636909185</v>
          </cell>
          <cell r="G84">
            <v>133.44087211856029</v>
          </cell>
          <cell r="H84">
            <v>91.871752079064379</v>
          </cell>
          <cell r="I84">
            <v>77.789470800449138</v>
          </cell>
          <cell r="J84">
            <v>25.635748396840519</v>
          </cell>
          <cell r="K84">
            <v>15.12021375611606</v>
          </cell>
          <cell r="L84">
            <v>0.93281514545176503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13.749529032408381</v>
          </cell>
          <cell r="E85">
            <v>26.135109064052031</v>
          </cell>
          <cell r="F85">
            <v>28.371071948214809</v>
          </cell>
          <cell r="G85">
            <v>35.606937660995222</v>
          </cell>
          <cell r="H85">
            <v>39.561839286487363</v>
          </cell>
          <cell r="I85">
            <v>44.026046505209401</v>
          </cell>
          <cell r="J85">
            <v>43.767145691415408</v>
          </cell>
          <cell r="K85">
            <v>43.693256724352068</v>
          </cell>
          <cell r="L85">
            <v>43.598890457433022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35.827787021630662</v>
          </cell>
          <cell r="E86">
            <v>28.662229617304501</v>
          </cell>
          <cell r="F86">
            <v>21.496672212978371</v>
          </cell>
          <cell r="G86">
            <v>17.54988320439929</v>
          </cell>
          <cell r="H86">
            <v>7.1655574043261234</v>
          </cell>
          <cell r="I86">
            <v>7.0762253204688088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5.9301164725457571</v>
          </cell>
          <cell r="F87">
            <v>4.4475873544093183</v>
          </cell>
          <cell r="G87">
            <v>3.6310103181515792</v>
          </cell>
          <cell r="H87">
            <v>1.4825291181364399</v>
          </cell>
          <cell r="I87">
            <v>1.46404661802803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5.1476705490848698</v>
          </cell>
          <cell r="E88">
            <v>4.1181364392678868</v>
          </cell>
          <cell r="F88">
            <v>3.0886023294509162</v>
          </cell>
          <cell r="G88">
            <v>2.521534943160848</v>
          </cell>
          <cell r="H88">
            <v>1.0295341098169719</v>
          </cell>
          <cell r="I88">
            <v>1.0166990402972429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4.3240432612312789</v>
          </cell>
          <cell r="E89">
            <v>3.4592346089850259</v>
          </cell>
          <cell r="F89">
            <v>2.5944259567387702</v>
          </cell>
          <cell r="G89">
            <v>2.1180893522550881</v>
          </cell>
          <cell r="H89">
            <v>0.86480865224625658</v>
          </cell>
          <cell r="I89">
            <v>0.85402719384968417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6.8257637099742308</v>
          </cell>
          <cell r="F90">
            <v>5.1193227824806753</v>
          </cell>
          <cell r="G90">
            <v>3.412881854987118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0.44571218255428791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</v>
          </cell>
          <cell r="E92">
            <v>0.61126242178873758</v>
          </cell>
          <cell r="F92">
            <v>0.45844681634155321</v>
          </cell>
          <cell r="G92">
            <v>0.30563121089436879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0.78317997791681804</v>
          </cell>
          <cell r="G93">
            <v>0.52211998527787962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</v>
          </cell>
          <cell r="E94">
            <v>1.844659593437044</v>
          </cell>
          <cell r="F94">
            <v>1.70517585104382</v>
          </cell>
          <cell r="G94">
            <v>1.2788818882828661</v>
          </cell>
          <cell r="H94">
            <v>0.85258792552190987</v>
          </cell>
          <cell r="I94">
            <v>0.4262939627609556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0.72986693624224208</v>
          </cell>
          <cell r="H95">
            <v>0.48657795749482791</v>
          </cell>
          <cell r="I95">
            <v>0.24328897874741379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9.2570618529383815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1.7723463382737521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161.06731527418339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1.2008000000000001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11.072062101493049</v>
          </cell>
          <cell r="H103">
            <v>16.845521657671672</v>
          </cell>
          <cell r="I103">
            <v>19.122321748364399</v>
          </cell>
          <cell r="J103">
            <v>24.164640606912609</v>
          </cell>
          <cell r="K103">
            <v>23.777830213481831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</v>
          </cell>
          <cell r="F104">
            <v>1.8813265435433639</v>
          </cell>
          <cell r="G104">
            <v>3.2806109930349781</v>
          </cell>
          <cell r="H104">
            <v>4.9912656763471599</v>
          </cell>
          <cell r="I104">
            <v>5.6658731106264897</v>
          </cell>
          <cell r="J104">
            <v>7.159893513159294</v>
          </cell>
          <cell r="K104">
            <v>7.045283026216838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23.78442969950358</v>
          </cell>
          <cell r="H105">
            <v>36.18667615351692</v>
          </cell>
          <cell r="I105">
            <v>41.077580052042038</v>
          </cell>
          <cell r="J105">
            <v>51.909227970404856</v>
          </cell>
          <cell r="K105">
            <v>51.078301940072087</v>
          </cell>
          <cell r="L105">
            <v>36.527098958037243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1.1584449251890709</v>
          </cell>
          <cell r="K106">
            <v>1.1584449251890709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9.6087340344827492</v>
          </cell>
          <cell r="E107">
            <v>11.23139123480008</v>
          </cell>
          <cell r="F107">
            <v>12.00476062234036</v>
          </cell>
          <cell r="G107">
            <v>13.284330172149311</v>
          </cell>
          <cell r="H107">
            <v>12.117258137666539</v>
          </cell>
          <cell r="I107">
            <v>11.933400442293721</v>
          </cell>
          <cell r="J107">
            <v>11.824472217340141</v>
          </cell>
          <cell r="K107">
            <v>11.772360000000001</v>
          </cell>
          <cell r="L107">
            <v>2.6112982475277522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0.33518839655172378</v>
          </cell>
          <cell r="E108">
            <v>0.39179271749302619</v>
          </cell>
          <cell r="F108">
            <v>0.41877071938396587</v>
          </cell>
          <cell r="G108">
            <v>0.46340686647032447</v>
          </cell>
          <cell r="H108">
            <v>0.4226950513139493</v>
          </cell>
          <cell r="I108">
            <v>0.4162814107776881</v>
          </cell>
          <cell r="J108">
            <v>0.41248158897698178</v>
          </cell>
          <cell r="K108">
            <v>0.41066372093023251</v>
          </cell>
          <cell r="L108">
            <v>9.1091799332363485E-2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1.477863274094384</v>
          </cell>
          <cell r="I109">
            <v>1.477863274094384</v>
          </cell>
          <cell r="J109">
            <v>1.477863274094386</v>
          </cell>
          <cell r="K109">
            <v>1.4736236459998451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3.7639728548124558</v>
          </cell>
          <cell r="E110">
            <v>3.1901439454833671</v>
          </cell>
          <cell r="F110">
            <v>4.8186471581809203</v>
          </cell>
          <cell r="G110">
            <v>4.2486527830801926</v>
          </cell>
          <cell r="H110">
            <v>4.6760391748744574</v>
          </cell>
          <cell r="I110">
            <v>5.1591899598211306</v>
          </cell>
          <cell r="J110">
            <v>4.86238223427973</v>
          </cell>
          <cell r="K110">
            <v>4.8167279037159867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0.40328280587276322</v>
          </cell>
          <cell r="E111">
            <v>0.47852159182250509</v>
          </cell>
          <cell r="F111">
            <v>0.51628362409081285</v>
          </cell>
          <cell r="G111">
            <v>0.63729791746202868</v>
          </cell>
          <cell r="H111">
            <v>0.70140587623116857</v>
          </cell>
          <cell r="I111">
            <v>0.7738784939731691</v>
          </cell>
          <cell r="J111">
            <v>0.72935733514195911</v>
          </cell>
          <cell r="K111">
            <v>0.72250918555739752</v>
          </cell>
          <cell r="L111">
            <v>0.71756356013936007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0</v>
          </cell>
          <cell r="E112">
            <v>1.2760575781933461</v>
          </cell>
          <cell r="F112">
            <v>0</v>
          </cell>
          <cell r="G112">
            <v>1.699461113232076</v>
          </cell>
          <cell r="H112">
            <v>1.8704156699497809</v>
          </cell>
          <cell r="I112">
            <v>2.0636759839284489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0.26885520391517548</v>
          </cell>
          <cell r="E113">
            <v>0.31901439454833669</v>
          </cell>
          <cell r="F113">
            <v>0.34418908272720761</v>
          </cell>
          <cell r="G113">
            <v>0.42486527830801929</v>
          </cell>
          <cell r="H113">
            <v>0.46760391748744567</v>
          </cell>
          <cell r="I113">
            <v>0.5159189959821131</v>
          </cell>
          <cell r="J113">
            <v>0.48623822342797268</v>
          </cell>
          <cell r="K113">
            <v>0.48167279037159832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36.465357450187682</v>
          </cell>
          <cell r="H114">
            <v>102.2965952559274</v>
          </cell>
          <cell r="I114">
            <v>102.2965952559274</v>
          </cell>
          <cell r="J114">
            <v>97.330711534591572</v>
          </cell>
          <cell r="K114">
            <v>98.018059412745018</v>
          </cell>
          <cell r="L114">
            <v>235.7870648835206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15.761901351730449</v>
          </cell>
          <cell r="E115">
            <v>12.93050579733379</v>
          </cell>
          <cell r="F115">
            <v>10.627996990358771</v>
          </cell>
          <cell r="G115">
            <v>10.856889516791121</v>
          </cell>
          <cell r="H115">
            <v>5.7526205533782919</v>
          </cell>
          <cell r="I115">
            <v>9.2869768215542265</v>
          </cell>
          <cell r="J115">
            <v>2.6428577403949709</v>
          </cell>
          <cell r="K115">
            <v>2.5259288046161901</v>
          </cell>
          <cell r="L115">
            <v>2.416126506138081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46.925893760539608</v>
          </cell>
          <cell r="E116">
            <v>37.540715008431697</v>
          </cell>
          <cell r="F116">
            <v>28.155536256323789</v>
          </cell>
          <cell r="G116">
            <v>21.295183811129849</v>
          </cell>
          <cell r="H116">
            <v>10.64759190556493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7.3104890387858372</v>
          </cell>
          <cell r="F117">
            <v>5.4828667790893766</v>
          </cell>
          <cell r="G117">
            <v>3.6552445193929168</v>
          </cell>
          <cell r="H117">
            <v>1.8276222596964551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24.740590219224281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72.106467116357521</v>
          </cell>
          <cell r="E119">
            <v>57.685173693086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134.642932954721</v>
          </cell>
          <cell r="E120">
            <v>134.642932954721</v>
          </cell>
          <cell r="F120">
            <v>110.4942328230687</v>
          </cell>
          <cell r="G120">
            <v>82.870674617301532</v>
          </cell>
          <cell r="H120">
            <v>17.446457814168749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19.682535618953491</v>
          </cell>
          <cell r="E121">
            <v>19.682535618953491</v>
          </cell>
          <cell r="F121">
            <v>16.152401210395158</v>
          </cell>
          <cell r="G121">
            <v>12.11430090779637</v>
          </cell>
          <cell r="H121">
            <v>2.5503791384834469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30.870907796368812</v>
          </cell>
          <cell r="H122">
            <v>6.499138483446079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70.970187179568583</v>
          </cell>
          <cell r="E123">
            <v>70.970187179568583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207.41178526918091</v>
          </cell>
          <cell r="E124">
            <v>207.41178526918091</v>
          </cell>
          <cell r="F124">
            <v>170.21172659309369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93.930099541284363</v>
          </cell>
          <cell r="E125">
            <v>78.275082951070331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25.67128348623854</v>
          </cell>
          <cell r="G127">
            <v>19.253462614678899</v>
          </cell>
          <cell r="H127">
            <v>12.83564174311927</v>
          </cell>
          <cell r="I127">
            <v>6.4178208715596323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49.777439239946951</v>
          </cell>
          <cell r="H128">
            <v>33.184959493297988</v>
          </cell>
          <cell r="I128">
            <v>12.947125865370451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4.8716710855796146</v>
          </cell>
          <cell r="F129">
            <v>3.8973368684636909</v>
          </cell>
          <cell r="G129">
            <v>2.9230026513477809</v>
          </cell>
          <cell r="H129">
            <v>1.9486684342318461</v>
          </cell>
          <cell r="I129">
            <v>0.97433421711592283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181.61686699507399</v>
          </cell>
          <cell r="F130">
            <v>136.2126502463054</v>
          </cell>
          <cell r="G130">
            <v>90.808433497536953</v>
          </cell>
          <cell r="H130">
            <v>45.404216748768462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25.221044334975382</v>
          </cell>
          <cell r="E131">
            <v>20.176835467980261</v>
          </cell>
          <cell r="F131">
            <v>15.132626600985221</v>
          </cell>
          <cell r="G131">
            <v>10.08841773399014</v>
          </cell>
          <cell r="H131">
            <v>5.0442088669950742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</v>
          </cell>
          <cell r="G132">
            <v>7.2874876847290659</v>
          </cell>
          <cell r="H132">
            <v>3.643743842364533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9.7393457451309118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12.139054254869089</v>
          </cell>
          <cell r="F135">
            <v>0</v>
          </cell>
          <cell r="G135">
            <v>0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17.341034439838481</v>
          </cell>
          <cell r="E136">
            <v>20.206286191180201</v>
          </cell>
          <cell r="F136">
            <v>26.067569658219139</v>
          </cell>
          <cell r="G136">
            <v>37.166378012736729</v>
          </cell>
          <cell r="H136">
            <v>51.133492937867018</v>
          </cell>
          <cell r="I136">
            <v>57.200092560246013</v>
          </cell>
          <cell r="J136">
            <v>57.363534626440241</v>
          </cell>
          <cell r="K136">
            <v>56.783570944217352</v>
          </cell>
          <cell r="L136">
            <v>49.699807431695518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34.682068879676947</v>
          </cell>
          <cell r="E137">
            <v>40.412572382360409</v>
          </cell>
          <cell r="F137">
            <v>52.135139316438298</v>
          </cell>
          <cell r="G137">
            <v>74.332756025473458</v>
          </cell>
          <cell r="H137">
            <v>102.26698587573399</v>
          </cell>
          <cell r="I137">
            <v>114.400185120492</v>
          </cell>
          <cell r="J137">
            <v>114.7270692528805</v>
          </cell>
          <cell r="K137">
            <v>113.5671418884347</v>
          </cell>
          <cell r="L137">
            <v>99.399614863391065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134.39301690874819</v>
          </cell>
          <cell r="E138">
            <v>156.59871798164659</v>
          </cell>
          <cell r="F138">
            <v>202.02366485119839</v>
          </cell>
          <cell r="G138">
            <v>288.03942959870972</v>
          </cell>
          <cell r="H138">
            <v>396.28457026846939</v>
          </cell>
          <cell r="I138">
            <v>443.30071734190648</v>
          </cell>
          <cell r="J138">
            <v>444.56739335491193</v>
          </cell>
          <cell r="K138">
            <v>440.07267481768451</v>
          </cell>
          <cell r="L138">
            <v>385.17350759564027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10.838146524899051</v>
          </cell>
          <cell r="E139">
            <v>12.62892886948763</v>
          </cell>
          <cell r="F139">
            <v>16.292231036386969</v>
          </cell>
          <cell r="G139">
            <v>23.228986257960461</v>
          </cell>
          <cell r="H139">
            <v>31.95843308616692</v>
          </cell>
          <cell r="I139">
            <v>35.750057850153752</v>
          </cell>
          <cell r="J139">
            <v>35.852209141525137</v>
          </cell>
          <cell r="K139">
            <v>35.489731840135853</v>
          </cell>
          <cell r="L139">
            <v>31.062379644809699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4.3915094339622637E-2</v>
          </cell>
          <cell r="J140">
            <v>0.26976415094339617</v>
          </cell>
          <cell r="K140">
            <v>1.675047169811321</v>
          </cell>
          <cell r="L140">
            <v>9.8746226415094345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0.53952830188679268</v>
          </cell>
          <cell r="K141">
            <v>3.3500943396226428</v>
          </cell>
          <cell r="L141">
            <v>19.749245283018752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5.1084905660377357E-2</v>
          </cell>
          <cell r="I142">
            <v>0.35759433962264148</v>
          </cell>
          <cell r="J142">
            <v>2.196650943396226</v>
          </cell>
          <cell r="K142">
            <v>13.639669811320751</v>
          </cell>
          <cell r="L142">
            <v>80.407641509433901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4.4811320754717032E-3</v>
          </cell>
          <cell r="I143">
            <v>3.1367924528301887E-2</v>
          </cell>
          <cell r="J143">
            <v>0.19268867924528299</v>
          </cell>
          <cell r="K143">
            <v>1.196462264150943</v>
          </cell>
          <cell r="L143">
            <v>7.0533018867925232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0.44330608000000182</v>
          </cell>
          <cell r="E144">
            <v>1.8829960970431661</v>
          </cell>
          <cell r="F144">
            <v>2.9343271524677039</v>
          </cell>
          <cell r="G144">
            <v>4.6075506687945174</v>
          </cell>
          <cell r="H144">
            <v>5.814137671769199</v>
          </cell>
          <cell r="I144">
            <v>7.0760183796007006</v>
          </cell>
          <cell r="J144">
            <v>8.1510480516334187</v>
          </cell>
          <cell r="K144">
            <v>8.2150704882893244</v>
          </cell>
          <cell r="L144">
            <v>8.3018421703218728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0.14776869333333451</v>
          </cell>
          <cell r="E145">
            <v>0.62766536568105558</v>
          </cell>
          <cell r="F145">
            <v>0.97810905082257049</v>
          </cell>
          <cell r="G145">
            <v>1.5358502229315061</v>
          </cell>
          <cell r="H145">
            <v>1.938045890589734</v>
          </cell>
          <cell r="I145">
            <v>2.3586727932002338</v>
          </cell>
          <cell r="J145">
            <v>2.7170160172111402</v>
          </cell>
          <cell r="K145">
            <v>2.7383568294297751</v>
          </cell>
          <cell r="L145">
            <v>2.7672807234406251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2.0687617066666828</v>
          </cell>
          <cell r="E146">
            <v>8.7873151195347816</v>
          </cell>
          <cell r="F146">
            <v>13.69352671151599</v>
          </cell>
          <cell r="G146">
            <v>21.501903121041071</v>
          </cell>
          <cell r="H146">
            <v>27.13264246825625</v>
          </cell>
          <cell r="I146">
            <v>33.02141910480325</v>
          </cell>
          <cell r="J146">
            <v>38.038224240955927</v>
          </cell>
          <cell r="K146">
            <v>38.33699561201685</v>
          </cell>
          <cell r="L146">
            <v>38.741930128168747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11.96926416000009</v>
          </cell>
          <cell r="E147">
            <v>50.840894620165493</v>
          </cell>
          <cell r="F147">
            <v>79.2268331166282</v>
          </cell>
          <cell r="G147">
            <v>124.403868057452</v>
          </cell>
          <cell r="H147">
            <v>156.98171713776841</v>
          </cell>
          <cell r="I147">
            <v>191.0524962492189</v>
          </cell>
          <cell r="J147">
            <v>220.07829739410229</v>
          </cell>
          <cell r="K147">
            <v>221.80690318381181</v>
          </cell>
          <cell r="L147">
            <v>224.14973859869059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28.866169451467371</v>
          </cell>
          <cell r="E148">
            <v>0</v>
          </cell>
          <cell r="F148">
            <v>28.866169451467371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IND_NM_GLS_ELEC_NEW</v>
          </cell>
          <cell r="C149" t="str">
            <v>IND_BIO</v>
          </cell>
          <cell r="D149">
            <v>1.0628667044387521</v>
          </cell>
          <cell r="E149">
            <v>61.119579527930647</v>
          </cell>
          <cell r="F149">
            <v>81.441874195985434</v>
          </cell>
          <cell r="G149">
            <v>148.174250175808</v>
          </cell>
          <cell r="H149">
            <v>188.0571805709825</v>
          </cell>
          <cell r="I149">
            <v>228.4581126001342</v>
          </cell>
          <cell r="J149">
            <v>263.2540567357716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IND_NM_CRM_NEW</v>
          </cell>
          <cell r="C150" t="str">
            <v>IND_NGA</v>
          </cell>
          <cell r="D150">
            <v>230.7641976944883</v>
          </cell>
          <cell r="E150">
            <v>286.29126390098509</v>
          </cell>
          <cell r="F150">
            <v>320.402861496676</v>
          </cell>
          <cell r="G150">
            <v>390.23896483819988</v>
          </cell>
          <cell r="H150">
            <v>413.22581141653723</v>
          </cell>
          <cell r="I150">
            <v>456.1138087624343</v>
          </cell>
          <cell r="J150">
            <v>459.589915532323</v>
          </cell>
          <cell r="K150">
            <v>461.25660480806692</v>
          </cell>
          <cell r="L150">
            <v>466.1286276963524</v>
          </cell>
        </row>
        <row r="151">
          <cell r="A151">
            <v>149</v>
          </cell>
          <cell r="B151" t="str">
            <v>IND_PP_SB_BIO_EXS</v>
          </cell>
          <cell r="C151" t="str">
            <v>IND_BIO</v>
          </cell>
          <cell r="D151">
            <v>435.88914110429448</v>
          </cell>
          <cell r="E151">
            <v>348.71131288343548</v>
          </cell>
          <cell r="F151">
            <v>261.53348466257671</v>
          </cell>
          <cell r="G151">
            <v>174.3556564417178</v>
          </cell>
          <cell r="H151">
            <v>87.177828220858871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IND_PP_PH_HFO_EXS</v>
          </cell>
          <cell r="C152" t="str">
            <v>IND_HFO</v>
          </cell>
          <cell r="D152">
            <v>8.0800000000000018</v>
          </cell>
          <cell r="E152">
            <v>6.463999999999996</v>
          </cell>
          <cell r="F152">
            <v>4.8480000000000008</v>
          </cell>
          <cell r="G152">
            <v>3.2320000000000002</v>
          </cell>
          <cell r="H152">
            <v>1.616000000000001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IND_PP_PH_NGA_EXS</v>
          </cell>
          <cell r="C153" t="str">
            <v>IND_NGA</v>
          </cell>
          <cell r="D153">
            <v>29.098500000000001</v>
          </cell>
          <cell r="E153">
            <v>12.252000000000001</v>
          </cell>
          <cell r="F153">
            <v>9.2274000000000065</v>
          </cell>
          <cell r="G153">
            <v>6.1259999999999923</v>
          </cell>
          <cell r="H153">
            <v>3.0629999999999988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IND_PP_PH_COA_EXS</v>
          </cell>
          <cell r="C154" t="str">
            <v>IND_COA</v>
          </cell>
          <cell r="D154">
            <v>0.9105882352941177</v>
          </cell>
          <cell r="E154">
            <v>0.72847058823529409</v>
          </cell>
          <cell r="F154">
            <v>0.54635294117647115</v>
          </cell>
          <cell r="G154">
            <v>0.36423529411764721</v>
          </cell>
          <cell r="H154">
            <v>0.18211764705882361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IND_PP_PH_BIO_EXS</v>
          </cell>
          <cell r="C155" t="str">
            <v>IND_BIO</v>
          </cell>
          <cell r="D155">
            <v>2.383941176470588</v>
          </cell>
          <cell r="E155">
            <v>1.057976470588051</v>
          </cell>
          <cell r="F155">
            <v>0.75282352941176478</v>
          </cell>
          <cell r="G155">
            <v>0.52898823529408223</v>
          </cell>
          <cell r="H155">
            <v>0.26449411764705699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IND_PP_DH_OIL_EXS</v>
          </cell>
          <cell r="C156" t="str">
            <v>IND_OIL</v>
          </cell>
          <cell r="D156">
            <v>10.75609756097561</v>
          </cell>
          <cell r="E156">
            <v>8.6048780487804883</v>
          </cell>
          <cell r="F156">
            <v>6.4536585365853671</v>
          </cell>
          <cell r="G156">
            <v>4.3024390243902433</v>
          </cell>
          <cell r="H156">
            <v>2.151219512195123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IND_PP_DH_NGA_EXS</v>
          </cell>
          <cell r="C157" t="str">
            <v>IND_NGA</v>
          </cell>
          <cell r="D157">
            <v>43.542439024390248</v>
          </cell>
          <cell r="E157">
            <v>18.333658536585371</v>
          </cell>
          <cell r="F157">
            <v>17.416975609756079</v>
          </cell>
          <cell r="G157">
            <v>17.416975609756129</v>
          </cell>
          <cell r="H157">
            <v>4.5834146341463402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IND_PP_DH_LPG_EXS</v>
          </cell>
          <cell r="C158" t="str">
            <v>IND_LPG</v>
          </cell>
          <cell r="D158">
            <v>4.2640243902439021</v>
          </cell>
          <cell r="E158">
            <v>3.4112195121951219</v>
          </cell>
          <cell r="F158">
            <v>2.5584146341463421</v>
          </cell>
          <cell r="G158">
            <v>1.7056097560975609</v>
          </cell>
          <cell r="H158">
            <v>0.85280487804878058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IND_PP_PH_REC_NEW</v>
          </cell>
          <cell r="C159" t="str">
            <v>IND_PP_SB_REC</v>
          </cell>
          <cell r="D159">
            <v>2.6243558252674508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IND_PP_DH_NGA_NEW</v>
          </cell>
          <cell r="C160" t="str">
            <v>IND_NGA</v>
          </cell>
          <cell r="D160">
            <v>52.243138869849169</v>
          </cell>
          <cell r="E160">
            <v>83.256798294387167</v>
          </cell>
          <cell r="F160">
            <v>90.475651838902721</v>
          </cell>
          <cell r="G160">
            <v>94.352559057636313</v>
          </cell>
          <cell r="H160">
            <v>42.694737466177997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IND_PP_DH_REC_NEW</v>
          </cell>
          <cell r="C161" t="str">
            <v>IND_PP_SB_REC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44.415444060983504</v>
          </cell>
          <cell r="I161">
            <v>79.832336143670119</v>
          </cell>
          <cell r="J161">
            <v>30.070393991088022</v>
          </cell>
          <cell r="K161">
            <v>30.372890794459821</v>
          </cell>
          <cell r="L161">
            <v>30.693704453476311</v>
          </cell>
        </row>
        <row r="162">
          <cell r="A162">
            <v>160</v>
          </cell>
          <cell r="B162" t="str">
            <v>IND_PP_MD_ELC_NEW</v>
          </cell>
          <cell r="C162" t="str">
            <v>IND_PP_ELC</v>
          </cell>
          <cell r="D162">
            <v>255.25926241372909</v>
          </cell>
          <cell r="E162">
            <v>331.6123296180524</v>
          </cell>
          <cell r="F162">
            <v>342.7355015922613</v>
          </cell>
          <cell r="G162">
            <v>398.12573869889638</v>
          </cell>
          <cell r="H162">
            <v>365.66558325636572</v>
          </cell>
          <cell r="I162">
            <v>467.39434478497128</v>
          </cell>
          <cell r="J162">
            <v>834.89584364336565</v>
          </cell>
          <cell r="K162">
            <v>841.3701756793879</v>
          </cell>
          <cell r="L162">
            <v>846.31089491204148</v>
          </cell>
        </row>
        <row r="163">
          <cell r="A163">
            <v>161</v>
          </cell>
          <cell r="B163" t="str">
            <v>IND_PP_MD_ELC_EXS</v>
          </cell>
          <cell r="C163" t="str">
            <v>IND_PP_ELC</v>
          </cell>
          <cell r="D163">
            <v>190.82284883720931</v>
          </cell>
          <cell r="E163">
            <v>152.65827906976739</v>
          </cell>
          <cell r="F163">
            <v>114.4937093023256</v>
          </cell>
          <cell r="G163">
            <v>76.329139534883709</v>
          </cell>
          <cell r="H163">
            <v>38.164569767441847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IND_OTH_SB_HFO_EXS</v>
          </cell>
          <cell r="C164" t="str">
            <v>IND_HFO</v>
          </cell>
          <cell r="D164">
            <v>38.388888888888893</v>
          </cell>
          <cell r="E164">
            <v>31.99074074074073</v>
          </cell>
          <cell r="F164">
            <v>25.592592592592592</v>
          </cell>
          <cell r="G164">
            <v>25.592592592592592</v>
          </cell>
          <cell r="H164">
            <v>12.796296296296291</v>
          </cell>
          <cell r="I164">
            <v>6.3981481481481453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IND_OTH_SB_OIL_EXS</v>
          </cell>
          <cell r="C165" t="str">
            <v>IND_OIL</v>
          </cell>
          <cell r="D165">
            <v>110.99382716049379</v>
          </cell>
          <cell r="E165">
            <v>92.494855967078195</v>
          </cell>
          <cell r="F165">
            <v>73.995884773662553</v>
          </cell>
          <cell r="G165">
            <v>55.496913580246897</v>
          </cell>
          <cell r="H165">
            <v>36.997942386831276</v>
          </cell>
          <cell r="I165">
            <v>18.498971193415631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IND_OTH_SB_NGA_EXS</v>
          </cell>
          <cell r="C166" t="str">
            <v>IND_NGA</v>
          </cell>
          <cell r="D166">
            <v>93.26543209876543</v>
          </cell>
          <cell r="E166">
            <v>77.721193415637842</v>
          </cell>
          <cell r="F166">
            <v>62.176954732510289</v>
          </cell>
          <cell r="G166">
            <v>46.632716049382708</v>
          </cell>
          <cell r="H166">
            <v>31.08847736625513</v>
          </cell>
          <cell r="I166">
            <v>15.544238683127579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IND_OTH_SB_COA_EXS</v>
          </cell>
          <cell r="C167" t="str">
            <v>IND_COA</v>
          </cell>
          <cell r="D167">
            <v>27.16049382716049</v>
          </cell>
          <cell r="E167">
            <v>22.63374485596708</v>
          </cell>
          <cell r="F167">
            <v>18.106995884773671</v>
          </cell>
          <cell r="G167">
            <v>25.802469135802468</v>
          </cell>
          <cell r="H167">
            <v>9.0534979423868318</v>
          </cell>
          <cell r="I167">
            <v>4.5267489711934159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IND_OTH_SB_COG_EXS</v>
          </cell>
          <cell r="C168" t="str">
            <v>IND_COG</v>
          </cell>
          <cell r="D168">
            <v>10.09814814814815</v>
          </cell>
          <cell r="E168">
            <v>4.4290123456790127</v>
          </cell>
          <cell r="F168">
            <v>3.543209876543211</v>
          </cell>
          <cell r="G168">
            <v>5.0490740740740732</v>
          </cell>
          <cell r="H168">
            <v>1.771604938271605</v>
          </cell>
          <cell r="I168">
            <v>0.88580246913580218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IND_OTH_SB_LPG_EXS</v>
          </cell>
          <cell r="C169" t="str">
            <v>IND_LPG</v>
          </cell>
          <cell r="D169">
            <v>5.981481481481481</v>
          </cell>
          <cell r="E169">
            <v>4.9845679012345672</v>
          </cell>
          <cell r="F169">
            <v>3.9876543209876538</v>
          </cell>
          <cell r="G169">
            <v>5.682407407407406</v>
          </cell>
          <cell r="H169">
            <v>1.9938271604938269</v>
          </cell>
          <cell r="I169">
            <v>0.99691358024691379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IND_OTH_SB_BIO_EXS</v>
          </cell>
          <cell r="C170" t="str">
            <v>IND_BIO</v>
          </cell>
          <cell r="D170">
            <v>196.516857866642</v>
          </cell>
          <cell r="E170">
            <v>170.80776748971189</v>
          </cell>
          <cell r="F170">
            <v>166.27736625514399</v>
          </cell>
          <cell r="G170">
            <v>124.70802469135801</v>
          </cell>
          <cell r="H170">
            <v>43.757201646090529</v>
          </cell>
          <cell r="I170">
            <v>21.878600823045261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IND_OTH_SB_HET_EXS</v>
          </cell>
          <cell r="C171" t="str">
            <v>IND_HET</v>
          </cell>
          <cell r="D171">
            <v>230.20637500000001</v>
          </cell>
          <cell r="E171">
            <v>219.2441666666667</v>
          </cell>
          <cell r="F171">
            <v>175.3953333333333</v>
          </cell>
          <cell r="G171">
            <v>131.54650000000001</v>
          </cell>
          <cell r="H171">
            <v>46.156666666666673</v>
          </cell>
          <cell r="I171">
            <v>23.07833333333333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IND_OTH_PH_HFO_EXS</v>
          </cell>
          <cell r="C172" t="str">
            <v>IND_HFO</v>
          </cell>
          <cell r="D172">
            <v>91.176829268292693</v>
          </cell>
          <cell r="E172">
            <v>39.989837398373993</v>
          </cell>
          <cell r="F172">
            <v>37.556040322446471</v>
          </cell>
          <cell r="G172">
            <v>39.989837398373993</v>
          </cell>
          <cell r="H172">
            <v>15.995934959349601</v>
          </cell>
          <cell r="I172">
            <v>7.997967479674803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IND_OTH_PH_OIL_EXS</v>
          </cell>
          <cell r="C173" t="str">
            <v>IND_OIL</v>
          </cell>
          <cell r="D173">
            <v>263.60783132530122</v>
          </cell>
          <cell r="E173">
            <v>115.6174698795181</v>
          </cell>
          <cell r="F173">
            <v>115.6174698795181</v>
          </cell>
          <cell r="G173">
            <v>115.6174698795181</v>
          </cell>
          <cell r="H173">
            <v>46.246987951807242</v>
          </cell>
          <cell r="I173">
            <v>23.12349397590361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IND_OTH_PH_NGA_EXS</v>
          </cell>
          <cell r="C174" t="str">
            <v>IND_NGA</v>
          </cell>
          <cell r="D174">
            <v>524.61764705882354</v>
          </cell>
          <cell r="E174">
            <v>437.18137254901961</v>
          </cell>
          <cell r="F174">
            <v>349.74509803921569</v>
          </cell>
          <cell r="G174">
            <v>290.98216913623349</v>
          </cell>
          <cell r="H174">
            <v>174.87254901960779</v>
          </cell>
          <cell r="I174">
            <v>87.436274509803923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IND_OTH_PH_COA_EXS</v>
          </cell>
          <cell r="C175" t="str">
            <v>IND_COA</v>
          </cell>
          <cell r="D175">
            <v>71.883333333333326</v>
          </cell>
          <cell r="E175">
            <v>46.198502334781537</v>
          </cell>
          <cell r="F175">
            <v>25.222222222222221</v>
          </cell>
          <cell r="G175">
            <v>18.916666666666661</v>
          </cell>
          <cell r="H175">
            <v>12.611111111111111</v>
          </cell>
          <cell r="I175">
            <v>6.3055555555555536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IND_OTH_PH_COK_EXS</v>
          </cell>
          <cell r="C176" t="str">
            <v>IND_COK</v>
          </cell>
          <cell r="D176">
            <v>8.9018518518518519</v>
          </cell>
          <cell r="E176">
            <v>3.9043209876543208</v>
          </cell>
          <cell r="F176">
            <v>3.123456790123456</v>
          </cell>
          <cell r="G176">
            <v>4.450925925925926</v>
          </cell>
          <cell r="H176">
            <v>1.561728395061728</v>
          </cell>
          <cell r="I176">
            <v>0.780864197530864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IND_OTH_PH_ELC_EXS</v>
          </cell>
          <cell r="C177" t="str">
            <v>IND_OTH_ELC</v>
          </cell>
          <cell r="D177">
            <v>136.08500000000001</v>
          </cell>
          <cell r="E177">
            <v>113.4041666666667</v>
          </cell>
          <cell r="F177">
            <v>90.723333333333329</v>
          </cell>
          <cell r="G177">
            <v>68.042500000000004</v>
          </cell>
          <cell r="H177">
            <v>45.361666666666657</v>
          </cell>
          <cell r="I177">
            <v>22.680833333333339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IND_OTH_PH_LPG_EXS</v>
          </cell>
          <cell r="C178" t="str">
            <v>IND_LPG</v>
          </cell>
          <cell r="D178">
            <v>40.364705882352943</v>
          </cell>
          <cell r="E178">
            <v>33.637254901960787</v>
          </cell>
          <cell r="F178">
            <v>26.909803921568631</v>
          </cell>
          <cell r="G178">
            <v>22.02988776482707</v>
          </cell>
          <cell r="H178">
            <v>13.454901960784319</v>
          </cell>
          <cell r="I178">
            <v>6.7274509803921614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IND_OTH_MD_ELC_EXS</v>
          </cell>
          <cell r="C179" t="str">
            <v>IND_OTH_ELC</v>
          </cell>
          <cell r="D179">
            <v>517.10588235294119</v>
          </cell>
          <cell r="E179">
            <v>430.92156862745111</v>
          </cell>
          <cell r="F179">
            <v>344.73725490196068</v>
          </cell>
          <cell r="G179">
            <v>258.5529411764706</v>
          </cell>
          <cell r="H179">
            <v>172.3686274509804</v>
          </cell>
          <cell r="I179">
            <v>86.184313725490185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IND_OTH_EC_ELC_EXS</v>
          </cell>
          <cell r="C180" t="str">
            <v>IND_OTH_ELC</v>
          </cell>
          <cell r="D180">
            <v>181.44499999999999</v>
          </cell>
          <cell r="E180">
            <v>151.20416666666671</v>
          </cell>
          <cell r="F180">
            <v>120.9633333333333</v>
          </cell>
          <cell r="G180">
            <v>90.722499999999997</v>
          </cell>
          <cell r="H180">
            <v>60.481666666666669</v>
          </cell>
          <cell r="I180">
            <v>30.24083333333332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IND_OTH_OTH_HFO_EXS</v>
          </cell>
          <cell r="C181" t="str">
            <v>IND_HFO</v>
          </cell>
          <cell r="D181">
            <v>19.197530864197532</v>
          </cell>
          <cell r="E181">
            <v>15.99794238683128</v>
          </cell>
          <cell r="F181">
            <v>12.798353909465019</v>
          </cell>
          <cell r="G181">
            <v>9.5987654320987641</v>
          </cell>
          <cell r="H181">
            <v>6.3991769547325097</v>
          </cell>
          <cell r="I181">
            <v>3.1995884773662548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IND_OTH_OTH_OIL_EXS</v>
          </cell>
          <cell r="C182" t="str">
            <v>IND_OIL</v>
          </cell>
          <cell r="D182">
            <v>55.5</v>
          </cell>
          <cell r="E182">
            <v>46.249999999999993</v>
          </cell>
          <cell r="F182">
            <v>37</v>
          </cell>
          <cell r="G182">
            <v>27.75</v>
          </cell>
          <cell r="H182">
            <v>18.5</v>
          </cell>
          <cell r="I182">
            <v>9.25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IND_OTH_OTH_NGA_EXS</v>
          </cell>
          <cell r="C183" t="str">
            <v>IND_NGA</v>
          </cell>
          <cell r="D183">
            <v>104.9259259259259</v>
          </cell>
          <cell r="E183">
            <v>87.438271604938251</v>
          </cell>
          <cell r="F183">
            <v>69.950617283950606</v>
          </cell>
          <cell r="G183">
            <v>52.462962962962948</v>
          </cell>
          <cell r="H183">
            <v>34.975308641975303</v>
          </cell>
          <cell r="I183">
            <v>17.487654320987641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IND_OTH_OTH_COK_EXS</v>
          </cell>
          <cell r="C184" t="str">
            <v>IND_COK</v>
          </cell>
          <cell r="D184">
            <v>2.0061728395061729</v>
          </cell>
          <cell r="E184">
            <v>1.6718106995884769</v>
          </cell>
          <cell r="F184">
            <v>1.3374485596707819</v>
          </cell>
          <cell r="G184">
            <v>1.3374485596707819</v>
          </cell>
          <cell r="H184">
            <v>0.66872427983539107</v>
          </cell>
          <cell r="I184">
            <v>0.33436213991769542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IND_OTH_OTH_PTC_EXS</v>
          </cell>
          <cell r="C185" t="str">
            <v>IND_PTC</v>
          </cell>
          <cell r="D185">
            <v>16.724691358024689</v>
          </cell>
          <cell r="E185">
            <v>13.93724279835391</v>
          </cell>
          <cell r="F185">
            <v>11.149794238683119</v>
          </cell>
          <cell r="G185">
            <v>4.4012345679012341</v>
          </cell>
          <cell r="H185">
            <v>2.9341563786008229</v>
          </cell>
          <cell r="I185">
            <v>1.4670781893004119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IND_OTH_OTH_ELC_EXS</v>
          </cell>
          <cell r="C186" t="str">
            <v>IND_OTH_ELC</v>
          </cell>
          <cell r="D186">
            <v>72.58</v>
          </cell>
          <cell r="E186">
            <v>60.483333333333341</v>
          </cell>
          <cell r="F186">
            <v>48.38666666666667</v>
          </cell>
          <cell r="G186">
            <v>36.29</v>
          </cell>
          <cell r="H186">
            <v>24.193333333333339</v>
          </cell>
          <cell r="I186">
            <v>12.09666666666666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IND_OTH_OTH_GEO_EXS</v>
          </cell>
          <cell r="C187" t="str">
            <v>IND_GEO</v>
          </cell>
          <cell r="D187">
            <v>1.7911458333333341</v>
          </cell>
          <cell r="E187">
            <v>1.4926215277777779</v>
          </cell>
          <cell r="F187">
            <v>1.1940972222222219</v>
          </cell>
          <cell r="G187">
            <v>0.89557291666666683</v>
          </cell>
          <cell r="H187">
            <v>0.3142361111111111</v>
          </cell>
          <cell r="I187">
            <v>0.15711805555555561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IND_OTH_OTH_BIO_EXS</v>
          </cell>
          <cell r="C188" t="str">
            <v>IND_BIO</v>
          </cell>
          <cell r="D188">
            <v>46.772839506172843</v>
          </cell>
          <cell r="E188">
            <v>38.977366255144041</v>
          </cell>
          <cell r="F188">
            <v>31.181893004115231</v>
          </cell>
          <cell r="G188">
            <v>23.386419753086422</v>
          </cell>
          <cell r="H188">
            <v>8.2057613168724295</v>
          </cell>
          <cell r="I188">
            <v>4.1028806584362147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IND_OTH_SB_HFO_NEW</v>
          </cell>
          <cell r="C189" t="str">
            <v>IND_HFO</v>
          </cell>
          <cell r="D189">
            <v>9.5078728004396442</v>
          </cell>
          <cell r="E189">
            <v>0</v>
          </cell>
          <cell r="F189">
            <v>41.540391034759359</v>
          </cell>
          <cell r="G189">
            <v>45.546398148148143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IND_OTH_SB_OIL_NEW</v>
          </cell>
          <cell r="C190" t="str">
            <v>IND_OIL</v>
          </cell>
          <cell r="D190">
            <v>0</v>
          </cell>
          <cell r="E190">
            <v>0</v>
          </cell>
          <cell r="F190">
            <v>27.0693481337834</v>
          </cell>
          <cell r="G190">
            <v>86.781067901234536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IND_OTH_SB_NGA_NEW</v>
          </cell>
          <cell r="C191" t="str">
            <v>IND_NGA</v>
          </cell>
          <cell r="D191">
            <v>63.94805419454817</v>
          </cell>
          <cell r="E191">
            <v>58.925020576131693</v>
          </cell>
          <cell r="F191">
            <v>72.089012522193642</v>
          </cell>
          <cell r="G191">
            <v>95.645265432098725</v>
          </cell>
          <cell r="H191">
            <v>55.442605352831109</v>
          </cell>
          <cell r="I191">
            <v>9.8627620543011449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IND_OTH_SB_COA_NEW</v>
          </cell>
          <cell r="C192" t="str">
            <v>IND_COA</v>
          </cell>
          <cell r="D192">
            <v>0</v>
          </cell>
          <cell r="E192">
            <v>0</v>
          </cell>
          <cell r="F192">
            <v>0</v>
          </cell>
          <cell r="G192">
            <v>9.7670262345678935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IND_OTH_SB_ELC_NEW</v>
          </cell>
          <cell r="C193" t="str">
            <v>IND_OTH_ELC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386.53873040505073</v>
          </cell>
          <cell r="I193">
            <v>479.92809398414897</v>
          </cell>
          <cell r="J193">
            <v>508.42291443302378</v>
          </cell>
          <cell r="K193">
            <v>706.01844061370105</v>
          </cell>
          <cell r="L193">
            <v>838.41659805792074</v>
          </cell>
        </row>
        <row r="194">
          <cell r="A194">
            <v>192</v>
          </cell>
          <cell r="B194" t="str">
            <v>IND_OTH_SB_BIO_NEW</v>
          </cell>
          <cell r="C194" t="str">
            <v>IND_BIO</v>
          </cell>
          <cell r="D194">
            <v>0</v>
          </cell>
          <cell r="E194">
            <v>0</v>
          </cell>
          <cell r="F194">
            <v>1.555092813235899</v>
          </cell>
          <cell r="G194">
            <v>53.139452160493803</v>
          </cell>
          <cell r="H194">
            <v>195.28859936726491</v>
          </cell>
          <cell r="I194">
            <v>252.11912955214021</v>
          </cell>
          <cell r="J194">
            <v>360.44455632025011</v>
          </cell>
          <cell r="K194">
            <v>143.55769851519801</v>
          </cell>
          <cell r="L194">
            <v>0</v>
          </cell>
        </row>
        <row r="195">
          <cell r="A195">
            <v>193</v>
          </cell>
          <cell r="B195" t="str">
            <v>IND_OTH_PH_HFO_NEW</v>
          </cell>
          <cell r="C195" t="str">
            <v>IND_HFO</v>
          </cell>
          <cell r="D195">
            <v>3.0383458992205248</v>
          </cell>
          <cell r="E195">
            <v>54.910846520635722</v>
          </cell>
          <cell r="F195">
            <v>54.910846520635722</v>
          </cell>
          <cell r="G195">
            <v>59.122307115438019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IND_OTH_PH_OIL_NEW</v>
          </cell>
          <cell r="C196" t="str">
            <v>IND_OIL</v>
          </cell>
          <cell r="D196">
            <v>19.0376941772384</v>
          </cell>
          <cell r="E196">
            <v>136.55398812214571</v>
          </cell>
          <cell r="F196">
            <v>136.55398812214571</v>
          </cell>
          <cell r="G196">
            <v>136.55398812214571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IND_OTH_PH_NGA_NEW</v>
          </cell>
          <cell r="C197" t="str">
            <v>IND_NGA</v>
          </cell>
          <cell r="D197">
            <v>605.9644549513348</v>
          </cell>
          <cell r="E197">
            <v>701.62683447909649</v>
          </cell>
          <cell r="F197">
            <v>759.85754407777017</v>
          </cell>
          <cell r="G197">
            <v>898.36356502951037</v>
          </cell>
          <cell r="H197">
            <v>898.36356502951026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IND_OTH_PH_COA_NEW</v>
          </cell>
          <cell r="C198" t="str">
            <v>IND_COA</v>
          </cell>
          <cell r="D198">
            <v>22.33184183417988</v>
          </cell>
          <cell r="E198">
            <v>22.33184183417988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IND_OTH_PH_COK_NEW</v>
          </cell>
          <cell r="C199" t="str">
            <v>IND_COK</v>
          </cell>
          <cell r="D199">
            <v>0.51966566489946986</v>
          </cell>
          <cell r="E199">
            <v>0</v>
          </cell>
          <cell r="F199">
            <v>0</v>
          </cell>
          <cell r="G199">
            <v>5.460288525455276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IND_OTH_PH_ELC_NEW</v>
          </cell>
          <cell r="C200" t="str">
            <v>IND_OTH_ELC</v>
          </cell>
          <cell r="D200">
            <v>42.923832818275137</v>
          </cell>
          <cell r="E200">
            <v>131.39381368911191</v>
          </cell>
          <cell r="F200">
            <v>198.72874177454401</v>
          </cell>
          <cell r="G200">
            <v>261.44985569509652</v>
          </cell>
          <cell r="H200">
            <v>712.0143863616662</v>
          </cell>
          <cell r="I200">
            <v>1675.5801819399001</v>
          </cell>
          <cell r="J200">
            <v>1830.6066793912751</v>
          </cell>
          <cell r="K200">
            <v>1854.1093070815241</v>
          </cell>
          <cell r="L200">
            <v>1873.6933366375731</v>
          </cell>
        </row>
        <row r="201">
          <cell r="A201">
            <v>199</v>
          </cell>
          <cell r="B201" t="str">
            <v>IND_OTH_PH_LPG_NEW</v>
          </cell>
          <cell r="C201" t="str">
            <v>IND_LPG</v>
          </cell>
          <cell r="D201">
            <v>53.850469285160258</v>
          </cell>
          <cell r="E201">
            <v>61.263429017048921</v>
          </cell>
          <cell r="F201">
            <v>50.38919185811968</v>
          </cell>
          <cell r="G201">
            <v>61.263429017048942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IND_OTH_MD_ELC_NEW</v>
          </cell>
          <cell r="C202" t="str">
            <v>IND_OTH_ELC</v>
          </cell>
          <cell r="D202">
            <v>515.70744842298848</v>
          </cell>
          <cell r="E202">
            <v>627.77971287378193</v>
          </cell>
          <cell r="F202">
            <v>692.40920113830157</v>
          </cell>
          <cell r="G202">
            <v>845.46768397511119</v>
          </cell>
          <cell r="H202">
            <v>938.55673810690098</v>
          </cell>
          <cell r="I202">
            <v>1039.0076895922059</v>
          </cell>
          <cell r="J202">
            <v>1132.288429415679</v>
          </cell>
          <cell r="K202">
            <v>1144.9957257539111</v>
          </cell>
          <cell r="L202">
            <v>1150.1472010196169</v>
          </cell>
        </row>
        <row r="203">
          <cell r="A203">
            <v>201</v>
          </cell>
          <cell r="B203" t="str">
            <v>IND_OTH_OTH_HFO_NEW</v>
          </cell>
          <cell r="C203" t="str">
            <v>IND_HFO</v>
          </cell>
          <cell r="D203">
            <v>2.1986059522894279</v>
          </cell>
          <cell r="E203">
            <v>0</v>
          </cell>
          <cell r="F203">
            <v>14.44149352562826</v>
          </cell>
          <cell r="G203">
            <v>22.198239604090102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202</v>
          </cell>
          <cell r="B204" t="str">
            <v>IND_OTH_OTH_NGA_NEW</v>
          </cell>
          <cell r="C204" t="str">
            <v>IND_NGA</v>
          </cell>
          <cell r="D204">
            <v>56.103782025950323</v>
          </cell>
          <cell r="E204">
            <v>75.997397246583716</v>
          </cell>
          <cell r="F204">
            <v>86.857014451585556</v>
          </cell>
          <cell r="G204">
            <v>106.5220622179815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IND_OTH_OTH_ELC_NEW</v>
          </cell>
          <cell r="C205" t="str">
            <v>IND_OTH_ELC</v>
          </cell>
          <cell r="D205">
            <v>88.449707951876221</v>
          </cell>
          <cell r="E205">
            <v>102.9523355181886</v>
          </cell>
          <cell r="F205">
            <v>108.42096506886951</v>
          </cell>
          <cell r="G205">
            <v>122.6950251809444</v>
          </cell>
          <cell r="H205">
            <v>243.21978334661461</v>
          </cell>
          <cell r="I205">
            <v>259.58543651455437</v>
          </cell>
          <cell r="J205">
            <v>280.83842687022212</v>
          </cell>
          <cell r="K205">
            <v>283.83131576671832</v>
          </cell>
          <cell r="L205">
            <v>281.38998195541728</v>
          </cell>
        </row>
        <row r="206">
          <cell r="A206">
            <v>204</v>
          </cell>
          <cell r="B206" t="str">
            <v>IND_OTH_OTH_GEO_NEW</v>
          </cell>
          <cell r="C206" t="str">
            <v>IND_GEO</v>
          </cell>
          <cell r="D206">
            <v>0</v>
          </cell>
          <cell r="E206">
            <v>31.194512242526692</v>
          </cell>
          <cell r="F206">
            <v>30.167429124884912</v>
          </cell>
          <cell r="G206">
            <v>30.901432119522109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205</v>
          </cell>
          <cell r="B207" t="str">
            <v>IND_OTH_OTH_LPG_NEW</v>
          </cell>
          <cell r="C207" t="str">
            <v>IND_LPG</v>
          </cell>
          <cell r="D207">
            <v>31.99838587565079</v>
          </cell>
          <cell r="E207">
            <v>8.1493463110533249</v>
          </cell>
          <cell r="F207">
            <v>0</v>
          </cell>
          <cell r="G207">
            <v>6.9747525378088389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IND_OTH_OTH_BIO_NEW</v>
          </cell>
          <cell r="C208" t="str">
            <v>IND_BIO</v>
          </cell>
          <cell r="D208">
            <v>17.639043674577639</v>
          </cell>
          <cell r="E208">
            <v>26.39690128546474</v>
          </cell>
          <cell r="F208">
            <v>31.54115969009926</v>
          </cell>
          <cell r="G208">
            <v>31.54115969009926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IND_OTH_EC_ELC_NEW</v>
          </cell>
          <cell r="C209" t="str">
            <v>IND_OTH_ELC</v>
          </cell>
          <cell r="D209">
            <v>181.4191690980393</v>
          </cell>
          <cell r="E209">
            <v>220.60455090750281</v>
          </cell>
          <cell r="F209">
            <v>243.05420171815271</v>
          </cell>
          <cell r="G209">
            <v>290.66342096718029</v>
          </cell>
          <cell r="H209">
            <v>323.46266039122719</v>
          </cell>
          <cell r="I209">
            <v>356.90042075565179</v>
          </cell>
          <cell r="J209">
            <v>381.69821870313632</v>
          </cell>
          <cell r="K209">
            <v>384.05408122784058</v>
          </cell>
          <cell r="L209">
            <v>383.27499196861868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12.43738443010862</v>
          </cell>
          <cell r="I2">
            <v>14.20320984934563</v>
          </cell>
          <cell r="J2">
            <v>17.944411616717019</v>
          </cell>
          <cell r="K2">
            <v>17.638041965581621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220.16361383174049</v>
          </cell>
          <cell r="E3">
            <v>220.16361383174049</v>
          </cell>
          <cell r="F3">
            <v>220.16361383174049</v>
          </cell>
          <cell r="G3">
            <v>169.50010776551471</v>
          </cell>
          <cell r="H3">
            <v>154.89537967715029</v>
          </cell>
          <cell r="I3">
            <v>74.483431935538988</v>
          </cell>
          <cell r="J3">
            <v>65.842793937229473</v>
          </cell>
          <cell r="K3">
            <v>142.51723619358839</v>
          </cell>
          <cell r="L3">
            <v>432.39793423398987</v>
          </cell>
        </row>
        <row r="4">
          <cell r="A4">
            <v>2</v>
          </cell>
          <cell r="B4" t="str">
            <v>HH2_FT_ELC</v>
          </cell>
          <cell r="C4" t="str">
            <v>ELC</v>
          </cell>
          <cell r="D4">
            <v>0</v>
          </cell>
          <cell r="E4">
            <v>0.14286614375723289</v>
          </cell>
          <cell r="F4">
            <v>0.14286614375723289</v>
          </cell>
          <cell r="G4">
            <v>5.8591906477749433E-3</v>
          </cell>
          <cell r="H4">
            <v>0.224382136692375</v>
          </cell>
          <cell r="I4">
            <v>1.3216073011536369</v>
          </cell>
          <cell r="J4">
            <v>8.0442866218396532</v>
          </cell>
          <cell r="K4">
            <v>42.893113181552067</v>
          </cell>
          <cell r="L4">
            <v>109.95689953277029</v>
          </cell>
        </row>
        <row r="5">
          <cell r="A5">
            <v>3</v>
          </cell>
          <cell r="B5" t="str">
            <v>ELC_FT_NGA</v>
          </cell>
          <cell r="C5" t="str">
            <v>PRI_GAS_NGA</v>
          </cell>
          <cell r="D5">
            <v>7902.5004361916017</v>
          </cell>
          <cell r="E5">
            <v>5208.6469509875906</v>
          </cell>
          <cell r="F5">
            <v>6015.3017051507168</v>
          </cell>
          <cell r="G5">
            <v>1967.716932773857</v>
          </cell>
          <cell r="H5">
            <v>1186.4399475064081</v>
          </cell>
          <cell r="I5">
            <v>281.86511658985609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7.1929040256285903</v>
          </cell>
          <cell r="E6">
            <v>5.1547051665101238</v>
          </cell>
          <cell r="F6">
            <v>3.7735259703283011</v>
          </cell>
          <cell r="G6">
            <v>2.9193204131900479</v>
          </cell>
          <cell r="H6">
            <v>1.6778151222999329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1.4727729047171789</v>
          </cell>
          <cell r="F7">
            <v>1.078150277236654</v>
          </cell>
          <cell r="G7">
            <v>0.8340915466257286</v>
          </cell>
          <cell r="H7">
            <v>0.47937574922855569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65.763693948604256</v>
          </cell>
          <cell r="E8">
            <v>47.128732950949683</v>
          </cell>
          <cell r="F8">
            <v>34.500808871573078</v>
          </cell>
          <cell r="G8">
            <v>26.69092949202329</v>
          </cell>
          <cell r="H8">
            <v>90.566718082398779</v>
          </cell>
          <cell r="I8">
            <v>18.820138925313071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5.1377885897347104</v>
          </cell>
          <cell r="E9">
            <v>3.6819322617929449</v>
          </cell>
          <cell r="F9">
            <v>2.695375693091647</v>
          </cell>
          <cell r="G9">
            <v>2.0852288665643202</v>
          </cell>
          <cell r="H9">
            <v>1.19843937307138</v>
          </cell>
          <cell r="I9">
            <v>0.315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479.77687337031318</v>
          </cell>
          <cell r="G10">
            <v>371.17073824844891</v>
          </cell>
          <cell r="H10">
            <v>138.09551429962059</v>
          </cell>
          <cell r="I10">
            <v>64.715383219514536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7.4303241130425572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0.53907513861832934</v>
          </cell>
          <cell r="G12">
            <v>0.41704577331286391</v>
          </cell>
          <cell r="H12">
            <v>0.23968787461427599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36.755032524089238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6.5561993688351388</v>
          </cell>
          <cell r="E14">
            <v>5.5400275811959467</v>
          </cell>
          <cell r="F14">
            <v>4.8638795062458504</v>
          </cell>
          <cell r="G14">
            <v>2.7029743956486461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4594.3790655111561</v>
          </cell>
          <cell r="E15">
            <v>4343.1414609427684</v>
          </cell>
          <cell r="F15">
            <v>1961.9685565745531</v>
          </cell>
          <cell r="G15">
            <v>916.9380520084984</v>
          </cell>
          <cell r="H15">
            <v>506.66391902686308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4551.0678336182318</v>
          </cell>
          <cell r="E16">
            <v>4337.6014333615713</v>
          </cell>
          <cell r="F16">
            <v>2897.047070165052</v>
          </cell>
          <cell r="G16">
            <v>1783.333369244498</v>
          </cell>
          <cell r="H16">
            <v>506.66391902686308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8.2717761494510569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525.20530587278517</v>
          </cell>
          <cell r="L17">
            <v>720.15806987183123</v>
          </cell>
        </row>
        <row r="18">
          <cell r="A18">
            <v>16</v>
          </cell>
          <cell r="B18" t="str">
            <v>ELC_FT_BIO</v>
          </cell>
          <cell r="C18" t="str">
            <v>RNW_POT_BIO_GAS</v>
          </cell>
          <cell r="D18">
            <v>0</v>
          </cell>
          <cell r="E18">
            <v>0</v>
          </cell>
          <cell r="F18">
            <v>79.14190503477495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RNW_POT_BIO_WOD</v>
          </cell>
          <cell r="D19">
            <v>1654.747708757096</v>
          </cell>
          <cell r="E19">
            <v>1476.1019771071681</v>
          </cell>
          <cell r="F19">
            <v>1432.614831689958</v>
          </cell>
          <cell r="G19">
            <v>1242.763253383323</v>
          </cell>
          <cell r="H19">
            <v>1026.8391490087099</v>
          </cell>
          <cell r="I19">
            <v>848.69894272657348</v>
          </cell>
          <cell r="J19">
            <v>388.40168465434942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RNW_POT_BIO_SLU</v>
          </cell>
          <cell r="D20">
            <v>1.4E-2</v>
          </cell>
          <cell r="E20">
            <v>0</v>
          </cell>
          <cell r="F20">
            <v>0</v>
          </cell>
          <cell r="G20">
            <v>0</v>
          </cell>
          <cell r="H20">
            <v>2.4454113570978011</v>
          </cell>
          <cell r="I20">
            <v>0.83594977799171488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ELC_FT_CRP</v>
          </cell>
          <cell r="C21" t="str">
            <v>RNW_POT_BIO_CRP_STC</v>
          </cell>
          <cell r="D21">
            <v>172.7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181.97795121951259</v>
          </cell>
        </row>
        <row r="22">
          <cell r="A22">
            <v>20</v>
          </cell>
          <cell r="B22" t="str">
            <v>ELC_FT_MUN</v>
          </cell>
          <cell r="C22" t="str">
            <v>RNW_POT_BIO_MUN</v>
          </cell>
          <cell r="D22">
            <v>337.86136842105259</v>
          </cell>
          <cell r="E22">
            <v>431.36842105263162</v>
          </cell>
          <cell r="F22">
            <v>462.72822385054889</v>
          </cell>
          <cell r="G22">
            <v>104.9101733152787</v>
          </cell>
          <cell r="H22">
            <v>0</v>
          </cell>
          <cell r="I22">
            <v>69.551839631035364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RNW_POT_BIO_SLU</v>
          </cell>
          <cell r="D23">
            <v>24.085999999999999</v>
          </cell>
          <cell r="E23">
            <v>0</v>
          </cell>
          <cell r="F23">
            <v>27.377039307345861</v>
          </cell>
          <cell r="G23">
            <v>21.289599486731419</v>
          </cell>
          <cell r="H23">
            <v>0</v>
          </cell>
          <cell r="I23">
            <v>16.309081452409291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ELC_FT_HYD</v>
          </cell>
          <cell r="C24" t="str">
            <v>RNW_POT_HYD</v>
          </cell>
          <cell r="D24">
            <v>2088.7800000000002</v>
          </cell>
          <cell r="E24">
            <v>2123.369999999999</v>
          </cell>
          <cell r="F24">
            <v>2231.010000000002</v>
          </cell>
          <cell r="G24">
            <v>2271.6198016910521</v>
          </cell>
          <cell r="H24">
            <v>2356.0244264186049</v>
          </cell>
          <cell r="I24">
            <v>2163.934430970141</v>
          </cell>
          <cell r="J24">
            <v>2259.5450378891742</v>
          </cell>
          <cell r="K24">
            <v>2434.3480506811111</v>
          </cell>
          <cell r="L24">
            <v>1936.3213488144611</v>
          </cell>
        </row>
        <row r="25">
          <cell r="A25">
            <v>23</v>
          </cell>
          <cell r="B25" t="str">
            <v>ELC_FT_GEO</v>
          </cell>
          <cell r="C25" t="str">
            <v>RNW_POT_GEO</v>
          </cell>
          <cell r="D25">
            <v>173.6402096083869</v>
          </cell>
          <cell r="E25">
            <v>182.81413203023479</v>
          </cell>
          <cell r="F25">
            <v>201.0359836247444</v>
          </cell>
          <cell r="G25">
            <v>176.2371171420464</v>
          </cell>
          <cell r="H25">
            <v>262.74573866089361</v>
          </cell>
          <cell r="I25">
            <v>302.21326602105722</v>
          </cell>
          <cell r="J25">
            <v>346.5309874226665</v>
          </cell>
          <cell r="K25">
            <v>400.72296441669812</v>
          </cell>
          <cell r="L25">
            <v>460.15892398660083</v>
          </cell>
        </row>
        <row r="26">
          <cell r="A26">
            <v>24</v>
          </cell>
          <cell r="B26" t="str">
            <v>ELC_FT_SOL_PV</v>
          </cell>
          <cell r="C26" t="str">
            <v>RNW_POT_SOL_PV</v>
          </cell>
          <cell r="D26">
            <v>164.23</v>
          </cell>
          <cell r="E26">
            <v>361.67999999999989</v>
          </cell>
          <cell r="F26">
            <v>583.67999999999995</v>
          </cell>
          <cell r="G26">
            <v>1406.0947095720001</v>
          </cell>
          <cell r="H26">
            <v>2276.3968867079998</v>
          </cell>
          <cell r="I26">
            <v>3317.7450682920612</v>
          </cell>
          <cell r="J26">
            <v>4313.5642121219998</v>
          </cell>
          <cell r="K26">
            <v>5388.2226440645918</v>
          </cell>
          <cell r="L26">
            <v>5483.4238796744976</v>
          </cell>
        </row>
        <row r="27">
          <cell r="A27">
            <v>25</v>
          </cell>
          <cell r="B27" t="str">
            <v>ELC_FT_SOL_TH</v>
          </cell>
          <cell r="C27" t="str">
            <v>RNW_POT_SOL_TH</v>
          </cell>
          <cell r="D27">
            <v>0.21202643928571421</v>
          </cell>
          <cell r="E27">
            <v>1.085192100765306</v>
          </cell>
          <cell r="F27">
            <v>2.9032557214285708</v>
          </cell>
          <cell r="G27">
            <v>2.8933339964285709</v>
          </cell>
          <cell r="H27">
            <v>2.730916182142856</v>
          </cell>
          <cell r="I27">
            <v>1.8379070706632641</v>
          </cell>
          <cell r="J27">
            <v>0</v>
          </cell>
          <cell r="K27">
            <v>242.6925110243844</v>
          </cell>
          <cell r="L27">
            <v>303.90648312358729</v>
          </cell>
        </row>
        <row r="28">
          <cell r="A28">
            <v>26</v>
          </cell>
          <cell r="B28" t="str">
            <v>ELC_FT_SOL_CSP</v>
          </cell>
          <cell r="C28" t="str">
            <v>RNW_POT_SOL_CSP</v>
          </cell>
          <cell r="D28">
            <v>2.74</v>
          </cell>
          <cell r="E28">
            <v>20.13</v>
          </cell>
          <cell r="F28">
            <v>20.46</v>
          </cell>
          <cell r="G28">
            <v>20.52670302622214</v>
          </cell>
          <cell r="H28">
            <v>20.763576229422139</v>
          </cell>
          <cell r="I28">
            <v>20.763576229422139</v>
          </cell>
          <cell r="J28">
            <v>47.696884383657782</v>
          </cell>
          <cell r="K28">
            <v>47.712021663657779</v>
          </cell>
          <cell r="L28">
            <v>35.95214760478909</v>
          </cell>
        </row>
        <row r="29">
          <cell r="A29">
            <v>27</v>
          </cell>
          <cell r="B29" t="str">
            <v>ELC_FT_TDL</v>
          </cell>
          <cell r="C29" t="str">
            <v>RNW_POT_TDL</v>
          </cell>
          <cell r="D29">
            <v>1.72</v>
          </cell>
          <cell r="E29">
            <v>1.76</v>
          </cell>
          <cell r="F29">
            <v>1.85</v>
          </cell>
          <cell r="G29">
            <v>7.8759267840000007</v>
          </cell>
          <cell r="H29">
            <v>9.2447153280000016</v>
          </cell>
          <cell r="I29">
            <v>9.0634464000000001</v>
          </cell>
          <cell r="J29">
            <v>10.798430976000001</v>
          </cell>
          <cell r="K29">
            <v>10.788844032</v>
          </cell>
          <cell r="L29">
            <v>2.2960730880000009</v>
          </cell>
        </row>
        <row r="30">
          <cell r="A30">
            <v>28</v>
          </cell>
          <cell r="B30" t="str">
            <v>ELC_FT_WIN_ON</v>
          </cell>
          <cell r="C30" t="str">
            <v>RNW_POT_WIN_ON</v>
          </cell>
          <cell r="D30">
            <v>550.07999999999993</v>
          </cell>
          <cell r="E30">
            <v>983.0200000000001</v>
          </cell>
          <cell r="F30">
            <v>1530.69</v>
          </cell>
          <cell r="G30">
            <v>2513.9917948668981</v>
          </cell>
          <cell r="H30">
            <v>3006.652048318565</v>
          </cell>
          <cell r="I30">
            <v>3129.14201647248</v>
          </cell>
          <cell r="J30">
            <v>3172.8560446411202</v>
          </cell>
          <cell r="K30">
            <v>3429.66172570752</v>
          </cell>
          <cell r="L30">
            <v>3710.7959677572499</v>
          </cell>
        </row>
        <row r="31">
          <cell r="A31">
            <v>29</v>
          </cell>
          <cell r="B31" t="str">
            <v>ELC_FT_WIN_OFF</v>
          </cell>
          <cell r="C31" t="str">
            <v>RNW_POT_WIN_OFF</v>
          </cell>
          <cell r="D31">
            <v>0</v>
          </cell>
          <cell r="E31">
            <v>126.62</v>
          </cell>
          <cell r="F31">
            <v>259.56999999999988</v>
          </cell>
          <cell r="G31">
            <v>951.82970821377057</v>
          </cell>
          <cell r="H31">
            <v>2163.9815609624102</v>
          </cell>
          <cell r="I31">
            <v>4286.591010928465</v>
          </cell>
          <cell r="J31">
            <v>7170.1609999732518</v>
          </cell>
          <cell r="K31">
            <v>9484.3476257419061</v>
          </cell>
          <cell r="L31">
            <v>11234.775652119461</v>
          </cell>
        </row>
        <row r="32">
          <cell r="A32">
            <v>30</v>
          </cell>
          <cell r="B32" t="str">
            <v>AGR_FT_NGA</v>
          </cell>
          <cell r="C32" t="str">
            <v>PRI_GAS_NGA</v>
          </cell>
          <cell r="D32">
            <v>170.89616935484301</v>
          </cell>
          <cell r="E32">
            <v>137.0747988026304</v>
          </cell>
          <cell r="F32">
            <v>108.9586942635267</v>
          </cell>
          <cell r="G32">
            <v>129.0459209402967</v>
          </cell>
          <cell r="H32">
            <v>84.173113905906376</v>
          </cell>
          <cell r="I32">
            <v>74.054444666858188</v>
          </cell>
          <cell r="J32">
            <v>53.615765624205892</v>
          </cell>
          <cell r="K32">
            <v>25.100064652567049</v>
          </cell>
          <cell r="L32">
            <v>0</v>
          </cell>
        </row>
        <row r="33">
          <cell r="A33">
            <v>31</v>
          </cell>
          <cell r="B33" t="str">
            <v>AGR_FT_NGA</v>
          </cell>
          <cell r="C33" t="str">
            <v>RNW_POT_BIO_GAS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0.1633013027464805</v>
          </cell>
          <cell r="L33">
            <v>28.595719034539911</v>
          </cell>
        </row>
        <row r="34">
          <cell r="A34">
            <v>32</v>
          </cell>
          <cell r="B34" t="str">
            <v>AGR_FT_NGA</v>
          </cell>
          <cell r="C34" t="str">
            <v>HH2_BL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2.30611270975086</v>
          </cell>
          <cell r="I34">
            <v>2.3061127097508591</v>
          </cell>
          <cell r="J34">
            <v>2.4285886868107198</v>
          </cell>
          <cell r="K34">
            <v>1.376387248885357</v>
          </cell>
          <cell r="L34">
            <v>1.825258661779146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16200.965939494899</v>
          </cell>
          <cell r="E35">
            <v>16304.906976744191</v>
          </cell>
          <cell r="F35">
            <v>16304.906976744191</v>
          </cell>
          <cell r="G35">
            <v>14846.465952395971</v>
          </cell>
          <cell r="H35">
            <v>15356.79937097023</v>
          </cell>
          <cell r="I35">
            <v>14534.713672682559</v>
          </cell>
          <cell r="J35">
            <v>15627.87869703556</v>
          </cell>
          <cell r="K35">
            <v>15975.36440197499</v>
          </cell>
          <cell r="L35">
            <v>16273.440255685329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1399.191537537255</v>
          </cell>
          <cell r="G36">
            <v>1399.191537537256</v>
          </cell>
          <cell r="H36">
            <v>149.5079451655364</v>
          </cell>
          <cell r="I36">
            <v>1399.191537537256</v>
          </cell>
          <cell r="J36">
            <v>78.532053753947167</v>
          </cell>
          <cell r="K36">
            <v>40.038507273120132</v>
          </cell>
          <cell r="L36">
            <v>0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28.233472222222218</v>
          </cell>
          <cell r="E37">
            <v>21.17510416666666</v>
          </cell>
          <cell r="F37">
            <v>14.11673611111112</v>
          </cell>
          <cell r="G37">
            <v>7.0583680555555564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2.5519222216240469</v>
          </cell>
          <cell r="E38">
            <v>2.5519222216240469</v>
          </cell>
          <cell r="F38">
            <v>2.5519222216240469</v>
          </cell>
          <cell r="G38">
            <v>0.18802083333333369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3.6642584615384619</v>
          </cell>
          <cell r="E39">
            <v>5.2215683076923094</v>
          </cell>
          <cell r="F39">
            <v>3.481045538461538</v>
          </cell>
          <cell r="G39">
            <v>1.7405227692307681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17.769446153846161</v>
          </cell>
          <cell r="E40">
            <v>25.321460769230772</v>
          </cell>
          <cell r="F40">
            <v>16.88097384615385</v>
          </cell>
          <cell r="G40">
            <v>8.4404869230769197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0.64014153846153854</v>
          </cell>
          <cell r="E41">
            <v>0.91220169230769255</v>
          </cell>
          <cell r="F41">
            <v>0.60813446153846162</v>
          </cell>
          <cell r="G41">
            <v>0.3040672307692307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32.816105553162849</v>
          </cell>
          <cell r="E42">
            <v>32.816105553162849</v>
          </cell>
          <cell r="F42">
            <v>32.816105553162842</v>
          </cell>
          <cell r="G42">
            <v>9.0626187268850611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18.941971496574588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10.03405061721435</v>
          </cell>
          <cell r="E44">
            <v>31.42991017450769</v>
          </cell>
          <cell r="F44">
            <v>17.679756952944221</v>
          </cell>
          <cell r="G44">
            <v>0.28744001466481572</v>
          </cell>
          <cell r="H44">
            <v>32.765767757681893</v>
          </cell>
          <cell r="I44">
            <v>21.892363434005841</v>
          </cell>
          <cell r="J44">
            <v>47.188673000000001</v>
          </cell>
          <cell r="K44">
            <v>7.5179322591035511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</v>
          </cell>
          <cell r="E45">
            <v>25.95</v>
          </cell>
          <cell r="F45">
            <v>0.4229606926541411</v>
          </cell>
          <cell r="G45">
            <v>10.060400513268579</v>
          </cell>
          <cell r="H45">
            <v>0</v>
          </cell>
          <cell r="I45">
            <v>21.804968769598631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26.9</v>
          </cell>
          <cell r="E46">
            <v>0</v>
          </cell>
          <cell r="F46">
            <v>24.193351619818401</v>
          </cell>
          <cell r="G46">
            <v>18.39616093854821</v>
          </cell>
          <cell r="H46">
            <v>0.60059452101657484</v>
          </cell>
          <cell r="I46">
            <v>0</v>
          </cell>
          <cell r="J46">
            <v>16.322326999999991</v>
          </cell>
          <cell r="K46">
            <v>56.4</v>
          </cell>
          <cell r="L46">
            <v>56.399999999999991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1.813684210526316</v>
          </cell>
          <cell r="E47">
            <v>2.5844999999999998</v>
          </cell>
          <cell r="F47">
            <v>1.7230000000000001</v>
          </cell>
          <cell r="G47">
            <v>0.86149999999999993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</v>
          </cell>
          <cell r="E48">
            <v>217.79</v>
          </cell>
          <cell r="F48">
            <v>246.315</v>
          </cell>
          <cell r="G48">
            <v>300.24900317685052</v>
          </cell>
          <cell r="H48">
            <v>310.88087250131088</v>
          </cell>
          <cell r="I48">
            <v>321.03041673309178</v>
          </cell>
          <cell r="J48">
            <v>325.16289699213189</v>
          </cell>
          <cell r="K48">
            <v>329.20862177289979</v>
          </cell>
          <cell r="L48">
            <v>331.47149400724038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9.0339210526315821</v>
          </cell>
          <cell r="F49">
            <v>13.7962485347288</v>
          </cell>
          <cell r="G49">
            <v>21.256</v>
          </cell>
          <cell r="H49">
            <v>15.14475</v>
          </cell>
          <cell r="I49">
            <v>15.14475</v>
          </cell>
          <cell r="J49">
            <v>21.256</v>
          </cell>
          <cell r="K49">
            <v>39.688496204530203</v>
          </cell>
          <cell r="L49">
            <v>39.688496204530203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2036.594471822649</v>
          </cell>
          <cell r="E50">
            <v>2084.9583855431929</v>
          </cell>
          <cell r="F50">
            <v>2048.9733997585631</v>
          </cell>
          <cell r="G50">
            <v>1669.1962191344689</v>
          </cell>
          <cell r="H50">
            <v>1371.8786817265091</v>
          </cell>
          <cell r="I50">
            <v>1046.008112195532</v>
          </cell>
          <cell r="J50">
            <v>628.61822961105611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COM_FT_NGA</v>
          </cell>
          <cell r="C51" t="str">
            <v>HH2_BL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30.81710882775975</v>
          </cell>
          <cell r="I51">
            <v>29.818637493878249</v>
          </cell>
          <cell r="J51">
            <v>28.473996463218569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COM_FT_DST</v>
          </cell>
          <cell r="C52" t="str">
            <v>PRI_OIL_DST_kt</v>
          </cell>
          <cell r="D52">
            <v>16910.280406640119</v>
          </cell>
          <cell r="E52">
            <v>14825.291700328929</v>
          </cell>
          <cell r="F52">
            <v>12017.648381927211</v>
          </cell>
          <cell r="G52">
            <v>21455.883720930229</v>
          </cell>
          <cell r="H52">
            <v>15180.921672719271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COM_FT_HFO</v>
          </cell>
          <cell r="C53" t="str">
            <v>PRI_OIL_HFO</v>
          </cell>
          <cell r="D53">
            <v>19.37985714285719</v>
          </cell>
          <cell r="E53">
            <v>14.534892857142861</v>
          </cell>
          <cell r="F53">
            <v>9.6899285714285703</v>
          </cell>
          <cell r="G53">
            <v>4.8449642857142843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COM_FT_KER</v>
          </cell>
          <cell r="C54" t="str">
            <v>PRI_OIL_KER</v>
          </cell>
          <cell r="D54">
            <v>1.462085371617629</v>
          </cell>
          <cell r="E54">
            <v>1.0965640287132219</v>
          </cell>
          <cell r="F54">
            <v>0.73104268580881482</v>
          </cell>
          <cell r="G54">
            <v>0.36552134290440719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COM_FT_COA</v>
          </cell>
          <cell r="C55" t="str">
            <v>PRI_COA_BCO</v>
          </cell>
          <cell r="D55">
            <v>40.349329999999981</v>
          </cell>
          <cell r="E55">
            <v>4.5718100000000046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COM_FT_COA</v>
          </cell>
          <cell r="C56" t="str">
            <v>PRI_COA_HCO</v>
          </cell>
          <cell r="D56">
            <v>181.33463599999999</v>
          </cell>
          <cell r="E56">
            <v>186.238786</v>
          </cell>
          <cell r="F56">
            <v>180.13404199999999</v>
          </cell>
          <cell r="G56">
            <v>221.683966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PRI_COA_OVC</v>
          </cell>
          <cell r="D57">
            <v>15.665034</v>
          </cell>
          <cell r="E57">
            <v>13.483404</v>
          </cell>
          <cell r="F57">
            <v>12.728958</v>
          </cell>
          <cell r="G57">
            <v>15.665034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COM_FT_LPG</v>
          </cell>
          <cell r="C58" t="str">
            <v>PRI_OIL_LPG</v>
          </cell>
          <cell r="D58">
            <v>66.025999999999996</v>
          </cell>
          <cell r="E58">
            <v>66.025999999999996</v>
          </cell>
          <cell r="F58">
            <v>13.65014831989247</v>
          </cell>
          <cell r="G58">
            <v>66.025999999999996</v>
          </cell>
          <cell r="H58">
            <v>66.025999999999996</v>
          </cell>
          <cell r="I58">
            <v>66.025999999999996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COM_FT_BIO</v>
          </cell>
          <cell r="C59" t="str">
            <v>RNW_POT_BIO_MUN</v>
          </cell>
          <cell r="D59">
            <v>0</v>
          </cell>
          <cell r="E59">
            <v>0</v>
          </cell>
          <cell r="F59">
            <v>0</v>
          </cell>
          <cell r="G59">
            <v>45.995288327483088</v>
          </cell>
          <cell r="H59">
            <v>6.0673326114830086</v>
          </cell>
          <cell r="I59">
            <v>69.434365465779535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RNW_POT_BIO_GAS</v>
          </cell>
          <cell r="D60">
            <v>0</v>
          </cell>
          <cell r="E60">
            <v>0</v>
          </cell>
          <cell r="F60">
            <v>32.454588642902202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RNW_POT_BIO_WOD</v>
          </cell>
          <cell r="D61">
            <v>143.94902829131661</v>
          </cell>
          <cell r="E61">
            <v>163.33327975975581</v>
          </cell>
          <cell r="F61">
            <v>143.94902829131661</v>
          </cell>
          <cell r="G61">
            <v>0</v>
          </cell>
          <cell r="H61">
            <v>87.584999999999994</v>
          </cell>
          <cell r="I61">
            <v>106.9692514684393</v>
          </cell>
          <cell r="J61">
            <v>176.40361693421869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COM_FT_BIO</v>
          </cell>
          <cell r="C62" t="str">
            <v>RNW_POT_BIO_SLU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32.454588642902188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COM_FT_BIO_PLT</v>
          </cell>
          <cell r="C63" t="str">
            <v>RNW_POT_BIO_WOD</v>
          </cell>
          <cell r="D63">
            <v>0.25597170868347341</v>
          </cell>
          <cell r="E63">
            <v>1.448720240244215</v>
          </cell>
          <cell r="F63">
            <v>12.60338306578126</v>
          </cell>
          <cell r="G63">
            <v>12.60338306578126</v>
          </cell>
          <cell r="H63">
            <v>156.54588396877091</v>
          </cell>
          <cell r="I63">
            <v>174.12513294261021</v>
          </cell>
          <cell r="J63">
            <v>367.85621962083002</v>
          </cell>
          <cell r="K63">
            <v>367.85621962083007</v>
          </cell>
          <cell r="L63">
            <v>0</v>
          </cell>
        </row>
        <row r="64">
          <cell r="A64">
            <v>62</v>
          </cell>
          <cell r="B64" t="str">
            <v>COM_FT_GEO</v>
          </cell>
          <cell r="C64" t="str">
            <v>RNW_POT_GEO</v>
          </cell>
          <cell r="D64">
            <v>5.6493971472930324</v>
          </cell>
          <cell r="E64">
            <v>7.6744023410516364</v>
          </cell>
          <cell r="F64">
            <v>9.4269999999999996</v>
          </cell>
          <cell r="G64">
            <v>4.8895864166282967</v>
          </cell>
          <cell r="H64">
            <v>0.1947015814467149</v>
          </cell>
          <cell r="I64">
            <v>0.26398318050605951</v>
          </cell>
          <cell r="J64">
            <v>0.33227235939510869</v>
          </cell>
          <cell r="K64">
            <v>0.39850130693383329</v>
          </cell>
          <cell r="L64">
            <v>0.45597053978826579</v>
          </cell>
        </row>
        <row r="65">
          <cell r="A65">
            <v>63</v>
          </cell>
          <cell r="B65" t="str">
            <v>COM_FT_SOL</v>
          </cell>
          <cell r="C65" t="str">
            <v>RNW_POT_SOL_TH</v>
          </cell>
          <cell r="D65">
            <v>181.72953676117481</v>
          </cell>
          <cell r="E65">
            <v>479.06563975764391</v>
          </cell>
          <cell r="F65">
            <v>736.84523430672095</v>
          </cell>
          <cell r="G65">
            <v>1172.1004940602741</v>
          </cell>
          <cell r="H65">
            <v>1424.8891839098869</v>
          </cell>
          <cell r="I65">
            <v>1424.8891839098881</v>
          </cell>
          <cell r="J65">
            <v>1424.8891839098869</v>
          </cell>
          <cell r="K65">
            <v>1252.038321824559</v>
          </cell>
          <cell r="L65">
            <v>1365.8491497253581</v>
          </cell>
        </row>
        <row r="66">
          <cell r="A66">
            <v>64</v>
          </cell>
          <cell r="B66" t="str">
            <v>COM_FT_ELC</v>
          </cell>
          <cell r="C66" t="str">
            <v>ELC</v>
          </cell>
          <cell r="D66">
            <v>3268.4160000000011</v>
          </cell>
          <cell r="E66">
            <v>3261.2</v>
          </cell>
          <cell r="F66">
            <v>3036.0450000000001</v>
          </cell>
          <cell r="G66">
            <v>3577.0670558806851</v>
          </cell>
          <cell r="H66">
            <v>3935.3646022716871</v>
          </cell>
          <cell r="I66">
            <v>4570.3269406128247</v>
          </cell>
          <cell r="J66">
            <v>5024.6257255113533</v>
          </cell>
          <cell r="K66">
            <v>5676.9859499916029</v>
          </cell>
          <cell r="L66">
            <v>6145.411116184946</v>
          </cell>
        </row>
        <row r="67">
          <cell r="A67">
            <v>65</v>
          </cell>
          <cell r="B67" t="str">
            <v>COM_FT_HET</v>
          </cell>
          <cell r="C67" t="str">
            <v>HET</v>
          </cell>
          <cell r="D67">
            <v>517.22799999999984</v>
          </cell>
          <cell r="E67">
            <v>379.37099999999998</v>
          </cell>
          <cell r="F67">
            <v>384.23200000000003</v>
          </cell>
          <cell r="G67">
            <v>247.2114867236638</v>
          </cell>
          <cell r="H67">
            <v>0</v>
          </cell>
          <cell r="I67">
            <v>302.24771643780082</v>
          </cell>
          <cell r="J67">
            <v>96.621143015737147</v>
          </cell>
          <cell r="K67">
            <v>273.15124830072602</v>
          </cell>
          <cell r="L67">
            <v>0</v>
          </cell>
        </row>
        <row r="68">
          <cell r="A68">
            <v>66</v>
          </cell>
          <cell r="B68" t="str">
            <v>RES_FT_NGA</v>
          </cell>
          <cell r="C68" t="str">
            <v>PRI_GAS_NGA</v>
          </cell>
          <cell r="D68">
            <v>5882.4172368781783</v>
          </cell>
          <cell r="E68">
            <v>5202.9609300684006</v>
          </cell>
          <cell r="F68">
            <v>5199.1686754243656</v>
          </cell>
          <cell r="G68">
            <v>5286.739357640723</v>
          </cell>
          <cell r="H68">
            <v>5041.1237617163588</v>
          </cell>
          <cell r="I68">
            <v>5360.1300445751021</v>
          </cell>
          <cell r="J68">
            <v>1528.998885129399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RES_FT_NGA</v>
          </cell>
          <cell r="C69" t="str">
            <v>PRI_GAS_COG</v>
          </cell>
          <cell r="D69">
            <v>0.21573443470928341</v>
          </cell>
          <cell r="E69">
            <v>79.035216871316635</v>
          </cell>
          <cell r="F69">
            <v>71.643114704650955</v>
          </cell>
          <cell r="G69">
            <v>17.4016451216179</v>
          </cell>
          <cell r="H69">
            <v>69.931732853007588</v>
          </cell>
          <cell r="I69">
            <v>46.439706529491318</v>
          </cell>
          <cell r="J69">
            <v>89.448436364758777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RNW_POT_BIO_GAS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175.01244040170761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HH2_BL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76.523445256246859</v>
          </cell>
          <cell r="I71">
            <v>76.523445256246859</v>
          </cell>
          <cell r="J71">
            <v>73.309460555484492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RES_FT_DST</v>
          </cell>
          <cell r="C72" t="str">
            <v>PRI_OIL_DST_kt</v>
          </cell>
          <cell r="D72">
            <v>42118.26218835741</v>
          </cell>
          <cell r="E72">
            <v>27721.803740812229</v>
          </cell>
          <cell r="F72">
            <v>26218.21282995951</v>
          </cell>
          <cell r="G72">
            <v>18797.129836383891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RES_FT_HFO</v>
          </cell>
          <cell r="C73" t="str">
            <v>PRI_OIL_HFO</v>
          </cell>
          <cell r="D73">
            <v>15.380062941176931</v>
          </cell>
          <cell r="E73">
            <v>11.53504720588235</v>
          </cell>
          <cell r="F73">
            <v>31.950798872549001</v>
          </cell>
          <cell r="G73">
            <v>3.9580672058837512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RES_FT_KER</v>
          </cell>
          <cell r="C74" t="str">
            <v>PRI_OIL_KER</v>
          </cell>
          <cell r="D74">
            <v>46.973977245168619</v>
          </cell>
          <cell r="E74">
            <v>33.614128598901097</v>
          </cell>
          <cell r="F74">
            <v>26.811957527472529</v>
          </cell>
          <cell r="G74">
            <v>11.20470953296703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RES_FT_COA</v>
          </cell>
          <cell r="C75" t="str">
            <v>PRI_COA_BCO</v>
          </cell>
          <cell r="D75">
            <v>63.329929999999997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PRI_COA_HCO</v>
          </cell>
          <cell r="D76">
            <v>559.28979000000004</v>
          </cell>
          <cell r="E76">
            <v>458.3741062499999</v>
          </cell>
          <cell r="F76">
            <v>336.08656999999999</v>
          </cell>
          <cell r="G76">
            <v>622.61972000000014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PRI_COA_OVC</v>
          </cell>
          <cell r="D77">
            <v>19.25628</v>
          </cell>
          <cell r="E77">
            <v>14.17651875</v>
          </cell>
          <cell r="F77">
            <v>10.39443</v>
          </cell>
          <cell r="G77">
            <v>19.25628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RES_FT_LPG</v>
          </cell>
          <cell r="C78" t="str">
            <v>PRI_OIL_LPG</v>
          </cell>
          <cell r="D78">
            <v>126.86068571428569</v>
          </cell>
          <cell r="E78">
            <v>270.97726334029068</v>
          </cell>
          <cell r="F78">
            <v>239.2620919117193</v>
          </cell>
          <cell r="G78">
            <v>397.267</v>
          </cell>
          <cell r="H78">
            <v>137.44608441004121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RES_FT_BIO</v>
          </cell>
          <cell r="C79" t="str">
            <v>RNW_POT_BIO_MUN</v>
          </cell>
          <cell r="D79">
            <v>86.43863157894738</v>
          </cell>
          <cell r="E79">
            <v>16.281578947368399</v>
          </cell>
          <cell r="F79">
            <v>0</v>
          </cell>
          <cell r="G79">
            <v>0</v>
          </cell>
          <cell r="H79">
            <v>0</v>
          </cell>
          <cell r="I79">
            <v>471.16379490318508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RNW_POT_BIO_GAS</v>
          </cell>
          <cell r="D80">
            <v>1171.9366450916571</v>
          </cell>
          <cell r="E80">
            <v>947.81730833430765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RNW_POT_BIO_WOD</v>
          </cell>
          <cell r="D81">
            <v>105.27672332939559</v>
          </cell>
          <cell r="E81">
            <v>240.23611271832399</v>
          </cell>
          <cell r="F81">
            <v>1168.5830000000001</v>
          </cell>
          <cell r="G81">
            <v>1196.256951426755</v>
          </cell>
          <cell r="H81">
            <v>426.38196270396662</v>
          </cell>
          <cell r="I81">
            <v>0</v>
          </cell>
          <cell r="J81">
            <v>848.35503976447308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RES_FT_BIO_PLT</v>
          </cell>
          <cell r="C82" t="str">
            <v>RNW_POT_BIO_WOD</v>
          </cell>
          <cell r="D82">
            <v>523.97</v>
          </cell>
          <cell r="E82">
            <v>523.97</v>
          </cell>
          <cell r="F82">
            <v>523.97</v>
          </cell>
          <cell r="G82">
            <v>523.97</v>
          </cell>
          <cell r="H82">
            <v>1088.996959900207</v>
          </cell>
          <cell r="I82">
            <v>1088.996959900207</v>
          </cell>
          <cell r="J82">
            <v>1088.996959900207</v>
          </cell>
          <cell r="K82">
            <v>737.07719883479012</v>
          </cell>
          <cell r="L82">
            <v>0</v>
          </cell>
        </row>
        <row r="83">
          <cell r="A83">
            <v>81</v>
          </cell>
          <cell r="B83" t="str">
            <v>RES_FT_GEO</v>
          </cell>
          <cell r="C83" t="str">
            <v>RNW_POT_GEO</v>
          </cell>
          <cell r="D83">
            <v>43.61390455624548</v>
          </cell>
          <cell r="E83">
            <v>43.61390455624548</v>
          </cell>
          <cell r="F83">
            <v>34.259012077325963</v>
          </cell>
          <cell r="G83">
            <v>16.214791405136491</v>
          </cell>
          <cell r="H83">
            <v>1.7453236465486659</v>
          </cell>
          <cell r="I83">
            <v>2.3656327428811532</v>
          </cell>
          <cell r="J83">
            <v>3.1367402179383359</v>
          </cell>
          <cell r="K83">
            <v>3.8785342763684789</v>
          </cell>
          <cell r="L83">
            <v>4.3851054736108779</v>
          </cell>
        </row>
        <row r="84">
          <cell r="A84">
            <v>82</v>
          </cell>
          <cell r="B84" t="str">
            <v>RES_FT_SOL</v>
          </cell>
          <cell r="C84" t="str">
            <v>RNW_POT_SOL_TH</v>
          </cell>
          <cell r="D84">
            <v>82.605095443754522</v>
          </cell>
          <cell r="E84">
            <v>111.9570954437545</v>
          </cell>
          <cell r="F84">
            <v>134.8139879226741</v>
          </cell>
          <cell r="G84">
            <v>134.81398792267399</v>
          </cell>
          <cell r="H84">
            <v>111.3366999079694</v>
          </cell>
          <cell r="I84">
            <v>134.8139879226741</v>
          </cell>
          <cell r="J84">
            <v>464.11721609011272</v>
          </cell>
          <cell r="K84">
            <v>569.30036715105734</v>
          </cell>
          <cell r="L84">
            <v>569.300367151057</v>
          </cell>
        </row>
        <row r="85">
          <cell r="A85">
            <v>83</v>
          </cell>
          <cell r="B85" t="str">
            <v>RES_FT_ELC</v>
          </cell>
          <cell r="C85" t="str">
            <v>ELC</v>
          </cell>
          <cell r="D85">
            <v>3307.7469999999998</v>
          </cell>
          <cell r="E85">
            <v>3150.42</v>
          </cell>
          <cell r="F85">
            <v>3264.4140000000011</v>
          </cell>
          <cell r="G85">
            <v>2981.1270940562849</v>
          </cell>
          <cell r="H85">
            <v>3154.265499456169</v>
          </cell>
          <cell r="I85">
            <v>3134.3380778722139</v>
          </cell>
          <cell r="J85">
            <v>5416.251162857684</v>
          </cell>
          <cell r="K85">
            <v>7021.9842489284874</v>
          </cell>
          <cell r="L85">
            <v>7053.3869718340848</v>
          </cell>
        </row>
        <row r="86">
          <cell r="A86">
            <v>84</v>
          </cell>
          <cell r="B86" t="str">
            <v>RES_FT_HET</v>
          </cell>
          <cell r="C86" t="str">
            <v>HET</v>
          </cell>
          <cell r="D86">
            <v>949.69099999999992</v>
          </cell>
          <cell r="E86">
            <v>866.5870000000001</v>
          </cell>
          <cell r="F86">
            <v>847.41300000000001</v>
          </cell>
          <cell r="G86">
            <v>847.41300000000001</v>
          </cell>
          <cell r="H86">
            <v>573.70629470301674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TRA_FT_GSL</v>
          </cell>
          <cell r="C87" t="str">
            <v>PRI_OIL_GSL_kt</v>
          </cell>
          <cell r="D87">
            <v>79217.141867487691</v>
          </cell>
          <cell r="E87">
            <v>70720.613816237645</v>
          </cell>
          <cell r="F87">
            <v>63062.106942152292</v>
          </cell>
          <cell r="G87">
            <v>69776.501751290343</v>
          </cell>
          <cell r="H87">
            <v>41358.605058373418</v>
          </cell>
          <cell r="I87">
            <v>17074.099582260351</v>
          </cell>
          <cell r="J87">
            <v>3378.9112072583562</v>
          </cell>
          <cell r="K87">
            <v>249.39053082554619</v>
          </cell>
          <cell r="L87">
            <v>60.56547453513776</v>
          </cell>
        </row>
        <row r="88">
          <cell r="A88">
            <v>86</v>
          </cell>
          <cell r="B88" t="str">
            <v>TRA_FT_GSL</v>
          </cell>
          <cell r="C88" t="str">
            <v>RNW_BIO_ETH</v>
          </cell>
          <cell r="D88">
            <v>344.42235594559872</v>
          </cell>
          <cell r="E88">
            <v>307.48092963581593</v>
          </cell>
          <cell r="F88">
            <v>274.18307366153181</v>
          </cell>
          <cell r="G88">
            <v>303.37609457082749</v>
          </cell>
          <cell r="H88">
            <v>2757.240337224895</v>
          </cell>
          <cell r="I88">
            <v>1138.273305484023</v>
          </cell>
          <cell r="J88">
            <v>225.26074715055711</v>
          </cell>
          <cell r="K88">
            <v>16.62603538836975</v>
          </cell>
          <cell r="L88">
            <v>4.037698302342517</v>
          </cell>
        </row>
        <row r="89">
          <cell r="A89">
            <v>87</v>
          </cell>
          <cell r="B89" t="str">
            <v>TRA_FT_GSL</v>
          </cell>
          <cell r="C89" t="str">
            <v>RNW_BIO_ETBE</v>
          </cell>
          <cell r="D89">
            <v>6544.0247629663763</v>
          </cell>
          <cell r="E89">
            <v>5842.1376630805034</v>
          </cell>
          <cell r="F89">
            <v>5209.4783995691023</v>
          </cell>
          <cell r="G89">
            <v>5764.1457968457244</v>
          </cell>
          <cell r="H89">
            <v>7907.5571935506396</v>
          </cell>
          <cell r="I89">
            <v>3264.4819327088981</v>
          </cell>
          <cell r="J89">
            <v>646.03082201669201</v>
          </cell>
          <cell r="K89">
            <v>47.682214698720792</v>
          </cell>
          <cell r="L89">
            <v>11.579813999171</v>
          </cell>
        </row>
        <row r="90">
          <cell r="A90">
            <v>88</v>
          </cell>
          <cell r="B90" t="str">
            <v>TRA_FT_DST</v>
          </cell>
          <cell r="C90" t="str">
            <v>PRI_OIL_DST_kt</v>
          </cell>
          <cell r="D90">
            <v>205539.0254968775</v>
          </cell>
          <cell r="E90">
            <v>219100.3696534287</v>
          </cell>
          <cell r="F90">
            <v>211318.52260950371</v>
          </cell>
          <cell r="G90">
            <v>210506.4792328091</v>
          </cell>
          <cell r="H90">
            <v>149737.66230650651</v>
          </cell>
          <cell r="I90">
            <v>112220.87957702229</v>
          </cell>
          <cell r="J90">
            <v>87659.59969220146</v>
          </cell>
          <cell r="K90">
            <v>21396.14513251407</v>
          </cell>
          <cell r="L90">
            <v>2309.476044110786</v>
          </cell>
        </row>
        <row r="91">
          <cell r="A91">
            <v>89</v>
          </cell>
          <cell r="B91" t="str">
            <v>TRA_FT_DST</v>
          </cell>
          <cell r="C91" t="str">
            <v>RNW_BIO_EMHV</v>
          </cell>
          <cell r="D91">
            <v>5592.2731215019294</v>
          </cell>
          <cell r="E91">
            <v>0</v>
          </cell>
          <cell r="F91">
            <v>0</v>
          </cell>
          <cell r="G91">
            <v>9598.3711191335751</v>
          </cell>
          <cell r="H91">
            <v>26165.954408009111</v>
          </cell>
          <cell r="I91">
            <v>28752.278004247219</v>
          </cell>
          <cell r="J91">
            <v>14682.96056517368</v>
          </cell>
          <cell r="K91">
            <v>14083.49321048503</v>
          </cell>
          <cell r="L91">
            <v>14498.84037590624</v>
          </cell>
        </row>
        <row r="92">
          <cell r="A92">
            <v>90</v>
          </cell>
          <cell r="B92" t="str">
            <v>TRA_FT_DST</v>
          </cell>
          <cell r="C92" t="str">
            <v>RNW_BIO_HVO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9046.5003895799455</v>
          </cell>
          <cell r="L92">
            <v>29381.204462198661</v>
          </cell>
        </row>
        <row r="93">
          <cell r="A93">
            <v>91</v>
          </cell>
          <cell r="B93" t="str">
            <v>TRA_FT_DST</v>
          </cell>
          <cell r="C93" t="str">
            <v>RNW_BIO_DST_FT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13041.328259444999</v>
          </cell>
          <cell r="I93">
            <v>14619.645477907179</v>
          </cell>
          <cell r="J93">
            <v>17960.178124004509</v>
          </cell>
          <cell r="K93">
            <v>17960.178124004509</v>
          </cell>
          <cell r="L93">
            <v>0</v>
          </cell>
        </row>
        <row r="94">
          <cell r="A94">
            <v>92</v>
          </cell>
          <cell r="B94" t="str">
            <v>TRA_FT_JTK</v>
          </cell>
          <cell r="C94" t="str">
            <v>PRI_OIL_KER_kt</v>
          </cell>
          <cell r="D94">
            <v>7440.4384913022022</v>
          </cell>
          <cell r="E94">
            <v>8087.0435070270587</v>
          </cell>
          <cell r="F94">
            <v>4769.2845258499256</v>
          </cell>
          <cell r="G94">
            <v>8428.6731425767648</v>
          </cell>
          <cell r="H94">
            <v>8625.0141630910584</v>
          </cell>
          <cell r="I94">
            <v>8704.9924825611215</v>
          </cell>
          <cell r="J94">
            <v>8430.9767822472277</v>
          </cell>
          <cell r="K94">
            <v>9125.711862047976</v>
          </cell>
          <cell r="L94">
            <v>506.0983802645876</v>
          </cell>
        </row>
        <row r="95">
          <cell r="A95">
            <v>93</v>
          </cell>
          <cell r="B95" t="str">
            <v>TRA_FT_JTK</v>
          </cell>
          <cell r="C95" t="str">
            <v>RNW_BIO_HVO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9615.869225027167</v>
          </cell>
        </row>
        <row r="96">
          <cell r="A96">
            <v>94</v>
          </cell>
          <cell r="B96" t="str">
            <v>TRA_FT_JTK</v>
          </cell>
          <cell r="C96" t="str">
            <v>RNW_BIO_KER_FT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249.3034747613664</v>
          </cell>
          <cell r="I96">
            <v>559.09669214986684</v>
          </cell>
          <cell r="J96">
            <v>1220.571203849674</v>
          </cell>
          <cell r="K96">
            <v>896.09528682671009</v>
          </cell>
          <cell r="L96">
            <v>0</v>
          </cell>
        </row>
        <row r="97">
          <cell r="A97">
            <v>95</v>
          </cell>
          <cell r="B97" t="str">
            <v>TRA_FT_COA</v>
          </cell>
          <cell r="C97" t="str">
            <v>PRI_COA_BCO</v>
          </cell>
          <cell r="D97">
            <v>0.29099999999999998</v>
          </cell>
          <cell r="E97">
            <v>0.439</v>
          </cell>
          <cell r="F97">
            <v>0.36899999999999999</v>
          </cell>
          <cell r="G97">
            <v>0.13875706032556351</v>
          </cell>
          <cell r="H97">
            <v>6.9378530162781782E-2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PRI_COA_HCO</v>
          </cell>
          <cell r="D98">
            <v>0.29099999999999998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TRA_FT_ELC</v>
          </cell>
          <cell r="C99" t="str">
            <v>ELC</v>
          </cell>
          <cell r="D99">
            <v>225.29599999999999</v>
          </cell>
          <cell r="E99">
            <v>231.63399999999999</v>
          </cell>
          <cell r="F99">
            <v>225.51300000000009</v>
          </cell>
          <cell r="G99">
            <v>270.64035140265361</v>
          </cell>
          <cell r="H99">
            <v>704.640257066245</v>
          </cell>
          <cell r="I99">
            <v>1284.464851072202</v>
          </cell>
          <cell r="J99">
            <v>1845.3444814787899</v>
          </cell>
          <cell r="K99">
            <v>2433.1663169646449</v>
          </cell>
          <cell r="L99">
            <v>2906.633857199151</v>
          </cell>
        </row>
        <row r="100">
          <cell r="A100">
            <v>98</v>
          </cell>
          <cell r="B100" t="str">
            <v>TRA_FT_HFO</v>
          </cell>
          <cell r="C100" t="str">
            <v>PRI_OIL_HFO</v>
          </cell>
          <cell r="D100">
            <v>66.912345640312438</v>
          </cell>
          <cell r="E100">
            <v>102.5820087418906</v>
          </cell>
          <cell r="F100">
            <v>102.5820087418906</v>
          </cell>
          <cell r="G100">
            <v>102.5820087418906</v>
          </cell>
          <cell r="H100">
            <v>6.9425082413663173</v>
          </cell>
          <cell r="I100">
            <v>0</v>
          </cell>
          <cell r="J100">
            <v>11.103853690398431</v>
          </cell>
          <cell r="K100">
            <v>25.93076420640104</v>
          </cell>
          <cell r="L100">
            <v>0</v>
          </cell>
        </row>
        <row r="101">
          <cell r="A101">
            <v>99</v>
          </cell>
          <cell r="B101" t="str">
            <v>TRA_FT_LPG</v>
          </cell>
          <cell r="C101" t="str">
            <v>PRI_OIL_LPG</v>
          </cell>
          <cell r="D101">
            <v>229.1565474368399</v>
          </cell>
          <cell r="E101">
            <v>284.06691109139081</v>
          </cell>
          <cell r="F101">
            <v>251.94794683443371</v>
          </cell>
          <cell r="G101">
            <v>177.73947317503431</v>
          </cell>
          <cell r="H101">
            <v>121.18304885654899</v>
          </cell>
          <cell r="I101">
            <v>13.133591131081371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TRA_FT_NGA</v>
          </cell>
          <cell r="C102" t="str">
            <v>PRI_GAS_NGA</v>
          </cell>
          <cell r="D102">
            <v>9.8625654020267248</v>
          </cell>
          <cell r="E102">
            <v>5.1908238958035398</v>
          </cell>
          <cell r="F102">
            <v>0</v>
          </cell>
          <cell r="G102">
            <v>17.523521505376369</v>
          </cell>
          <cell r="H102">
            <v>368.20677400603739</v>
          </cell>
          <cell r="I102">
            <v>619.32781466453071</v>
          </cell>
          <cell r="J102">
            <v>552.81467041176757</v>
          </cell>
          <cell r="K102">
            <v>153.21676085553631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RNW_POT_BIO_GAS</v>
          </cell>
          <cell r="D103">
            <v>0.51908238958035402</v>
          </cell>
          <cell r="E103">
            <v>0</v>
          </cell>
          <cell r="F103">
            <v>0</v>
          </cell>
          <cell r="G103">
            <v>8.7617607526881898</v>
          </cell>
          <cell r="H103">
            <v>339.13781816345562</v>
          </cell>
          <cell r="I103">
            <v>1018.073119996491</v>
          </cell>
          <cell r="J103">
            <v>1242.01110217923</v>
          </cell>
          <cell r="K103">
            <v>1625.9737886709991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HH2_BL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19.379303895054608</v>
          </cell>
          <cell r="I104">
            <v>59.387598666462168</v>
          </cell>
          <cell r="J104">
            <v>81.298728375201947</v>
          </cell>
          <cell r="K104">
            <v>96.93305278615577</v>
          </cell>
          <cell r="L104">
            <v>0</v>
          </cell>
        </row>
        <row r="105">
          <cell r="A105">
            <v>103</v>
          </cell>
          <cell r="B105" t="str">
            <v>TRA_FT_LNG</v>
          </cell>
          <cell r="C105" t="str">
            <v>PRI_GAS_LNG</v>
          </cell>
          <cell r="D105">
            <v>0</v>
          </cell>
          <cell r="E105">
            <v>0</v>
          </cell>
          <cell r="F105">
            <v>0</v>
          </cell>
          <cell r="G105">
            <v>9.7322011757021543E-2</v>
          </cell>
          <cell r="H105">
            <v>0.60548661005878512</v>
          </cell>
          <cell r="I105">
            <v>0.60548661005878512</v>
          </cell>
          <cell r="J105">
            <v>22.207707380796862</v>
          </cell>
          <cell r="K105">
            <v>51.861528412802087</v>
          </cell>
          <cell r="L105">
            <v>0</v>
          </cell>
        </row>
        <row r="106">
          <cell r="A106">
            <v>104</v>
          </cell>
          <cell r="B106" t="str">
            <v>TRA_FT_AMM_ELCSYS_CU</v>
          </cell>
          <cell r="C106" t="str">
            <v>ELC</v>
          </cell>
          <cell r="D106">
            <v>0</v>
          </cell>
          <cell r="E106">
            <v>0</v>
          </cell>
          <cell r="F106">
            <v>1.7002200368097641E-2</v>
          </cell>
          <cell r="G106">
            <v>0</v>
          </cell>
          <cell r="H106">
            <v>7.4315241043908617E-2</v>
          </cell>
          <cell r="I106">
            <v>1.289559134429624E-2</v>
          </cell>
          <cell r="J106">
            <v>2.7297391759938479</v>
          </cell>
          <cell r="K106">
            <v>6.6867636950749274</v>
          </cell>
          <cell r="L106">
            <v>2.9426181591012259</v>
          </cell>
        </row>
        <row r="107">
          <cell r="A107">
            <v>105</v>
          </cell>
          <cell r="B107" t="str">
            <v>TRA_FT_AMM_ELCSYS_CU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0.6012778593552609</v>
          </cell>
          <cell r="I107">
            <v>0.1043370572402179</v>
          </cell>
          <cell r="J107">
            <v>22.086071514859309</v>
          </cell>
          <cell r="K107">
            <v>54.101997169242587</v>
          </cell>
          <cell r="L107">
            <v>23.808456014546291</v>
          </cell>
        </row>
        <row r="108">
          <cell r="A108">
            <v>106</v>
          </cell>
          <cell r="B108" t="str">
            <v>HH2_DEL_TRA_LH2_C_1_NEW</v>
          </cell>
          <cell r="C108" t="str">
            <v>HH2_CU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0.29659926953170379</v>
          </cell>
          <cell r="K108">
            <v>0.29659926953170379</v>
          </cell>
          <cell r="L108">
            <v>0.29634782089354889</v>
          </cell>
        </row>
        <row r="109">
          <cell r="A109">
            <v>107</v>
          </cell>
          <cell r="B109" t="str">
            <v>HH2_DEL_TRA_GH2_C_1_NEW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1.5101809116996531E-7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8.7155560769275366E-3</v>
          </cell>
          <cell r="I110">
            <v>5.4110282758902277E-2</v>
          </cell>
          <cell r="J110">
            <v>5.411122032957353E-2</v>
          </cell>
          <cell r="K110">
            <v>1.886445625703377</v>
          </cell>
          <cell r="L110">
            <v>12.58457764734449</v>
          </cell>
        </row>
        <row r="111">
          <cell r="A111">
            <v>109</v>
          </cell>
          <cell r="B111" t="str">
            <v>HH2_DEL_TRA_GH2_C_2_NEW</v>
          </cell>
          <cell r="C111" t="str">
            <v>HH2_CT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1.9416611252154331E-7</v>
          </cell>
          <cell r="L111">
            <v>0</v>
          </cell>
        </row>
        <row r="112">
          <cell r="A112">
            <v>110</v>
          </cell>
          <cell r="B112" t="str">
            <v>HH2_DEL_TRA_GH2_C_4_NEW</v>
          </cell>
          <cell r="C112" t="str">
            <v>HH2_CU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2.309157696537437</v>
          </cell>
          <cell r="I112">
            <v>14.09126348128509</v>
          </cell>
          <cell r="J112">
            <v>89.832001521106335</v>
          </cell>
          <cell r="K112">
            <v>466.73582368923371</v>
          </cell>
          <cell r="L112">
            <v>803.47181279439008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3516.0007950705631</v>
          </cell>
          <cell r="E113">
            <v>3878.6634593995268</v>
          </cell>
          <cell r="F113">
            <v>2109.6004770423378</v>
          </cell>
          <cell r="G113">
            <v>3990.836263655191</v>
          </cell>
          <cell r="H113">
            <v>7402.4883720930238</v>
          </cell>
          <cell r="I113">
            <v>48413.620538419957</v>
          </cell>
          <cell r="J113">
            <v>48552.764150725699</v>
          </cell>
          <cell r="K113">
            <v>48552.764150725699</v>
          </cell>
          <cell r="L113">
            <v>41403.733430615197</v>
          </cell>
        </row>
        <row r="114">
          <cell r="A114">
            <v>112</v>
          </cell>
          <cell r="B114" t="str">
            <v>TRA_FT_HFO_INT</v>
          </cell>
          <cell r="C114" t="str">
            <v>PRI_OIL_HFO</v>
          </cell>
          <cell r="D114">
            <v>1811.4704259711821</v>
          </cell>
          <cell r="E114">
            <v>1857.8</v>
          </cell>
          <cell r="F114">
            <v>1772.368108473762</v>
          </cell>
          <cell r="G114">
            <v>1857.8</v>
          </cell>
          <cell r="H114">
            <v>1741.842288716093</v>
          </cell>
          <cell r="I114">
            <v>0</v>
          </cell>
          <cell r="J114">
            <v>11.782695646345349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TRA_FT_AMM_INT_ELCSYS_CU</v>
          </cell>
          <cell r="C115" t="str">
            <v>ELC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0.1011564539310363</v>
          </cell>
          <cell r="J115">
            <v>3.529560532459517</v>
          </cell>
          <cell r="K115">
            <v>4.5784040297246849</v>
          </cell>
          <cell r="L115">
            <v>26.935720058088311</v>
          </cell>
        </row>
        <row r="116">
          <cell r="A116">
            <v>114</v>
          </cell>
          <cell r="B116" t="str">
            <v>TRA_FT_AMM_INT_ELCSYS_CU</v>
          </cell>
          <cell r="C116" t="str">
            <v>HH2_WE_CU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0.81844767271474861</v>
          </cell>
          <cell r="J116">
            <v>28.557353398990639</v>
          </cell>
          <cell r="K116">
            <v>37.043450785954292</v>
          </cell>
          <cell r="L116">
            <v>217.93446228816899</v>
          </cell>
        </row>
        <row r="117">
          <cell r="A117">
            <v>115</v>
          </cell>
          <cell r="B117" t="str">
            <v>TRA_FT_AMM_INT_ELCSYS_DT</v>
          </cell>
          <cell r="C117" t="str">
            <v>ELC</v>
          </cell>
          <cell r="D117">
            <v>0</v>
          </cell>
          <cell r="E117">
            <v>0</v>
          </cell>
          <cell r="F117">
            <v>0.1558802970586208</v>
          </cell>
          <cell r="G117">
            <v>0</v>
          </cell>
          <cell r="H117">
            <v>0</v>
          </cell>
          <cell r="I117">
            <v>1.714683267644829E-2</v>
          </cell>
          <cell r="J117">
            <v>1.714683267644829E-2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TRA_FT_AMM_INT_ELCSYS_DT</v>
          </cell>
          <cell r="C118" t="str">
            <v>HH2_WE_DT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0.1387334643821726</v>
          </cell>
          <cell r="J118">
            <v>0.1387334643821726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HH2_DEL_TRA_LH2_INT_C_1_NEW</v>
          </cell>
          <cell r="C119" t="str">
            <v>HH2_CU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4.6603315292751724</v>
          </cell>
          <cell r="K119">
            <v>33.692732713817144</v>
          </cell>
          <cell r="L119">
            <v>202.8602921768115</v>
          </cell>
        </row>
        <row r="120">
          <cell r="A120">
            <v>118</v>
          </cell>
          <cell r="B120" t="str">
            <v>HH2_DEL_TRA_LH2_INT_C_2_NEW</v>
          </cell>
          <cell r="C120" t="str">
            <v>HH2_CT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0.893693982729593</v>
          </cell>
          <cell r="J120">
            <v>0.89369304515894321</v>
          </cell>
          <cell r="K120">
            <v>0.8936930451589451</v>
          </cell>
          <cell r="L120">
            <v>0.44646769848544982</v>
          </cell>
        </row>
        <row r="121">
          <cell r="A121">
            <v>119</v>
          </cell>
          <cell r="B121" t="str">
            <v>IND_FT_NGA</v>
          </cell>
          <cell r="C121" t="str">
            <v>PRI_GAS_NGA</v>
          </cell>
          <cell r="D121">
            <v>3415.8014112903229</v>
          </cell>
          <cell r="E121">
            <v>3290.280496393691</v>
          </cell>
          <cell r="F121">
            <v>3289.0194076840121</v>
          </cell>
          <cell r="G121">
            <v>3128.4963598740692</v>
          </cell>
          <cell r="H121">
            <v>2328.069314075427</v>
          </cell>
          <cell r="I121">
            <v>1076.029002651472</v>
          </cell>
          <cell r="J121">
            <v>790.45915982526094</v>
          </cell>
          <cell r="K121">
            <v>799.79515021888949</v>
          </cell>
          <cell r="L121">
            <v>0</v>
          </cell>
        </row>
        <row r="122">
          <cell r="A122">
            <v>120</v>
          </cell>
          <cell r="B122" t="str">
            <v>IND_FT_NGA</v>
          </cell>
          <cell r="C122" t="str">
            <v>RNW_POT_BIO_GAS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1120.149142577415</v>
          </cell>
        </row>
        <row r="123">
          <cell r="A123">
            <v>121</v>
          </cell>
          <cell r="B123" t="str">
            <v>IND_FT_NGA</v>
          </cell>
          <cell r="C123" t="str">
            <v>HH2_BL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39.026958645390422</v>
          </cell>
          <cell r="I123">
            <v>39.026958645390422</v>
          </cell>
          <cell r="J123">
            <v>35.804770305673152</v>
          </cell>
          <cell r="K123">
            <v>43.57407672545795</v>
          </cell>
          <cell r="L123">
            <v>71.498881441111081</v>
          </cell>
        </row>
        <row r="124">
          <cell r="A124">
            <v>122</v>
          </cell>
          <cell r="B124" t="str">
            <v>IND_FT_LPG</v>
          </cell>
          <cell r="C124" t="str">
            <v>PRI_OIL_LPG</v>
          </cell>
          <cell r="D124">
            <v>198.398</v>
          </cell>
          <cell r="E124">
            <v>147.61530950341231</v>
          </cell>
          <cell r="F124">
            <v>113.9329359371882</v>
          </cell>
          <cell r="G124">
            <v>198.398</v>
          </cell>
          <cell r="H124">
            <v>313.32292205958032</v>
          </cell>
          <cell r="I124">
            <v>422.0118506462573</v>
          </cell>
          <cell r="J124">
            <v>440.94420197006008</v>
          </cell>
          <cell r="K124">
            <v>444.94459855962441</v>
          </cell>
          <cell r="L124">
            <v>347.02467124716179</v>
          </cell>
        </row>
        <row r="125">
          <cell r="A125">
            <v>123</v>
          </cell>
          <cell r="B125" t="str">
            <v>IND_FT_COA</v>
          </cell>
          <cell r="C125" t="str">
            <v>PRI_COA_BCO</v>
          </cell>
          <cell r="D125">
            <v>0</v>
          </cell>
          <cell r="E125">
            <v>608.67414719568478</v>
          </cell>
          <cell r="F125">
            <v>0</v>
          </cell>
          <cell r="G125">
            <v>773.99571600951867</v>
          </cell>
          <cell r="H125">
            <v>777.96199026316481</v>
          </cell>
          <cell r="I125">
            <v>824.05592911305075</v>
          </cell>
          <cell r="J125">
            <v>129.9617999967418</v>
          </cell>
          <cell r="K125">
            <v>46.093938849886072</v>
          </cell>
          <cell r="L125">
            <v>0</v>
          </cell>
        </row>
        <row r="126">
          <cell r="A126">
            <v>124</v>
          </cell>
          <cell r="B126" t="str">
            <v>IND_FT_COA</v>
          </cell>
          <cell r="C126" t="str">
            <v>PRI_COA_HCO</v>
          </cell>
          <cell r="D126">
            <v>631.75027087190722</v>
          </cell>
          <cell r="E126">
            <v>0</v>
          </cell>
          <cell r="F126">
            <v>546.79882590092018</v>
          </cell>
          <cell r="G126">
            <v>0</v>
          </cell>
          <cell r="H126">
            <v>0</v>
          </cell>
          <cell r="I126">
            <v>0</v>
          </cell>
          <cell r="J126">
            <v>756.97499106407111</v>
          </cell>
          <cell r="K126">
            <v>804.61652112370996</v>
          </cell>
          <cell r="L126">
            <v>740.01965003979421</v>
          </cell>
        </row>
        <row r="127">
          <cell r="A127">
            <v>125</v>
          </cell>
          <cell r="B127" t="str">
            <v>IND_FT_COK</v>
          </cell>
          <cell r="C127" t="str">
            <v>PRI_COA_OVC</v>
          </cell>
          <cell r="D127">
            <v>335.64004439701569</v>
          </cell>
          <cell r="E127">
            <v>316.9934091829125</v>
          </cell>
          <cell r="F127">
            <v>264.25090927859912</v>
          </cell>
          <cell r="G127">
            <v>337.68099999999998</v>
          </cell>
          <cell r="H127">
            <v>348.45215215326982</v>
          </cell>
          <cell r="I127">
            <v>342.01532577841721</v>
          </cell>
          <cell r="J127">
            <v>379.30102745176458</v>
          </cell>
          <cell r="K127">
            <v>269.3893244413274</v>
          </cell>
          <cell r="L127">
            <v>148.1535178186794</v>
          </cell>
        </row>
        <row r="128">
          <cell r="A128">
            <v>126</v>
          </cell>
          <cell r="B128" t="str">
            <v>IND_FT_COG</v>
          </cell>
          <cell r="C128" t="str">
            <v>PRI_GAS_COG</v>
          </cell>
          <cell r="D128">
            <v>122.4703247856221</v>
          </cell>
          <cell r="E128">
            <v>63.393518518518533</v>
          </cell>
          <cell r="F128">
            <v>50.714814814814858</v>
          </cell>
          <cell r="G128">
            <v>104.37640374764599</v>
          </cell>
          <cell r="H128">
            <v>53.052710602136663</v>
          </cell>
          <cell r="I128">
            <v>34.38563716258632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IND_FT_BFG</v>
          </cell>
          <cell r="C129" t="str">
            <v>PRI_GAS_BFG</v>
          </cell>
          <cell r="D129">
            <v>175.228921231177</v>
          </cell>
          <cell r="E129">
            <v>153.2189611228842</v>
          </cell>
          <cell r="F129">
            <v>128.8994619022603</v>
          </cell>
          <cell r="G129">
            <v>108.4664915863009</v>
          </cell>
          <cell r="H129">
            <v>68.95904578777278</v>
          </cell>
          <cell r="I129">
            <v>58.84699878545581</v>
          </cell>
          <cell r="J129">
            <v>35.654793878215457</v>
          </cell>
          <cell r="K129">
            <v>35.137751334894062</v>
          </cell>
          <cell r="L129">
            <v>32.271306763545383</v>
          </cell>
        </row>
        <row r="130">
          <cell r="A130">
            <v>128</v>
          </cell>
          <cell r="B130" t="str">
            <v>IND_FT_BFG</v>
          </cell>
          <cell r="C130" t="str">
            <v>PRI_GAS_OXY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0.95070528181428626</v>
          </cell>
        </row>
        <row r="131">
          <cell r="A131">
            <v>129</v>
          </cell>
          <cell r="B131" t="str">
            <v>IND_FT_HFO</v>
          </cell>
          <cell r="C131" t="str">
            <v>PRI_OIL_CRD</v>
          </cell>
          <cell r="D131">
            <v>26.485853820921118</v>
          </cell>
          <cell r="E131">
            <v>296.31527534092419</v>
          </cell>
          <cell r="F131">
            <v>329.87188812316822</v>
          </cell>
          <cell r="G131">
            <v>346.28887495686962</v>
          </cell>
          <cell r="H131">
            <v>176.74765909205749</v>
          </cell>
          <cell r="I131">
            <v>151.981761614276</v>
          </cell>
          <cell r="J131">
            <v>126.28534600925749</v>
          </cell>
          <cell r="K131">
            <v>127.83404899019111</v>
          </cell>
          <cell r="L131">
            <v>127.76301677526131</v>
          </cell>
        </row>
        <row r="132">
          <cell r="A132">
            <v>130</v>
          </cell>
          <cell r="B132" t="str">
            <v>IND_FT_HFO</v>
          </cell>
          <cell r="C132" t="str">
            <v>PRI_OIL_HFO</v>
          </cell>
          <cell r="D132">
            <v>304.58731894059298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IND_FT_OIL</v>
          </cell>
          <cell r="C133" t="str">
            <v>PRI_OIL_DST</v>
          </cell>
          <cell r="D133">
            <v>407.00747344824799</v>
          </cell>
          <cell r="E133">
            <v>353.57625493550728</v>
          </cell>
          <cell r="F133">
            <v>377.0283632594402</v>
          </cell>
          <cell r="G133">
            <v>389.14731221756529</v>
          </cell>
          <cell r="H133">
            <v>91.948092617987783</v>
          </cell>
          <cell r="I133">
            <v>45.022131674847543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IND_FT_OIL</v>
          </cell>
          <cell r="C134" t="str">
            <v>PRI_OIL_KER</v>
          </cell>
          <cell r="D134">
            <v>52.887976775761018</v>
          </cell>
          <cell r="E134">
            <v>45.944937082015073</v>
          </cell>
          <cell r="F134">
            <v>48.992386186254933</v>
          </cell>
          <cell r="G134">
            <v>0</v>
          </cell>
          <cell r="H134">
            <v>11.948057232845869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IND_FT_OIL</v>
          </cell>
          <cell r="C135" t="str">
            <v>PRI_OIL_GSL</v>
          </cell>
          <cell r="D135">
            <v>0</v>
          </cell>
          <cell r="E135">
            <v>0</v>
          </cell>
          <cell r="F135">
            <v>0</v>
          </cell>
          <cell r="G135">
            <v>50.567164864429387</v>
          </cell>
          <cell r="H135">
            <v>0</v>
          </cell>
          <cell r="I135">
            <v>5.8503334944717134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IND_FT_ETH</v>
          </cell>
          <cell r="C136" t="str">
            <v>PRI_GAS_RFG</v>
          </cell>
          <cell r="D136">
            <v>65.474640000000008</v>
          </cell>
          <cell r="E136">
            <v>73.103378643377582</v>
          </cell>
          <cell r="F136">
            <v>130.54174757745989</v>
          </cell>
          <cell r="G136">
            <v>192.86515040399729</v>
          </cell>
          <cell r="H136">
            <v>141.1084520557512</v>
          </cell>
          <cell r="I136">
            <v>241.27579128869431</v>
          </cell>
          <cell r="J136">
            <v>240.82798727203391</v>
          </cell>
          <cell r="K136">
            <v>191.975188037268</v>
          </cell>
          <cell r="L136">
            <v>48.088133001166341</v>
          </cell>
        </row>
        <row r="137">
          <cell r="A137">
            <v>135</v>
          </cell>
          <cell r="B137" t="str">
            <v>IND_FT_ETH</v>
          </cell>
          <cell r="C137" t="str">
            <v>PRI_GAS_ETH</v>
          </cell>
          <cell r="D137">
            <v>51.444359999999982</v>
          </cell>
          <cell r="E137">
            <v>57.438368934082369</v>
          </cell>
          <cell r="F137">
            <v>0</v>
          </cell>
          <cell r="G137">
            <v>0</v>
          </cell>
          <cell r="H137">
            <v>100.16733923294311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IND_FT_NAP</v>
          </cell>
          <cell r="C138" t="str">
            <v>PRI_OIL_NAP</v>
          </cell>
          <cell r="D138">
            <v>0</v>
          </cell>
          <cell r="E138">
            <v>0</v>
          </cell>
          <cell r="F138">
            <v>119.43970524310809</v>
          </cell>
          <cell r="G138">
            <v>119.43970524310809</v>
          </cell>
          <cell r="H138">
            <v>0</v>
          </cell>
          <cell r="I138">
            <v>3.7095332774122558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IND_FT_NAP</v>
          </cell>
          <cell r="C139" t="str">
            <v>RNW_BIO_NAP</v>
          </cell>
          <cell r="D139">
            <v>84.172000000000011</v>
          </cell>
          <cell r="E139">
            <v>84.172000000000011</v>
          </cell>
          <cell r="F139">
            <v>0</v>
          </cell>
          <cell r="G139">
            <v>0</v>
          </cell>
          <cell r="H139">
            <v>24.66493564477393</v>
          </cell>
          <cell r="I139">
            <v>0</v>
          </cell>
          <cell r="J139">
            <v>3.571983076609039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IND_FT_PTC</v>
          </cell>
          <cell r="C140" t="str">
            <v>PRI_OIL_PTC</v>
          </cell>
          <cell r="D140">
            <v>394.46399999999988</v>
          </cell>
          <cell r="E140">
            <v>395.5640563327068</v>
          </cell>
          <cell r="F140">
            <v>317.84928475926108</v>
          </cell>
          <cell r="G140">
            <v>132.30399462258549</v>
          </cell>
          <cell r="H140">
            <v>38.946106042657121</v>
          </cell>
          <cell r="I140">
            <v>3.066115644835044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IND_FT_BIO</v>
          </cell>
          <cell r="C141" t="str">
            <v>RNW_POT_BIO_MUN</v>
          </cell>
          <cell r="D141">
            <v>0</v>
          </cell>
          <cell r="E141">
            <v>0</v>
          </cell>
          <cell r="F141">
            <v>0</v>
          </cell>
          <cell r="G141">
            <v>367.09453835723821</v>
          </cell>
          <cell r="H141">
            <v>558.93266738851719</v>
          </cell>
          <cell r="I141">
            <v>0</v>
          </cell>
          <cell r="J141">
            <v>655.30000000000007</v>
          </cell>
          <cell r="K141">
            <v>181.89469412721479</v>
          </cell>
          <cell r="L141">
            <v>38.741930128168747</v>
          </cell>
        </row>
        <row r="142">
          <cell r="A142">
            <v>140</v>
          </cell>
          <cell r="B142" t="str">
            <v>IND_FT_BIO</v>
          </cell>
          <cell r="C142" t="str">
            <v>RNW_POT_BIO_GAS</v>
          </cell>
          <cell r="D142">
            <v>0</v>
          </cell>
          <cell r="E142">
            <v>44.6873495281652</v>
          </cell>
          <cell r="F142">
            <v>655.50714669683384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IND_FT_BIO</v>
          </cell>
          <cell r="C143" t="str">
            <v>RNW_POT_BIO_WOD</v>
          </cell>
          <cell r="D143">
            <v>731.96651729629355</v>
          </cell>
          <cell r="E143">
            <v>798.28</v>
          </cell>
          <cell r="F143">
            <v>0</v>
          </cell>
          <cell r="G143">
            <v>470.91897210947508</v>
          </cell>
          <cell r="H143">
            <v>259.08527666066459</v>
          </cell>
          <cell r="I143">
            <v>826.01734952816514</v>
          </cell>
          <cell r="J143">
            <v>137.9978061259223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IND_FT_BIO</v>
          </cell>
          <cell r="C144" t="str">
            <v>RNW_POT_BIO_LIQ</v>
          </cell>
          <cell r="D144">
            <v>0</v>
          </cell>
          <cell r="E144">
            <v>48.05</v>
          </cell>
          <cell r="F144">
            <v>45.006648380181609</v>
          </cell>
          <cell r="G144">
            <v>53.003839061451806</v>
          </cell>
          <cell r="H144">
            <v>72.999405478983419</v>
          </cell>
          <cell r="I144">
            <v>64.999999999999986</v>
          </cell>
          <cell r="J144">
            <v>40.077672999999997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IND_FT_BIO_ETH</v>
          </cell>
          <cell r="C145" t="str">
            <v>RNW_BIO_ETH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274.23582053344279</v>
          </cell>
          <cell r="L145">
            <v>989.40904626904739</v>
          </cell>
        </row>
        <row r="146">
          <cell r="A146">
            <v>144</v>
          </cell>
          <cell r="B146" t="str">
            <v>IND_FT_BGS</v>
          </cell>
          <cell r="C146" t="str">
            <v>RNW_POT_BIO_GAS</v>
          </cell>
          <cell r="D146">
            <v>10.838146524899051</v>
          </cell>
          <cell r="E146">
            <v>12.62892886948763</v>
          </cell>
          <cell r="F146">
            <v>16.292231036386969</v>
          </cell>
          <cell r="G146">
            <v>23.228986257960461</v>
          </cell>
          <cell r="H146">
            <v>31.962914218242378</v>
          </cell>
          <cell r="I146">
            <v>35.781425774682049</v>
          </cell>
          <cell r="J146">
            <v>36.044897820770423</v>
          </cell>
          <cell r="K146">
            <v>36.686194104286777</v>
          </cell>
          <cell r="L146">
            <v>38.115681531602213</v>
          </cell>
        </row>
        <row r="147">
          <cell r="A147">
            <v>145</v>
          </cell>
          <cell r="B147" t="str">
            <v>IND_FT_GEO</v>
          </cell>
          <cell r="C147" t="str">
            <v>RNW_POT_GEO</v>
          </cell>
          <cell r="D147">
            <v>1.7911458333333341</v>
          </cell>
          <cell r="E147">
            <v>32.68713377030447</v>
          </cell>
          <cell r="F147">
            <v>31.36152634710712</v>
          </cell>
          <cell r="G147">
            <v>31.797005036188761</v>
          </cell>
          <cell r="H147">
            <v>0.3142361111111111</v>
          </cell>
          <cell r="I147">
            <v>0.15711805555555561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IND_FT_ELC</v>
          </cell>
          <cell r="C148" t="str">
            <v>ELC</v>
          </cell>
          <cell r="D148">
            <v>4145.936999999999</v>
          </cell>
          <cell r="E148">
            <v>4145.1289999999999</v>
          </cell>
          <cell r="F148">
            <v>4067.8670000000002</v>
          </cell>
          <cell r="G148">
            <v>4254.9177083446357</v>
          </cell>
          <cell r="H148">
            <v>5025.0970131158974</v>
          </cell>
          <cell r="I148">
            <v>6115.7280305500572</v>
          </cell>
          <cell r="J148">
            <v>6820.6271308256628</v>
          </cell>
          <cell r="K148">
            <v>7546.2242858323534</v>
          </cell>
          <cell r="L148">
            <v>8073.9760452407063</v>
          </cell>
        </row>
        <row r="149">
          <cell r="A149">
            <v>147</v>
          </cell>
          <cell r="B149" t="str">
            <v>IND_FT_HET</v>
          </cell>
          <cell r="C149" t="str">
            <v>HET</v>
          </cell>
          <cell r="D149">
            <v>1042.2087265620801</v>
          </cell>
          <cell r="E149">
            <v>1012.043078947368</v>
          </cell>
          <cell r="F149">
            <v>963.77075146527</v>
          </cell>
          <cell r="G149">
            <v>992.13380582593265</v>
          </cell>
          <cell r="H149">
            <v>881.31126465073373</v>
          </cell>
          <cell r="I149">
            <v>888.64635299687313</v>
          </cell>
          <cell r="J149">
            <v>721.72997519090904</v>
          </cell>
          <cell r="K149">
            <v>818.17348500310447</v>
          </cell>
          <cell r="L149">
            <v>1236.2408816273071</v>
          </cell>
        </row>
        <row r="150">
          <cell r="A150">
            <v>148</v>
          </cell>
          <cell r="B150" t="str">
            <v>HH2_WE_DEL_IND_D_1_NEW</v>
          </cell>
          <cell r="C150" t="str">
            <v>HH2_WE_DT</v>
          </cell>
          <cell r="D150">
            <v>0</v>
          </cell>
          <cell r="E150">
            <v>9.0000000000000011E-2</v>
          </cell>
          <cell r="F150">
            <v>0.09</v>
          </cell>
          <cell r="G150">
            <v>58.586047287106403</v>
          </cell>
          <cell r="H150">
            <v>533.03890932887236</v>
          </cell>
          <cell r="I150">
            <v>672.87790449178954</v>
          </cell>
          <cell r="J150">
            <v>803.57146088574029</v>
          </cell>
          <cell r="K150">
            <v>831.62847270964266</v>
          </cell>
          <cell r="L150">
            <v>823.95580815290282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58.03027737499999</v>
          </cell>
          <cell r="E2">
            <v>44.591304800000003</v>
          </cell>
          <cell r="F2">
            <v>33.443478599999992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652.1899942468624</v>
          </cell>
          <cell r="E3">
            <v>335.94771600000001</v>
          </cell>
          <cell r="F3">
            <v>345.39943018732731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222.50320113895171</v>
          </cell>
          <cell r="E4">
            <v>145.09820215965169</v>
          </cell>
          <cell r="F4">
            <v>105.41643912000001</v>
          </cell>
          <cell r="G4">
            <v>70.27762607999999</v>
          </cell>
          <cell r="H4">
            <v>35.138813040000009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88.779936757429184</v>
          </cell>
          <cell r="E5">
            <v>49.316537504000003</v>
          </cell>
          <cell r="F5">
            <v>56.393494655195582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6.9215669999999987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141.4368141873274</v>
          </cell>
          <cell r="F8">
            <v>115.67010000000001</v>
          </cell>
          <cell r="G8">
            <v>82.531556540946511</v>
          </cell>
          <cell r="H8">
            <v>57.835049999999967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32.469479999999997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59.063354400000001</v>
          </cell>
          <cell r="E10">
            <v>49.219461999999993</v>
          </cell>
          <cell r="F10">
            <v>39.375569599999992</v>
          </cell>
          <cell r="G10">
            <v>29.53167719999999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</v>
          </cell>
          <cell r="E11">
            <v>2.0833750000000002</v>
          </cell>
          <cell r="F11">
            <v>2.5333839999999999</v>
          </cell>
          <cell r="G11">
            <v>1.39652793</v>
          </cell>
          <cell r="H11">
            <v>0.83335000000000004</v>
          </cell>
          <cell r="I11">
            <v>0.41667500000000002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5.6553832499999998E-2</v>
          </cell>
          <cell r="E12">
            <v>4.7128193750000012E-2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92.383265124999994</v>
          </cell>
          <cell r="E13">
            <v>47.894695200000022</v>
          </cell>
          <cell r="F13">
            <v>41.812521400000023</v>
          </cell>
          <cell r="G13">
            <v>67.901699866875006</v>
          </cell>
          <cell r="H13">
            <v>22.000681200339571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288.15872050313772</v>
          </cell>
          <cell r="E14">
            <v>349.24446981267272</v>
          </cell>
          <cell r="F14">
            <v>349.24446981267272</v>
          </cell>
          <cell r="G14">
            <v>349.24446981267261</v>
          </cell>
          <cell r="H14">
            <v>349.24446981267272</v>
          </cell>
          <cell r="I14">
            <v>266.87891207100671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503.99866326104819</v>
          </cell>
          <cell r="E15">
            <v>442.04803424034799</v>
          </cell>
          <cell r="F15">
            <v>362.79456087999978</v>
          </cell>
          <cell r="G15">
            <v>503.99866326104819</v>
          </cell>
          <cell r="H15">
            <v>7.9571985911667227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378.6857088425707</v>
          </cell>
          <cell r="E16">
            <v>590.41600049600004</v>
          </cell>
          <cell r="F16">
            <v>707.6619357448044</v>
          </cell>
          <cell r="G16">
            <v>707.66193574480462</v>
          </cell>
          <cell r="H16">
            <v>707.66193574480462</v>
          </cell>
          <cell r="I16">
            <v>707.66193574480462</v>
          </cell>
          <cell r="J16">
            <v>328.97622690223392</v>
          </cell>
          <cell r="K16">
            <v>609.97388518144101</v>
          </cell>
          <cell r="L16">
            <v>609.97388518144101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42.469675799999997</v>
          </cell>
          <cell r="G17">
            <v>42.469675799999997</v>
          </cell>
          <cell r="H17">
            <v>157.47298077451859</v>
          </cell>
          <cell r="I17">
            <v>216.35565214862251</v>
          </cell>
          <cell r="J17">
            <v>254.89079432972491</v>
          </cell>
          <cell r="K17">
            <v>368.12713918928063</v>
          </cell>
          <cell r="L17">
            <v>368.12713918928063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297.82835346111563</v>
          </cell>
          <cell r="L18">
            <v>297.82835346111563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0.97111913357400736</v>
          </cell>
          <cell r="H2">
            <v>13984.154408009939</v>
          </cell>
          <cell r="I2">
            <v>14325.87800424528</v>
          </cell>
          <cell r="J2">
            <v>14681.96056517368</v>
          </cell>
          <cell r="K2">
            <v>14082.49321048503</v>
          </cell>
          <cell r="L2">
            <v>14497.840375906229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839.74581955614531</v>
          </cell>
          <cell r="G3">
            <v>0</v>
          </cell>
          <cell r="H3">
            <v>3671.0404729164629</v>
          </cell>
          <cell r="I3">
            <v>0</v>
          </cell>
          <cell r="J3">
            <v>0</v>
          </cell>
          <cell r="K3">
            <v>5803.2359162790681</v>
          </cell>
          <cell r="L3">
            <v>2081.6347687714051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1736.840653914946</v>
          </cell>
          <cell r="G4">
            <v>0</v>
          </cell>
          <cell r="H4">
            <v>0</v>
          </cell>
          <cell r="I4">
            <v>0</v>
          </cell>
          <cell r="J4">
            <v>509.78329795257707</v>
          </cell>
          <cell r="K4">
            <v>2361.5540441350731</v>
          </cell>
          <cell r="L4">
            <v>27251.668206545091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6544.02476296638</v>
          </cell>
          <cell r="E5">
            <v>5842.1376630805034</v>
          </cell>
          <cell r="F5">
            <v>5209.4783995691059</v>
          </cell>
          <cell r="G5">
            <v>5764.145796845728</v>
          </cell>
          <cell r="H5">
            <v>7907.5571935506414</v>
          </cell>
          <cell r="I5">
            <v>3264.481932708899</v>
          </cell>
          <cell r="J5">
            <v>646.03082201669179</v>
          </cell>
          <cell r="K5">
            <v>47.682214698720777</v>
          </cell>
          <cell r="L5">
            <v>11.579813999170989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9046.5003895799418</v>
          </cell>
          <cell r="L6">
            <v>38997.073687225849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1395.6757604805371</v>
          </cell>
          <cell r="I2">
            <v>1565.589217333292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9572.1713509139518</v>
          </cell>
          <cell r="L3">
            <v>44394.053578226332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2.4974425</v>
          </cell>
          <cell r="H4">
            <v>35963.271999999997</v>
          </cell>
          <cell r="I4">
            <v>36842.087999999989</v>
          </cell>
          <cell r="J4">
            <v>37720.904000000002</v>
          </cell>
          <cell r="K4">
            <v>38433.048000000003</v>
          </cell>
          <cell r="L4">
            <v>39145.19200000001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1.1000000000000001E-3</v>
          </cell>
          <cell r="H5">
            <v>15.8400440450581</v>
          </cell>
          <cell r="I5">
            <v>16.22711906280124</v>
          </cell>
          <cell r="J5">
            <v>16.63045867735471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1.4575E-3</v>
          </cell>
          <cell r="H6">
            <v>20.98805835970197</v>
          </cell>
          <cell r="I6">
            <v>21.50093275821164</v>
          </cell>
          <cell r="J6">
            <v>58.962535310619643</v>
          </cell>
          <cell r="K6">
            <v>60.075706292583519</v>
          </cell>
          <cell r="L6">
            <v>61.18887727454743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41.479123483594307</v>
          </cell>
          <cell r="G7">
            <v>0</v>
          </cell>
          <cell r="H7">
            <v>181.33051399988969</v>
          </cell>
          <cell r="I7">
            <v>0</v>
          </cell>
          <cell r="J7">
            <v>0</v>
          </cell>
          <cell r="K7">
            <v>286.64999999999992</v>
          </cell>
          <cell r="L7">
            <v>102.82204878048741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0.29099999999999998</v>
      </c>
      <c r="E2">
        <f>[1]Input!E2</f>
        <v>0</v>
      </c>
      <c r="F2">
        <f>[1]Input!F2</f>
        <v>0</v>
      </c>
      <c r="G2">
        <f>[1]Input!G2</f>
        <v>0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79217.141867487691</v>
      </c>
      <c r="Q2" s="38">
        <f t="shared" ref="Q2:X2" si="0">(SUMIF($C:$C,"*GSL*",E:E))</f>
        <v>70720.613816237645</v>
      </c>
      <c r="R2" s="38">
        <f t="shared" si="0"/>
        <v>63062.106942152292</v>
      </c>
      <c r="S2" s="38">
        <f t="shared" si="0"/>
        <v>69776.501751290343</v>
      </c>
      <c r="T2" s="38">
        <f t="shared" si="0"/>
        <v>41358.605058373418</v>
      </c>
      <c r="U2" s="38">
        <f t="shared" si="0"/>
        <v>17074.099582260351</v>
      </c>
      <c r="V2" s="38">
        <f t="shared" si="0"/>
        <v>3378.9112072583562</v>
      </c>
      <c r="W2" s="38">
        <f t="shared" si="0"/>
        <v>249.39053082554619</v>
      </c>
      <c r="X2" s="38">
        <f t="shared" si="0"/>
        <v>60.56547453513776</v>
      </c>
      <c r="Y2" s="18"/>
      <c r="Z2" s="38" t="s">
        <v>10</v>
      </c>
      <c r="AA2" s="38" t="s">
        <v>10</v>
      </c>
      <c r="AB2" s="38">
        <f>(SUMIF($C:$C,"*GSL*",D:D))*0.043</f>
        <v>3406.3371003019706</v>
      </c>
      <c r="AC2" s="38">
        <f t="shared" ref="AC2:AJ2" si="1">(SUMIF($C:$C,"*GSL*",E:E))*0.043</f>
        <v>3040.9863940982186</v>
      </c>
      <c r="AD2" s="38">
        <f t="shared" si="1"/>
        <v>2711.6705985125482</v>
      </c>
      <c r="AE2" s="38">
        <f t="shared" si="1"/>
        <v>3000.3895753054844</v>
      </c>
      <c r="AF2" s="38">
        <f t="shared" si="1"/>
        <v>1778.4200175100568</v>
      </c>
      <c r="AG2" s="38">
        <f t="shared" si="1"/>
        <v>734.18628203719504</v>
      </c>
      <c r="AH2" s="38">
        <f t="shared" si="1"/>
        <v>145.2931819121093</v>
      </c>
      <c r="AI2" s="38">
        <f t="shared" si="1"/>
        <v>10.723792825498485</v>
      </c>
      <c r="AJ2" s="38">
        <f t="shared" si="1"/>
        <v>2.6043154050109236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0.439</v>
      </c>
      <c r="F3">
        <f>[1]Input!F3</f>
        <v>0.36899999999999999</v>
      </c>
      <c r="G3">
        <f>[1]Input!G3</f>
        <v>0.13875706032556351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6544.0247629663763</v>
      </c>
      <c r="Q3" s="38">
        <f t="shared" ref="Q3:X3" si="2">(SUMIF($C:$C,"*etbe*",E:E))</f>
        <v>5842.1376630805034</v>
      </c>
      <c r="R3" s="38">
        <f t="shared" si="2"/>
        <v>5209.4783995691023</v>
      </c>
      <c r="S3" s="38">
        <f t="shared" si="2"/>
        <v>5764.1457968457244</v>
      </c>
      <c r="T3" s="38">
        <f t="shared" si="2"/>
        <v>7907.5571935506396</v>
      </c>
      <c r="U3" s="38">
        <f t="shared" si="2"/>
        <v>3264.4819327088981</v>
      </c>
      <c r="V3" s="38">
        <f t="shared" si="2"/>
        <v>646.03082201669201</v>
      </c>
      <c r="W3" s="38">
        <f t="shared" si="2"/>
        <v>47.682214698720792</v>
      </c>
      <c r="X3" s="38">
        <f t="shared" si="2"/>
        <v>11.579813999171</v>
      </c>
      <c r="Z3" s="38"/>
      <c r="AA3" s="38" t="s">
        <v>137</v>
      </c>
      <c r="AB3" s="38">
        <f>(SUMIF($C:$C,"*etbe*",D:D))*0.036</f>
        <v>235.58489146678954</v>
      </c>
      <c r="AC3" s="38">
        <f t="shared" ref="AC3:AJ3" si="3">(SUMIF($C:$C,"*etbe*",E:E))*0.036</f>
        <v>210.31695587089811</v>
      </c>
      <c r="AD3" s="38">
        <f t="shared" si="3"/>
        <v>187.54122238448767</v>
      </c>
      <c r="AE3" s="38">
        <f t="shared" si="3"/>
        <v>207.50924868644606</v>
      </c>
      <c r="AF3" s="38">
        <f t="shared" si="3"/>
        <v>284.67205896782298</v>
      </c>
      <c r="AG3" s="38">
        <f t="shared" si="3"/>
        <v>117.52134957752033</v>
      </c>
      <c r="AH3" s="38">
        <f t="shared" si="3"/>
        <v>23.257109592600912</v>
      </c>
      <c r="AI3" s="38">
        <f t="shared" si="3"/>
        <v>1.7165597291539483</v>
      </c>
      <c r="AJ3" s="38">
        <f t="shared" si="3"/>
        <v>0.41687330397015598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205539.0254968775</v>
      </c>
      <c r="E4">
        <f>[1]Input!E4</f>
        <v>219100.3696534287</v>
      </c>
      <c r="F4">
        <f>[1]Input!F4</f>
        <v>211318.52260950371</v>
      </c>
      <c r="G4">
        <f>[1]Input!G4</f>
        <v>210506.4792328091</v>
      </c>
      <c r="H4">
        <f>[1]Input!H4</f>
        <v>149737.66230650651</v>
      </c>
      <c r="I4">
        <f>[1]Input!I4</f>
        <v>112220.87957702229</v>
      </c>
      <c r="J4">
        <f>[1]Input!J4</f>
        <v>87659.59969220146</v>
      </c>
      <c r="K4">
        <f>[1]Input!K4</f>
        <v>21396.14513251407</v>
      </c>
      <c r="L4">
        <f>[1]Input!L4</f>
        <v>2309.476044110786</v>
      </c>
      <c r="O4" t="s">
        <v>15</v>
      </c>
      <c r="P4" s="38">
        <f>(SUMIF($C:$C,"*eth*",D:D))</f>
        <v>0</v>
      </c>
      <c r="Q4" s="38">
        <f t="shared" ref="Q4:X4" si="4">(SUMIF($C:$C,"*eth*",E:E))</f>
        <v>0</v>
      </c>
      <c r="R4" s="38">
        <f t="shared" si="4"/>
        <v>0</v>
      </c>
      <c r="S4" s="38">
        <f t="shared" si="4"/>
        <v>0</v>
      </c>
      <c r="T4" s="38">
        <f t="shared" si="4"/>
        <v>0.20930594624197532</v>
      </c>
      <c r="U4" s="38">
        <f t="shared" si="4"/>
        <v>0.41820328819554492</v>
      </c>
      <c r="V4" s="38">
        <f t="shared" si="4"/>
        <v>0.81692426508414417</v>
      </c>
      <c r="W4" s="38">
        <f t="shared" si="4"/>
        <v>0.65779159623763672</v>
      </c>
      <c r="X4" s="38">
        <f t="shared" si="4"/>
        <v>0</v>
      </c>
      <c r="Z4" s="38"/>
      <c r="AA4" s="38" t="s">
        <v>15</v>
      </c>
      <c r="AB4" s="38">
        <f>(SUMIF($C:$C,"*eth*",D:D))*0.027</f>
        <v>0</v>
      </c>
      <c r="AC4" s="38">
        <f t="shared" ref="AC4:AJ4" si="5">(SUMIF($C:$C,"*eth*",E:E))*0.027</f>
        <v>0</v>
      </c>
      <c r="AD4" s="38">
        <f t="shared" si="5"/>
        <v>0</v>
      </c>
      <c r="AE4" s="38">
        <f t="shared" si="5"/>
        <v>0</v>
      </c>
      <c r="AF4" s="38">
        <f t="shared" si="5"/>
        <v>5.6512605485333333E-3</v>
      </c>
      <c r="AG4" s="38">
        <f t="shared" si="5"/>
        <v>1.1291488781279713E-2</v>
      </c>
      <c r="AH4" s="38">
        <f t="shared" si="5"/>
        <v>2.2056955157271893E-2</v>
      </c>
      <c r="AI4" s="38">
        <f t="shared" si="5"/>
        <v>1.7760373098416191E-2</v>
      </c>
      <c r="AJ4" s="38">
        <f t="shared" si="5"/>
        <v>0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5592.2731215019294</v>
      </c>
      <c r="E5">
        <f>[1]Input!E5</f>
        <v>0</v>
      </c>
      <c r="F5">
        <f>[1]Input!F5</f>
        <v>0</v>
      </c>
      <c r="G5">
        <f>[1]Input!G5</f>
        <v>9598.3711191335751</v>
      </c>
      <c r="H5">
        <f>[1]Input!H5</f>
        <v>26165.954408009111</v>
      </c>
      <c r="I5">
        <f>[1]Input!I5</f>
        <v>28752.278004247219</v>
      </c>
      <c r="J5">
        <f>[1]Input!J5</f>
        <v>14682.96056517368</v>
      </c>
      <c r="K5">
        <f>[1]Input!K5</f>
        <v>14083.49321048503</v>
      </c>
      <c r="L5">
        <f>[1]Input!L5</f>
        <v>14498.84037590624</v>
      </c>
      <c r="N5" t="s">
        <v>12</v>
      </c>
      <c r="O5" t="s">
        <v>12</v>
      </c>
      <c r="P5" s="38">
        <f>(SUMIF($C:$C,"*DST_kt*",D:D))</f>
        <v>209055.02629194807</v>
      </c>
      <c r="Q5" s="38">
        <f t="shared" ref="Q5:X5" si="6">(SUMIF($C:$C,"*DST_kt*",E:E))</f>
        <v>222979.03311282824</v>
      </c>
      <c r="R5" s="38">
        <f t="shared" si="6"/>
        <v>213428.12308654605</v>
      </c>
      <c r="S5" s="38">
        <f t="shared" si="6"/>
        <v>214497.31549646429</v>
      </c>
      <c r="T5" s="38">
        <f t="shared" si="6"/>
        <v>157140.15067859954</v>
      </c>
      <c r="U5" s="38">
        <f t="shared" si="6"/>
        <v>160634.50011544226</v>
      </c>
      <c r="V5" s="38">
        <f t="shared" si="6"/>
        <v>136212.36384292715</v>
      </c>
      <c r="W5" s="38">
        <f t="shared" si="6"/>
        <v>69948.909283239773</v>
      </c>
      <c r="X5" s="38">
        <f t="shared" si="6"/>
        <v>43713.209474725983</v>
      </c>
      <c r="Z5" s="38" t="s">
        <v>12</v>
      </c>
      <c r="AA5" s="38" t="s">
        <v>12</v>
      </c>
      <c r="AB5" s="38">
        <f>(SUMIF($C:$C,"*DST_kt*",D:D))*0.043</f>
        <v>8989.3661305537662</v>
      </c>
      <c r="AC5" s="38">
        <f t="shared" ref="AC5:AJ5" si="7">(SUMIF($C:$C,"*DST_kt*",E:E))*0.043</f>
        <v>9588.0984238516139</v>
      </c>
      <c r="AD5" s="38">
        <f t="shared" si="7"/>
        <v>9177.4092927214788</v>
      </c>
      <c r="AE5" s="38">
        <f t="shared" si="7"/>
        <v>9223.3845663479642</v>
      </c>
      <c r="AF5" s="38">
        <f t="shared" si="7"/>
        <v>6757.0264791797799</v>
      </c>
      <c r="AG5" s="38">
        <f t="shared" si="7"/>
        <v>6907.2835049640171</v>
      </c>
      <c r="AH5" s="38">
        <f t="shared" si="7"/>
        <v>5857.1316452458668</v>
      </c>
      <c r="AI5" s="38">
        <f t="shared" si="7"/>
        <v>3007.8030991793098</v>
      </c>
      <c r="AJ5" s="38">
        <f t="shared" si="7"/>
        <v>1879.6680074132171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0</v>
      </c>
      <c r="K6">
        <f>[1]Input!K6</f>
        <v>9046.5003895799455</v>
      </c>
      <c r="L6">
        <f>[1]Input!L6</f>
        <v>29381.204462198661</v>
      </c>
      <c r="O6" t="s">
        <v>70</v>
      </c>
      <c r="P6" s="38">
        <f>(SUMIF($C:$C,"*EMHV*",D:D))</f>
        <v>5592.2731215019294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9598.3711191335751</v>
      </c>
      <c r="T6" s="38">
        <f t="shared" si="8"/>
        <v>26165.954408009111</v>
      </c>
      <c r="U6" s="38">
        <f t="shared" si="8"/>
        <v>28752.278004247219</v>
      </c>
      <c r="V6" s="38">
        <f t="shared" si="8"/>
        <v>14682.96056517368</v>
      </c>
      <c r="W6" s="38">
        <f t="shared" si="8"/>
        <v>14083.49321048503</v>
      </c>
      <c r="X6" s="38">
        <f t="shared" si="8"/>
        <v>14498.84037590624</v>
      </c>
      <c r="Z6" s="38"/>
      <c r="AA6" s="38" t="s">
        <v>70</v>
      </c>
      <c r="AB6" s="38">
        <f>(SUMIF($C:$C,"*EMHV*",D:D))*0.0385</f>
        <v>215.30251517782429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369.53728808664266</v>
      </c>
      <c r="AF6" s="38">
        <f t="shared" si="9"/>
        <v>1007.3892447083507</v>
      </c>
      <c r="AG6" s="38">
        <f t="shared" si="9"/>
        <v>1106.962703163518</v>
      </c>
      <c r="AH6" s="38">
        <f t="shared" si="9"/>
        <v>565.29398175918664</v>
      </c>
      <c r="AI6" s="38">
        <f t="shared" si="9"/>
        <v>542.21448860367366</v>
      </c>
      <c r="AJ6" s="38">
        <f t="shared" si="9"/>
        <v>558.20535447239024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13041.328259444999</v>
      </c>
      <c r="I7">
        <f>[1]Input!I7</f>
        <v>14619.645477907179</v>
      </c>
      <c r="J7">
        <f>[1]Input!J7</f>
        <v>17960.178124004509</v>
      </c>
      <c r="K7">
        <f>[1]Input!K7</f>
        <v>17960.178124004509</v>
      </c>
      <c r="L7">
        <f>[1]Input!L7</f>
        <v>0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9046.5003895799455</v>
      </c>
      <c r="X7" s="38">
        <f t="shared" si="10"/>
        <v>38997.073687225828</v>
      </c>
      <c r="Y7">
        <f>(X7+X6)/SUM(X5:X8)</f>
        <v>0.55031783145640756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398.04601714151755</v>
      </c>
      <c r="AJ7" s="38">
        <f t="shared" si="11"/>
        <v>1715.8712422379363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PRI_OIL_GSL_kt</v>
      </c>
      <c r="D8">
        <f>[1]Input!D8</f>
        <v>79217.141867487691</v>
      </c>
      <c r="E8">
        <f>[1]Input!E8</f>
        <v>70720.613816237645</v>
      </c>
      <c r="F8">
        <f>[1]Input!F8</f>
        <v>63062.106942152292</v>
      </c>
      <c r="G8">
        <f>[1]Input!G8</f>
        <v>69776.501751290343</v>
      </c>
      <c r="H8">
        <f>[1]Input!H8</f>
        <v>41358.605058373418</v>
      </c>
      <c r="I8">
        <f>[1]Input!I8</f>
        <v>17074.099582260351</v>
      </c>
      <c r="J8">
        <f>[1]Input!J8</f>
        <v>3378.9112072583562</v>
      </c>
      <c r="K8">
        <f>[1]Input!K8</f>
        <v>249.39053082554619</v>
      </c>
      <c r="L8">
        <f>[1]Input!L8</f>
        <v>60.56547453513776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13041.328259444999</v>
      </c>
      <c r="U8" s="38">
        <f t="shared" si="12"/>
        <v>14619.645477907179</v>
      </c>
      <c r="V8" s="38">
        <f t="shared" si="12"/>
        <v>17960.178124004509</v>
      </c>
      <c r="W8" s="38">
        <f t="shared" si="12"/>
        <v>17960.178124004509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573.81844341557996</v>
      </c>
      <c r="AG8" s="38">
        <f t="shared" si="13"/>
        <v>643.26440102791582</v>
      </c>
      <c r="AH8" s="38">
        <f t="shared" si="13"/>
        <v>790.24783745619834</v>
      </c>
      <c r="AI8" s="38">
        <f t="shared" si="13"/>
        <v>790.24783745619834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RNW_BIO_ETBE</v>
      </c>
      <c r="D9" s="38">
        <f>[1]Input!D9</f>
        <v>6544.0247629663763</v>
      </c>
      <c r="E9" s="38">
        <f>[1]Input!E9</f>
        <v>5842.1376630805034</v>
      </c>
      <c r="F9" s="38">
        <f>[1]Input!F9</f>
        <v>5209.4783995691023</v>
      </c>
      <c r="G9" s="38">
        <f>[1]Input!G9</f>
        <v>5764.1457968457244</v>
      </c>
      <c r="H9" s="38">
        <f>[1]Input!H9</f>
        <v>7907.5571935506396</v>
      </c>
      <c r="I9" s="38">
        <f>[1]Input!I9</f>
        <v>3264.4819327088981</v>
      </c>
      <c r="J9" s="38">
        <f>[1]Input!J9</f>
        <v>646.03082201669201</v>
      </c>
      <c r="K9" s="38">
        <f>[1]Input!K9</f>
        <v>47.682214698720792</v>
      </c>
      <c r="L9" s="38">
        <f>[1]Input!L9</f>
        <v>11.579813999171</v>
      </c>
      <c r="N9" t="s">
        <v>8</v>
      </c>
      <c r="O9" t="s">
        <v>140</v>
      </c>
      <c r="P9" s="38">
        <f>(SUMIF($C:$C,"*NGA*",D:D))</f>
        <v>9.8625654020267248</v>
      </c>
      <c r="Q9" s="38">
        <f t="shared" ref="Q9:X9" si="14">(SUMIF($C:$C,"*NGA*",E:E))</f>
        <v>5.1908238958035398</v>
      </c>
      <c r="R9" s="38">
        <f t="shared" si="14"/>
        <v>0</v>
      </c>
      <c r="S9" s="38">
        <f t="shared" si="14"/>
        <v>17.523521505376369</v>
      </c>
      <c r="T9" s="38">
        <f t="shared" si="14"/>
        <v>368.20677400603739</v>
      </c>
      <c r="U9" s="38">
        <f t="shared" si="14"/>
        <v>619.32781466453071</v>
      </c>
      <c r="V9" s="38">
        <f t="shared" si="14"/>
        <v>552.81467041176757</v>
      </c>
      <c r="W9" s="38">
        <f t="shared" si="14"/>
        <v>153.21676085553631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9.8625654020267248</v>
      </c>
      <c r="AC9" s="38">
        <f t="shared" ref="AC9:AJ9" si="15">(SUMIF($C:$C,"*NGA*",E:E))</f>
        <v>5.1908238958035398</v>
      </c>
      <c r="AD9" s="38">
        <f t="shared" si="15"/>
        <v>0</v>
      </c>
      <c r="AE9" s="38">
        <f t="shared" si="15"/>
        <v>17.523521505376369</v>
      </c>
      <c r="AF9" s="38">
        <f t="shared" si="15"/>
        <v>368.20677400603739</v>
      </c>
      <c r="AG9" s="38">
        <f t="shared" si="15"/>
        <v>619.32781466453071</v>
      </c>
      <c r="AH9" s="38">
        <f t="shared" si="15"/>
        <v>552.81467041176757</v>
      </c>
      <c r="AI9" s="38">
        <f t="shared" si="15"/>
        <v>153.21676085553631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0.20930594624197532</v>
      </c>
      <c r="I10" s="13">
        <f t="shared" si="16"/>
        <v>0.41820328819554492</v>
      </c>
      <c r="J10" s="13">
        <f t="shared" si="16"/>
        <v>0.81692426508414417</v>
      </c>
      <c r="K10" s="13">
        <f t="shared" si="16"/>
        <v>0.65779159623763672</v>
      </c>
      <c r="L10" s="13">
        <f t="shared" si="16"/>
        <v>0</v>
      </c>
      <c r="O10" t="s">
        <v>141</v>
      </c>
      <c r="P10" s="38">
        <f>(SUMIF($C:$C,"*BIO_GAS*",D:D))</f>
        <v>0.51908238958035402</v>
      </c>
      <c r="Q10" s="38">
        <f t="shared" ref="Q10:X10" si="17">(SUMIF($C:$C,"*BIO_GAS*",E:E))</f>
        <v>0</v>
      </c>
      <c r="R10" s="38">
        <f t="shared" si="17"/>
        <v>0</v>
      </c>
      <c r="S10" s="38">
        <f t="shared" si="17"/>
        <v>8.7617607526881898</v>
      </c>
      <c r="T10" s="38">
        <f t="shared" si="17"/>
        <v>339.13781816345562</v>
      </c>
      <c r="U10" s="38">
        <f t="shared" si="17"/>
        <v>1018.073119996491</v>
      </c>
      <c r="V10" s="38">
        <f t="shared" si="17"/>
        <v>1242.01110217923</v>
      </c>
      <c r="W10" s="38">
        <f t="shared" si="17"/>
        <v>1625.9737886709991</v>
      </c>
      <c r="X10" s="38">
        <f t="shared" si="17"/>
        <v>0</v>
      </c>
      <c r="Z10" s="38"/>
      <c r="AA10" s="38" t="s">
        <v>141</v>
      </c>
      <c r="AB10" s="38">
        <f>(SUMIF($C:$C,"*BIO_GAS*",D:D))</f>
        <v>0.51908238958035402</v>
      </c>
      <c r="AC10" s="38">
        <f t="shared" ref="AC10:AJ10" si="18">(SUMIF($C:$C,"*BIO_GAS*",E:E))</f>
        <v>0</v>
      </c>
      <c r="AD10" s="38">
        <f t="shared" si="18"/>
        <v>0</v>
      </c>
      <c r="AE10" s="38">
        <f t="shared" si="18"/>
        <v>8.7617607526881898</v>
      </c>
      <c r="AF10" s="38">
        <f t="shared" si="18"/>
        <v>339.13781816345562</v>
      </c>
      <c r="AG10" s="38">
        <f t="shared" si="18"/>
        <v>1018.073119996491</v>
      </c>
      <c r="AH10" s="38">
        <f t="shared" si="18"/>
        <v>1242.01110217923</v>
      </c>
      <c r="AI10" s="38">
        <f t="shared" si="18"/>
        <v>1625.9737886709991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TRA_FT_HFO</v>
      </c>
      <c r="C11" t="str">
        <f>[1]Input!C11</f>
        <v>PRI_OIL_HFO</v>
      </c>
      <c r="D11">
        <f>[1]Input!D11</f>
        <v>66.912345640312438</v>
      </c>
      <c r="E11">
        <f>[1]Input!E11</f>
        <v>102.5820087418906</v>
      </c>
      <c r="F11">
        <f>[1]Input!F11</f>
        <v>102.5820087418906</v>
      </c>
      <c r="G11">
        <f>[1]Input!G11</f>
        <v>102.5820087418906</v>
      </c>
      <c r="H11">
        <f>[1]Input!H11</f>
        <v>6.9425082413663173</v>
      </c>
      <c r="I11">
        <f>[1]Input!I11</f>
        <v>0</v>
      </c>
      <c r="J11">
        <f>[1]Input!J11</f>
        <v>11.103853690398431</v>
      </c>
      <c r="K11">
        <f>[1]Input!K11</f>
        <v>25.93076420640104</v>
      </c>
      <c r="L11">
        <f>[1]Input!L11</f>
        <v>0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19.379303895054608</v>
      </c>
      <c r="U11" s="38">
        <f t="shared" si="19"/>
        <v>59.387598666462168</v>
      </c>
      <c r="V11" s="38">
        <f t="shared" si="19"/>
        <v>81.298728375201947</v>
      </c>
      <c r="W11" s="38">
        <f t="shared" si="19"/>
        <v>96.93305278615577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19.379303895054608</v>
      </c>
      <c r="AG11" s="38">
        <f t="shared" si="20"/>
        <v>59.387598666462168</v>
      </c>
      <c r="AH11" s="38">
        <f t="shared" si="20"/>
        <v>81.298728375201947</v>
      </c>
      <c r="AI11" s="38">
        <f t="shared" si="20"/>
        <v>96.93305278615577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TRA_FT_JTK</v>
      </c>
      <c r="C12" t="str">
        <f>[1]Input!C12</f>
        <v>RNW_BIO_HVO</v>
      </c>
      <c r="D12">
        <f>[1]Input!D12</f>
        <v>0</v>
      </c>
      <c r="E12">
        <f>[1]Input!E12</f>
        <v>0</v>
      </c>
      <c r="F12">
        <f>[1]Input!F12</f>
        <v>0</v>
      </c>
      <c r="G12">
        <f>[1]Input!G12</f>
        <v>0</v>
      </c>
      <c r="H12">
        <f>[1]Input!H12</f>
        <v>0</v>
      </c>
      <c r="I12">
        <f>[1]Input!I12</f>
        <v>0</v>
      </c>
      <c r="J12">
        <f>[1]Input!J12</f>
        <v>0</v>
      </c>
      <c r="K12">
        <f>[1]Input!K12</f>
        <v>0</v>
      </c>
      <c r="L12">
        <f>[1]Input!L12</f>
        <v>9615.869225027167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9.7322011757021543E-2</v>
      </c>
      <c r="T12" s="38">
        <f t="shared" si="21"/>
        <v>0.60548661005878512</v>
      </c>
      <c r="U12" s="38">
        <f t="shared" si="21"/>
        <v>0.60548661005878512</v>
      </c>
      <c r="V12" s="38">
        <f t="shared" si="21"/>
        <v>22.207707380796862</v>
      </c>
      <c r="W12" s="38">
        <f t="shared" si="21"/>
        <v>51.861528412802087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9.7322011757021543E-2</v>
      </c>
      <c r="AF12" s="38">
        <f t="shared" si="22"/>
        <v>0.60548661005878512</v>
      </c>
      <c r="AG12" s="38">
        <f t="shared" si="22"/>
        <v>0.60548661005878512</v>
      </c>
      <c r="AH12" s="38">
        <f t="shared" si="22"/>
        <v>22.207707380796862</v>
      </c>
      <c r="AI12" s="38">
        <f t="shared" si="22"/>
        <v>51.861528412802087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PRI_OIL_KER_kt</v>
      </c>
      <c r="D13">
        <f>[1]Input!D13</f>
        <v>7440.4384913022022</v>
      </c>
      <c r="E13">
        <f>[1]Input!E13</f>
        <v>8087.0435070270587</v>
      </c>
      <c r="F13">
        <f>[1]Input!F13</f>
        <v>4769.2845258499256</v>
      </c>
      <c r="G13">
        <f>[1]Input!G13</f>
        <v>8428.6731425767648</v>
      </c>
      <c r="H13">
        <f>[1]Input!H13</f>
        <v>8625.0141630910584</v>
      </c>
      <c r="I13">
        <f>[1]Input!I13</f>
        <v>8704.9924825611215</v>
      </c>
      <c r="J13">
        <f>[1]Input!J13</f>
        <v>8430.9767822472277</v>
      </c>
      <c r="K13">
        <f>[1]Input!K13</f>
        <v>9125.711862047976</v>
      </c>
      <c r="L13">
        <f>[1]Input!L13</f>
        <v>506.0983802645876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1748.7847969574593</v>
      </c>
      <c r="U13" s="38">
        <f t="shared" si="23"/>
        <v>0</v>
      </c>
      <c r="V13" s="38">
        <f t="shared" si="23"/>
        <v>22.88654933674378</v>
      </c>
      <c r="W13" s="38">
        <f t="shared" si="23"/>
        <v>25.93076420640104</v>
      </c>
      <c r="X13" s="38">
        <f t="shared" si="23"/>
        <v>0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1748.7847969574593</v>
      </c>
      <c r="AG13" s="38">
        <f t="shared" si="24"/>
        <v>0</v>
      </c>
      <c r="AH13" s="38">
        <f t="shared" si="24"/>
        <v>22.88654933674378</v>
      </c>
      <c r="AI13" s="38">
        <f t="shared" si="24"/>
        <v>25.93076420640104</v>
      </c>
      <c r="AJ13" s="38">
        <f t="shared" si="24"/>
        <v>0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RNW_BIO_KER_FT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249.3034747613664</v>
      </c>
      <c r="I14">
        <f>[1]Input!I14</f>
        <v>559.09669214986684</v>
      </c>
      <c r="J14">
        <f>[1]Input!J14</f>
        <v>1220.571203849674</v>
      </c>
      <c r="K14">
        <f>[1]Input!K14</f>
        <v>896.09528682671009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TRA_FT_LPG</v>
      </c>
      <c r="C15" t="str">
        <f>[1]Input!C15</f>
        <v>PRI_OIL_LPG</v>
      </c>
      <c r="D15">
        <f>[1]Input!D15</f>
        <v>229.1565474368399</v>
      </c>
      <c r="E15">
        <f>[1]Input!E15</f>
        <v>284.06691109139081</v>
      </c>
      <c r="F15">
        <f>[1]Input!F15</f>
        <v>251.94794683443371</v>
      </c>
      <c r="G15">
        <f>[1]Input!G15</f>
        <v>177.73947317503431</v>
      </c>
      <c r="H15">
        <f>[1]Input!H15</f>
        <v>121.18304885654899</v>
      </c>
      <c r="I15">
        <f>[1]Input!I15</f>
        <v>13.133591131081371</v>
      </c>
      <c r="J15">
        <f>[1]Input!J15</f>
        <v>0</v>
      </c>
      <c r="K15">
        <f>[1]Input!K15</f>
        <v>0</v>
      </c>
      <c r="L15">
        <f>[1]Input!L15</f>
        <v>0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TRA_FT_NGA</v>
      </c>
      <c r="C16" t="str">
        <f>[1]Input!C16</f>
        <v>PRI_GAS_NGA</v>
      </c>
      <c r="D16">
        <f>[1]Input!D16</f>
        <v>9.8625654020267248</v>
      </c>
      <c r="E16">
        <f>[1]Input!E16</f>
        <v>5.1908238958035398</v>
      </c>
      <c r="F16">
        <f>[1]Input!F16</f>
        <v>0</v>
      </c>
      <c r="G16">
        <f>[1]Input!G16</f>
        <v>17.523521505376369</v>
      </c>
      <c r="H16">
        <f>[1]Input!H16</f>
        <v>368.20677400603739</v>
      </c>
      <c r="I16">
        <f>[1]Input!I16</f>
        <v>619.32781466453071</v>
      </c>
      <c r="J16">
        <f>[1]Input!J16</f>
        <v>552.81467041176757</v>
      </c>
      <c r="K16">
        <f>[1]Input!K16</f>
        <v>153.21676085553631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RNW_POT_BIO_GAS</v>
      </c>
      <c r="D17">
        <f>[1]Input!D17</f>
        <v>0.51908238958035402</v>
      </c>
      <c r="E17">
        <f>[1]Input!E17</f>
        <v>0</v>
      </c>
      <c r="F17">
        <f>[1]Input!F17</f>
        <v>0</v>
      </c>
      <c r="G17">
        <f>[1]Input!G17</f>
        <v>8.7617607526881898</v>
      </c>
      <c r="H17">
        <f>[1]Input!H17</f>
        <v>339.13781816345562</v>
      </c>
      <c r="I17">
        <f>[1]Input!I17</f>
        <v>1018.073119996491</v>
      </c>
      <c r="J17">
        <f>[1]Input!J17</f>
        <v>1242.01110217923</v>
      </c>
      <c r="K17">
        <f>[1]Input!K17</f>
        <v>1625.9737886709991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HH2_BL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19.379303895054608</v>
      </c>
      <c r="I18">
        <f>[1]Input!I18</f>
        <v>59.387598666462168</v>
      </c>
      <c r="J18">
        <f>[1]Input!J18</f>
        <v>81.298728375201947</v>
      </c>
      <c r="K18">
        <f>[1]Input!K18</f>
        <v>96.93305278615577</v>
      </c>
      <c r="L18">
        <f>[1]Input!L18</f>
        <v>0</v>
      </c>
    </row>
    <row r="19" spans="1:23">
      <c r="A19">
        <f>[1]Input!A19</f>
        <v>17</v>
      </c>
      <c r="B19" t="str">
        <f>[1]Input!B19</f>
        <v>TRA_FT_LNG</v>
      </c>
      <c r="C19" t="str">
        <f>[1]Input!C19</f>
        <v>PRI_GAS_LNG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9.7322011757021543E-2</v>
      </c>
      <c r="H19">
        <f>[1]Input!H19</f>
        <v>0.60548661005878512</v>
      </c>
      <c r="I19">
        <f>[1]Input!I19</f>
        <v>0.60548661005878512</v>
      </c>
      <c r="J19">
        <f>[1]Input!J19</f>
        <v>22.207707380796862</v>
      </c>
      <c r="K19">
        <f>[1]Input!K19</f>
        <v>51.861528412802087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TRA_FT_AMM_ELCSYS_CU</v>
      </c>
      <c r="C20" t="str">
        <f>[1]Input!C20</f>
        <v>HH2_WE_CU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0.6012778593552609</v>
      </c>
      <c r="I20">
        <f>[1]Input!I20</f>
        <v>0.1043370572402179</v>
      </c>
      <c r="J20">
        <f>[1]Input!J20</f>
        <v>22.086071514859309</v>
      </c>
      <c r="K20">
        <f>[1]Input!K20</f>
        <v>54.101997169242587</v>
      </c>
      <c r="L20">
        <f>[1]Input!L20</f>
        <v>23.808456014546291</v>
      </c>
      <c r="V20" s="41"/>
      <c r="W20" s="41"/>
    </row>
    <row r="21" spans="1:23">
      <c r="A21">
        <f>[1]Input!A21</f>
        <v>19</v>
      </c>
      <c r="B21" t="str">
        <f>[1]Input!B21</f>
        <v>TRA_FT_DST_INT</v>
      </c>
      <c r="C21" t="str">
        <f>[1]Input!C21</f>
        <v>PRI_OIL_DST_kt</v>
      </c>
      <c r="D21">
        <f>[1]Input!D21</f>
        <v>3516.0007950705631</v>
      </c>
      <c r="E21">
        <f>[1]Input!E21</f>
        <v>3878.6634593995268</v>
      </c>
      <c r="F21">
        <f>[1]Input!F21</f>
        <v>2109.6004770423378</v>
      </c>
      <c r="G21">
        <f>[1]Input!G21</f>
        <v>3990.836263655191</v>
      </c>
      <c r="H21">
        <f>[1]Input!H21</f>
        <v>7402.4883720930238</v>
      </c>
      <c r="I21">
        <f>[1]Input!I21</f>
        <v>48413.620538419957</v>
      </c>
      <c r="J21">
        <f>[1]Input!J21</f>
        <v>48552.764150725699</v>
      </c>
      <c r="K21">
        <f>[1]Input!K21</f>
        <v>48552.764150725699</v>
      </c>
      <c r="L21">
        <f>[1]Input!L21</f>
        <v>41403.733430615197</v>
      </c>
      <c r="V21" s="41"/>
      <c r="W21" s="41"/>
    </row>
    <row r="22" spans="1:23">
      <c r="A22">
        <f>[1]Input!A22</f>
        <v>20</v>
      </c>
      <c r="B22" t="str">
        <f>[1]Input!B22</f>
        <v>TRA_FT_HFO_INT</v>
      </c>
      <c r="C22" t="str">
        <f>[1]Input!C22</f>
        <v>PRI_OIL_HFO</v>
      </c>
      <c r="D22">
        <f>[1]Input!D22</f>
        <v>1811.4704259711821</v>
      </c>
      <c r="E22">
        <f>[1]Input!E22</f>
        <v>1857.8</v>
      </c>
      <c r="F22">
        <f>[1]Input!F22</f>
        <v>1772.368108473762</v>
      </c>
      <c r="G22">
        <f>[1]Input!G22</f>
        <v>1857.8</v>
      </c>
      <c r="H22">
        <f>[1]Input!H22</f>
        <v>1741.842288716093</v>
      </c>
      <c r="I22">
        <f>[1]Input!I22</f>
        <v>0</v>
      </c>
      <c r="J22">
        <f>[1]Input!J22</f>
        <v>11.782695646345349</v>
      </c>
      <c r="K22">
        <f>[1]Input!K22</f>
        <v>0</v>
      </c>
      <c r="L22">
        <f>[1]Input!L22</f>
        <v>0</v>
      </c>
      <c r="V22" s="41"/>
      <c r="W22" s="41"/>
    </row>
    <row r="23" spans="1:23">
      <c r="A23">
        <f>[1]Input!A23</f>
        <v>21</v>
      </c>
      <c r="B23" t="str">
        <f>[1]Input!B23</f>
        <v>TRA_FT_AMM_INT_ELCSYS_CU</v>
      </c>
      <c r="C23" t="str">
        <f>[1]Input!C23</f>
        <v>HH2_WE_CU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0.81844767271474861</v>
      </c>
      <c r="J23">
        <f>[1]Input!J23</f>
        <v>28.557353398990639</v>
      </c>
      <c r="K23">
        <f>[1]Input!K23</f>
        <v>37.043450785954292</v>
      </c>
      <c r="L23">
        <f>[1]Input!L23</f>
        <v>217.93446228816899</v>
      </c>
      <c r="V23" s="41"/>
      <c r="W23" s="41"/>
    </row>
    <row r="24" spans="1:23">
      <c r="A24">
        <f>[1]Input!A24</f>
        <v>22</v>
      </c>
      <c r="B24" t="str">
        <f>[1]Input!B24</f>
        <v>TRA_FT_AMM_INT_ELCSYS_DT</v>
      </c>
      <c r="C24" t="str">
        <f>[1]Input!C24</f>
        <v>HH2_WE_DT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0.1387334643821726</v>
      </c>
      <c r="J24">
        <f>[1]Input!J24</f>
        <v>0.1387334643821726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887.20983992410299</v>
      </c>
      <c r="P2" s="3">
        <f t="shared" ref="P2:W2" si="0">(SUMIF($B:$B,"*CAR*GSL*",D:D))</f>
        <v>907.76851897033021</v>
      </c>
      <c r="Q2" s="3">
        <f t="shared" si="0"/>
        <v>953.33572853556427</v>
      </c>
      <c r="R2" s="3">
        <f t="shared" si="0"/>
        <v>1033.4603752022931</v>
      </c>
      <c r="S2" s="3">
        <f t="shared" si="0"/>
        <v>633.07887115606582</v>
      </c>
      <c r="T2" s="3">
        <f t="shared" si="0"/>
        <v>207.68883659083139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5.1492973046371118</v>
      </c>
      <c r="E3" s="7">
        <f>[2]Activity_TRA!E3</f>
        <v>0</v>
      </c>
      <c r="F3" s="7">
        <f>[2]Activity_TRA!F3</f>
        <v>26.075000000000049</v>
      </c>
      <c r="G3" s="7">
        <f>[2]Activity_TRA!G3</f>
        <v>722.41215217155332</v>
      </c>
      <c r="H3" s="7">
        <f>[2]Activity_TRA!H3</f>
        <v>1687.2118269683019</v>
      </c>
      <c r="I3" s="7">
        <f>[2]Activity_TRA!I3</f>
        <v>1865.6535528896129</v>
      </c>
      <c r="J3" s="7">
        <f>[2]Activity_TRA!J3</f>
        <v>1865.653552889614</v>
      </c>
      <c r="K3" s="7">
        <f>[2]Activity_TRA!K3</f>
        <v>0</v>
      </c>
      <c r="N3" s="2" t="s">
        <v>12</v>
      </c>
      <c r="O3" s="3">
        <f>(SUMIF($B:$B,"*CAR*DST*",C:C))</f>
        <v>424.41341007589722</v>
      </c>
      <c r="P3" s="3">
        <f t="shared" ref="P3:W3" si="1">(SUMIF($B:$B,"*CAR*DST*",D:D))</f>
        <v>430.26779442967012</v>
      </c>
      <c r="Q3" s="3">
        <f t="shared" si="1"/>
        <v>387.99191280637552</v>
      </c>
      <c r="R3" s="3">
        <f t="shared" si="1"/>
        <v>295.54031360215248</v>
      </c>
      <c r="S3" s="3">
        <f t="shared" si="1"/>
        <v>127.1447292483798</v>
      </c>
      <c r="T3" s="3">
        <f t="shared" si="1"/>
        <v>6.8794108716742732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229.1565474368399</v>
      </c>
      <c r="D4" s="7">
        <f>[2]Activity_TRA!D4</f>
        <v>284.06691109139081</v>
      </c>
      <c r="E4" s="7">
        <f>[2]Activity_TRA!E4</f>
        <v>251.94794683443371</v>
      </c>
      <c r="F4" s="7">
        <f>[2]Activity_TRA!F4</f>
        <v>177.73947317503431</v>
      </c>
      <c r="G4" s="7">
        <f>[2]Activity_TRA!G4</f>
        <v>121.18304885654899</v>
      </c>
      <c r="H4" s="7">
        <f>[2]Activity_TRA!H4</f>
        <v>13.133591131081371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31.9285312499998</v>
      </c>
      <c r="S4" s="3">
        <f t="shared" si="2"/>
        <v>17.637681249999801</v>
      </c>
      <c r="T4" s="3">
        <f t="shared" si="2"/>
        <v>4.6712312499998081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3651.2213953792921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3216.089978545343</v>
      </c>
      <c r="G5" s="7">
        <f>[2]Activity_TRA!G5</f>
        <v>2137.5375655829521</v>
      </c>
      <c r="H5" s="7">
        <f>[2]Activity_TRA!H5</f>
        <v>882.44101086278397</v>
      </c>
      <c r="I5" s="7">
        <f>[2]Activity_TRA!I5</f>
        <v>174.63233167777531</v>
      </c>
      <c r="J5" s="7">
        <f>[2]Activity_TRA!J5</f>
        <v>12.889255510138421</v>
      </c>
      <c r="K5" s="7">
        <f>[2]Activity_TRA!K5</f>
        <v>3.130206563144327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10.0714687500002</v>
      </c>
      <c r="S5" s="3">
        <f t="shared" si="3"/>
        <v>10.0714687500002</v>
      </c>
      <c r="T5" s="3">
        <f t="shared" si="3"/>
        <v>10.0714687500002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9053.4806115435567</v>
      </c>
      <c r="D6" s="7">
        <f>[2]Activity_TRA!D6</f>
        <v>9421.3158950974321</v>
      </c>
      <c r="E6" s="7">
        <f>[2]Activity_TRA!E6</f>
        <v>9086.6964722086595</v>
      </c>
      <c r="F6" s="7">
        <f>[2]Activity_TRA!F6</f>
        <v>9421.3158950974339</v>
      </c>
      <c r="G6" s="7">
        <f>[2]Activity_TRA!G6</f>
        <v>8019.9271673037101</v>
      </c>
      <c r="H6" s="7">
        <f>[2]Activity_TRA!H6</f>
        <v>6575.7249260033896</v>
      </c>
      <c r="I6" s="7">
        <f>[2]Activity_TRA!I6</f>
        <v>5124.9046059800476</v>
      </c>
      <c r="J6" s="7">
        <f>[2]Activity_TRA!J6</f>
        <v>2650.5425838994952</v>
      </c>
      <c r="K6" s="7">
        <f>[2]Activity_TRA!K6</f>
        <v>1950.2858207058971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22.72962132893128</v>
      </c>
      <c r="S6" s="3">
        <f t="shared" si="4"/>
        <v>393.73493138717458</v>
      </c>
      <c r="T6" s="3">
        <f t="shared" si="4"/>
        <v>983.32394987210785</v>
      </c>
      <c r="U6" s="3">
        <f t="shared" si="4"/>
        <v>1338.241485775925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171.6059593371732</v>
      </c>
      <c r="G7" s="7">
        <f>[2]Activity_TRA!G7</f>
        <v>318.30700000000002</v>
      </c>
      <c r="H7" s="7">
        <f>[2]Activity_TRA!H7</f>
        <v>2081.785683152058</v>
      </c>
      <c r="I7" s="7">
        <f>[2]Activity_TRA!I7</f>
        <v>2087.7688584812049</v>
      </c>
      <c r="J7" s="7">
        <f>[2]Activity_TRA!J7</f>
        <v>2087.7688584812049</v>
      </c>
      <c r="K7" s="7">
        <f>[2]Activity_TRA!K7</f>
        <v>1780.3605375164541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416.23713460601658</v>
      </c>
      <c r="J8" s="7">
        <f>[2]Activity_TRA!J8</f>
        <v>431.83380268843842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6.9425082413663173</v>
      </c>
      <c r="H9" s="7">
        <f>[2]Activity_TRA!H9</f>
        <v>0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2.247867546968402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1741.842288716093</v>
      </c>
      <c r="H10" s="7">
        <f>[2]Activity_TRA!H10</f>
        <v>0</v>
      </c>
      <c r="I10" s="7">
        <f>[2]Activity_TRA!I10</f>
        <v>11.782695646345349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270.64035140265349</v>
      </c>
      <c r="G11" s="7">
        <f>[2]Activity_TRA!G11</f>
        <v>704.64025706624511</v>
      </c>
      <c r="H11" s="7">
        <f>[2]Activity_TRA!H11</f>
        <v>1284.464851072202</v>
      </c>
      <c r="I11" s="7">
        <f>[2]Activity_TRA!I11</f>
        <v>1845.344481478789</v>
      </c>
      <c r="J11" s="7">
        <f>[2]Activity_TRA!J11</f>
        <v>2433.1663169646449</v>
      </c>
      <c r="K11" s="7">
        <f>[2]Activity_TRA!K11</f>
        <v>2906.63385719915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9.7322011757021556E-2</v>
      </c>
      <c r="G12" s="7">
        <f>[2]Activity_TRA!G12</f>
        <v>0.60548661005878512</v>
      </c>
      <c r="H12" s="7">
        <f>[2]Activity_TRA!H12</f>
        <v>0.60548661005878512</v>
      </c>
      <c r="I12" s="7">
        <f>[2]Activity_TRA!I12</f>
        <v>22.207707380796862</v>
      </c>
      <c r="J12" s="7">
        <f>[2]Activity_TRA!J12</f>
        <v>51.861528412802087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0.31144841928401718</v>
      </c>
      <c r="H16" s="7">
        <f>[2]Activity_TRA!H16</f>
        <v>5.4044250997461012E-2</v>
      </c>
      <c r="I16" s="7">
        <f>[2]Activity_TRA!I16</f>
        <v>11.44008872848331</v>
      </c>
      <c r="J16" s="7">
        <f>[2]Activity_TRA!J16</f>
        <v>28.023618758450372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0.42393750238370681</v>
      </c>
      <c r="I18" s="7">
        <f>[2]Activity_TRA!I18</f>
        <v>14.79206732239853</v>
      </c>
      <c r="J18" s="7">
        <f>[2]Activity_TRA!J18</f>
        <v>19.187675070028021</v>
      </c>
      <c r="K18" s="7">
        <f>[2]Activity_TRA!K18</f>
        <v>112.8851540616246</v>
      </c>
      <c r="M18" s="2" t="s">
        <v>24</v>
      </c>
      <c r="N18" s="2" t="s">
        <v>12</v>
      </c>
      <c r="O18" s="3">
        <f>(SUMIF($B:$B,"*BUS*DST*",C:C))</f>
        <v>38.05600000000004</v>
      </c>
      <c r="P18" s="3">
        <f t="shared" ref="P18:W18" si="16">(SUMIF($B:$B,"*BUS*DST*",D:D))</f>
        <v>39.586170800000019</v>
      </c>
      <c r="Q18" s="3">
        <f t="shared" si="16"/>
        <v>40.174727038121382</v>
      </c>
      <c r="R18" s="3">
        <f t="shared" si="16"/>
        <v>43.050472431863227</v>
      </c>
      <c r="S18" s="3">
        <f t="shared" si="16"/>
        <v>42.468239394041689</v>
      </c>
      <c r="T18" s="3">
        <f t="shared" si="16"/>
        <v>30.54329817789279</v>
      </c>
      <c r="U18" s="3">
        <f t="shared" si="16"/>
        <v>8.762118712002211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7.1860816944024228E-2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1.4827999999999999</v>
      </c>
      <c r="R19" s="3">
        <f t="shared" si="17"/>
        <v>0.93599999999999994</v>
      </c>
      <c r="S19" s="3">
        <f t="shared" si="17"/>
        <v>0.23080000000000001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6.839999999999999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200.57682041706769</v>
      </c>
      <c r="R25" s="3">
        <f t="shared" si="23"/>
        <v>217.206464388657</v>
      </c>
      <c r="S25" s="3">
        <f t="shared" si="23"/>
        <v>200.3129167693962</v>
      </c>
      <c r="T25" s="3">
        <f t="shared" si="23"/>
        <v>170.7689196463088</v>
      </c>
      <c r="U25" s="3">
        <f t="shared" si="23"/>
        <v>164.49576139797421</v>
      </c>
      <c r="V25" s="3">
        <f t="shared" si="23"/>
        <v>105.9574399081591</v>
      </c>
      <c r="W25" s="3">
        <f t="shared" si="23"/>
        <v>67.886562033080708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1.7011080000000001</v>
      </c>
      <c r="R26" s="3">
        <f t="shared" si="24"/>
        <v>1.7011080000000001</v>
      </c>
      <c r="S26" s="3">
        <f t="shared" si="24"/>
        <v>1.7011080000000001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</v>
      </c>
      <c r="S27" s="3">
        <f t="shared" si="25"/>
        <v>23.59889200000001</v>
      </c>
      <c r="T27" s="3">
        <f t="shared" si="25"/>
        <v>59.200000000000017</v>
      </c>
      <c r="U27" s="3">
        <f t="shared" si="25"/>
        <v>59.719425039816691</v>
      </c>
      <c r="V27" s="3">
        <f t="shared" si="25"/>
        <v>59.719425039816691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2.0052356532937039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0.35324539866405691</v>
      </c>
      <c r="D31" s="7">
        <f>[2]Activity_TRA!D31</f>
        <v>0.45356322756705902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59.098258417331948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208.43717909843431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5.7090061534450394</v>
      </c>
      <c r="V39" s="3">
        <f t="shared" si="37"/>
        <v>5.7090061534450394</v>
      </c>
      <c r="W39" s="3">
        <f t="shared" si="37"/>
        <v>2.074503076722519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161.84162025073931</v>
      </c>
      <c r="Q40" s="3">
        <f t="shared" si="38"/>
        <v>165.4958830049182</v>
      </c>
      <c r="R40" s="3">
        <f t="shared" si="38"/>
        <v>178.99284133008371</v>
      </c>
      <c r="S40" s="3">
        <f t="shared" si="38"/>
        <v>178.37777257217161</v>
      </c>
      <c r="T40" s="3">
        <f t="shared" si="38"/>
        <v>175.05488737879679</v>
      </c>
      <c r="U40" s="3">
        <f t="shared" si="38"/>
        <v>105.5912746246179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4.7939861365040066</v>
      </c>
      <c r="T42" s="3">
        <f t="shared" si="40"/>
        <v>4.7939861365040066</v>
      </c>
      <c r="U42" s="3">
        <f t="shared" si="40"/>
        <v>20.867136195576371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0.121</v>
      </c>
      <c r="T43" s="3">
        <f t="shared" si="41"/>
        <v>0.75499999999999989</v>
      </c>
      <c r="U43" s="3">
        <f t="shared" si="41"/>
        <v>4.7</v>
      </c>
      <c r="V43" s="3">
        <f t="shared" si="41"/>
        <v>27.70000000000001</v>
      </c>
      <c r="W43" s="3">
        <f t="shared" si="41"/>
        <v>35.14632644933274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0.121</v>
      </c>
      <c r="T46" s="3">
        <f t="shared" si="44"/>
        <v>0.75499999999999989</v>
      </c>
      <c r="U46" s="3">
        <f t="shared" si="44"/>
        <v>4.7</v>
      </c>
      <c r="V46" s="3">
        <f t="shared" si="44"/>
        <v>27.70000000000001</v>
      </c>
      <c r="W46" s="3">
        <f t="shared" si="44"/>
        <v>35.14632644933274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127.56418992410291</v>
      </c>
      <c r="D54" s="7">
        <f>[2]Activity_TRA!D54</f>
        <v>527.94569397033013</v>
      </c>
      <c r="E54" s="7">
        <f>[2]Activity_TRA!E54</f>
        <v>953.33572853556427</v>
      </c>
      <c r="F54" s="7">
        <f>[2]Activity_TRA!F54</f>
        <v>1033.4603752022931</v>
      </c>
      <c r="G54" s="7">
        <f>[2]Activity_TRA!G54</f>
        <v>633.07887115606582</v>
      </c>
      <c r="H54" s="7">
        <f>[2]Activity_TRA!H54</f>
        <v>207.68883659083139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99.33101007589724</v>
      </c>
      <c r="D55" s="7">
        <f>[2]Activity_TRA!D55</f>
        <v>267.72659442967012</v>
      </c>
      <c r="E55" s="7">
        <f>[2]Activity_TRA!E55</f>
        <v>387.99191280637552</v>
      </c>
      <c r="F55" s="7">
        <f>[2]Activity_TRA!F55</f>
        <v>295.54031360215248</v>
      </c>
      <c r="G55" s="7">
        <f>[2]Activity_TRA!G55</f>
        <v>127.1447292483798</v>
      </c>
      <c r="H55" s="7">
        <f>[2]Activity_TRA!H55</f>
        <v>6.8794108716742732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31.9285312499998</v>
      </c>
      <c r="G56" s="7">
        <f>[2]Activity_TRA!G56</f>
        <v>17.637681249999801</v>
      </c>
      <c r="H56" s="7">
        <f>[2]Activity_TRA!H56</f>
        <v>4.6712312499998081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10.0714687500002</v>
      </c>
      <c r="G57" s="7">
        <f>[2]Activity_TRA!G57</f>
        <v>10.0714687500002</v>
      </c>
      <c r="H57" s="7">
        <f>[2]Activity_TRA!H57</f>
        <v>10.0714687500002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22.72962132893128</v>
      </c>
      <c r="G58" s="7">
        <f>[2]Activity_TRA!G58</f>
        <v>393.73493138717458</v>
      </c>
      <c r="H58" s="7">
        <f>[2]Activity_TRA!H58</f>
        <v>983.32394987210785</v>
      </c>
      <c r="I58" s="7">
        <f>[2]Activity_TRA!I58</f>
        <v>1338.241485775925</v>
      </c>
      <c r="J58" s="7">
        <f>[2]Activity_TRA!J58</f>
        <v>1610.3791534237359</v>
      </c>
      <c r="K58" s="7">
        <f>[2]Activity_TRA!K58</f>
        <v>1630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50.399999999999977</v>
      </c>
      <c r="H59" s="7">
        <f>[2]Activity_TRA!H59</f>
        <v>50.399999999999977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50.400000000000013</v>
      </c>
      <c r="G60" s="7">
        <f>[2]Activity_TRA!G60</f>
        <v>297</v>
      </c>
      <c r="H60" s="7">
        <f>[2]Activity_TRA!H60</f>
        <v>297</v>
      </c>
      <c r="I60" s="7">
        <f>[2]Activity_TRA!I60</f>
        <v>247.9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4.3173216559606944</v>
      </c>
      <c r="S60" s="6">
        <f t="shared" si="58"/>
        <v>4.4359687342455887</v>
      </c>
      <c r="T60" s="6">
        <f t="shared" si="58"/>
        <v>4.5609144184206754</v>
      </c>
      <c r="U60" s="6">
        <f t="shared" si="58"/>
        <v>4.654153928167446</v>
      </c>
      <c r="V60" s="6">
        <f t="shared" si="58"/>
        <v>4.7053123187955066</v>
      </c>
      <c r="W60" s="6">
        <f>(SUMIF($B:$B,"*RAIL*PAS*ELC*",K:K))</f>
        <v>4.9070513362059094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2.247867546968402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3.2200000000000007E-4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20.641000000000041</v>
      </c>
      <c r="D62" s="7">
        <f>[2]Activity_TRA!D62</f>
        <v>30.87867080000002</v>
      </c>
      <c r="E62" s="7">
        <f>[2]Activity_TRA!E62</f>
        <v>40.174727038121382</v>
      </c>
      <c r="F62" s="7">
        <f>[2]Activity_TRA!F62</f>
        <v>43.050472431863227</v>
      </c>
      <c r="G62" s="7">
        <f>[2]Activity_TRA!G62</f>
        <v>42.468239394041689</v>
      </c>
      <c r="H62" s="7">
        <f>[2]Activity_TRA!H62</f>
        <v>30.54329817789279</v>
      </c>
      <c r="I62" s="7">
        <f>[2]Activity_TRA!I62</f>
        <v>8.762118712002211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1.4827999999999999</v>
      </c>
      <c r="F63" s="7">
        <f>[2]Activity_TRA!F63</f>
        <v>0.93599999999999994</v>
      </c>
      <c r="G63" s="7">
        <f>[2]Activity_TRA!G63</f>
        <v>0.23080000000000001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0.35324539866405691</v>
      </c>
      <c r="P63" s="6">
        <f t="shared" ref="P63:V63" si="61">(SUMIF($B:$B,"*RAIL*FRG*DST*",D:D))</f>
        <v>0.45356322756705902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0.33003622409989591</v>
      </c>
      <c r="Q64" s="6">
        <f t="shared" si="62"/>
        <v>0.50681309402801589</v>
      </c>
      <c r="R64" s="6">
        <f t="shared" si="62"/>
        <v>0.66617149584534063</v>
      </c>
      <c r="S64" s="6">
        <f t="shared" si="62"/>
        <v>0.76249592371974007</v>
      </c>
      <c r="T64" s="6">
        <f t="shared" si="62"/>
        <v>0.85558484726806572</v>
      </c>
      <c r="U64" s="6">
        <f t="shared" si="62"/>
        <v>0.87191168015905285</v>
      </c>
      <c r="V64" s="6">
        <f t="shared" si="62"/>
        <v>0.88847360898535366</v>
      </c>
      <c r="W64" s="6">
        <f>(SUMIF($B:$B,"*RAIL*FRG*ELC*",K:K))</f>
        <v>0.90516962845537485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5.91E-5</v>
      </c>
      <c r="T65" s="6">
        <f t="shared" si="63"/>
        <v>0</v>
      </c>
      <c r="U65" s="6">
        <f t="shared" si="63"/>
        <v>2.2799999999999999E-3</v>
      </c>
      <c r="V65" s="6">
        <f t="shared" si="63"/>
        <v>2.2799999999999999E-3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21.29999999999999</v>
      </c>
      <c r="J66" s="7">
        <f>[2]Activity_TRA!J66</f>
        <v>33.29999999999999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0.17431651540814719</v>
      </c>
      <c r="S66" s="6">
        <f t="shared" si="64"/>
        <v>0.32645180785207245</v>
      </c>
      <c r="T66" s="6">
        <f t="shared" si="64"/>
        <v>0.34308508414087763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0.29337124549126048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6.839999999999999</v>
      </c>
      <c r="I67" s="7">
        <f>[2]Activity_TRA!I67</f>
        <v>16</v>
      </c>
      <c r="J67" s="7">
        <f>[2]Activity_TRA!J67</f>
        <v>6.3872391809256088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200.57682041706769</v>
      </c>
      <c r="F69" s="7">
        <f>[2]Activity_TRA!F69</f>
        <v>217.206464388657</v>
      </c>
      <c r="G69" s="7">
        <f>[2]Activity_TRA!G69</f>
        <v>200.3129167693962</v>
      </c>
      <c r="H69" s="7">
        <f>[2]Activity_TRA!H69</f>
        <v>170.7689196463088</v>
      </c>
      <c r="I69" s="7">
        <f>[2]Activity_TRA!I69</f>
        <v>164.49576139797421</v>
      </c>
      <c r="J69" s="7">
        <f>[2]Activity_TRA!J69</f>
        <v>105.9574399081591</v>
      </c>
      <c r="K69" s="7">
        <f>[2]Activity_TRA!K69</f>
        <v>67.886562033080708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9.2699999999999998E-4</v>
      </c>
      <c r="U69" s="6">
        <f t="shared" si="67"/>
        <v>3.4000000000000002E-2</v>
      </c>
      <c r="V69" s="6">
        <f t="shared" si="67"/>
        <v>7.9399999999999984E-2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1.7011080000000001</v>
      </c>
      <c r="F70" s="7">
        <f>[2]Activity_TRA!F70</f>
        <v>1.7011080000000001</v>
      </c>
      <c r="G70" s="7">
        <f>[2]Activity_TRA!G70</f>
        <v>1.7011080000000001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0</v>
      </c>
      <c r="U70" s="6">
        <f t="shared" si="68"/>
        <v>3.4000000000000002E-2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23.59889200000001</v>
      </c>
      <c r="H71" s="7">
        <f>[2]Activity_TRA!H71</f>
        <v>59.200000000000017</v>
      </c>
      <c r="I71" s="7">
        <f>[2]Activity_TRA!I71</f>
        <v>59.719425039816691</v>
      </c>
      <c r="J71" s="7">
        <f>[2]Activity_TRA!J71</f>
        <v>59.719425039816691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25.3</v>
      </c>
      <c r="K73" s="7">
        <f>[2]Activity_TRA!K73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3.2650626864766573E-2</v>
      </c>
      <c r="S74" s="5">
        <f t="shared" si="72"/>
        <v>6.2430860664102569E-2</v>
      </c>
      <c r="T74" s="5">
        <f t="shared" si="72"/>
        <v>0.41281810096905319</v>
      </c>
      <c r="U74" s="5">
        <f t="shared" si="72"/>
        <v>0.41400456463682289</v>
      </c>
      <c r="V74" s="5">
        <f t="shared" si="72"/>
        <v>0.41400456463682289</v>
      </c>
      <c r="W74" s="5">
        <f t="shared" si="72"/>
        <v>0.35304549458951279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0.111</v>
      </c>
      <c r="H75" s="7">
        <f>[2]Activity_TRA!H75</f>
        <v>0.69000000000000006</v>
      </c>
      <c r="I75" s="7">
        <f>[2]Activity_TRA!I75</f>
        <v>4.29</v>
      </c>
      <c r="J75" s="7">
        <f>[2]Activity_TRA!J75</f>
        <v>25.300000000000011</v>
      </c>
      <c r="K75" s="7">
        <f>[2]Activity_TRA!K75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0.34140682875838435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182.888025227507</v>
      </c>
      <c r="H77" s="7">
        <f>[2]Activity_TRA!H77</f>
        <v>133.8199478240609</v>
      </c>
      <c r="I77" s="7">
        <f>[2]Activity_TRA!I77</f>
        <v>59.098258417331948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4.6730170933405677E-3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208.43717909843431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6.5000000000000009</v>
      </c>
      <c r="I82" s="7">
        <f>[2]Activity_TRA!I82</f>
        <v>6.5000000000000009</v>
      </c>
      <c r="J82" s="7">
        <f>[2]Activity_TRA!J82</f>
        <v>5.4500000000000011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5.7090061534450394</v>
      </c>
      <c r="J83" s="7">
        <f>[2]Activity_TRA!J83</f>
        <v>5.7090061534450394</v>
      </c>
      <c r="K83" s="7">
        <f>[2]Activity_TRA!K83</f>
        <v>2.074503076722519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96.032270250739316</v>
      </c>
      <c r="E84" s="7">
        <f>[2]Activity_TRA!E84</f>
        <v>165.4958830049182</v>
      </c>
      <c r="F84" s="7">
        <f>[2]Activity_TRA!F84</f>
        <v>178.99284133008371</v>
      </c>
      <c r="G84" s="7">
        <f>[2]Activity_TRA!G84</f>
        <v>178.37777257217161</v>
      </c>
      <c r="H84" s="7">
        <f>[2]Activity_TRA!H84</f>
        <v>175.05488737879679</v>
      </c>
      <c r="I84" s="7">
        <f>[2]Activity_TRA!I84</f>
        <v>105.5912746246179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1.5030899999999989</v>
      </c>
      <c r="F85" s="7">
        <f>[2]Activity_TRA!F85</f>
        <v>1.5030899999999989</v>
      </c>
      <c r="G85" s="7">
        <f>[2]Activity_TRA!G85</f>
        <v>1.5030899999999989</v>
      </c>
      <c r="H85" s="7">
        <f>[2]Activity_TRA!H85</f>
        <v>2.7895E-2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4.7939861365040066</v>
      </c>
      <c r="H86" s="7">
        <f>[2]Activity_TRA!H86</f>
        <v>4.7939861365040066</v>
      </c>
      <c r="I86" s="7">
        <f>[2]Activity_TRA!I86</f>
        <v>20.867136195576371</v>
      </c>
      <c r="J86" s="7">
        <f>[2]Activity_TRA!J86</f>
        <v>20.867136195576371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6.2600000000000016</v>
      </c>
      <c r="I89" s="7">
        <f>[2]Activity_TRA!I89</f>
        <v>36.899999999999977</v>
      </c>
      <c r="J89" s="7">
        <f>[2]Activity_TRA!J89</f>
        <v>86.200000000000017</v>
      </c>
      <c r="K89" s="7">
        <f>[2]Activity_TRA!K89</f>
        <v>65.549000000000007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0.121</v>
      </c>
      <c r="H90" s="7">
        <f>[2]Activity_TRA!H90</f>
        <v>0.75499999999999989</v>
      </c>
      <c r="I90" s="7">
        <f>[2]Activity_TRA!I90</f>
        <v>4.7</v>
      </c>
      <c r="J90" s="7">
        <f>[2]Activity_TRA!J90</f>
        <v>27.70000000000001</v>
      </c>
      <c r="K90" s="7">
        <f>[2]Activity_TRA!K90</f>
        <v>35.14632644933274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8.597029932421095E-2</v>
      </c>
      <c r="D100" s="7">
        <f>[2]Activity_TRA!D100</f>
        <v>0.96730770845936831</v>
      </c>
      <c r="E100" s="7">
        <f>[2]Activity_TRA!E100</f>
        <v>1.908226327549013</v>
      </c>
      <c r="F100" s="7">
        <f>[2]Activity_TRA!F100</f>
        <v>3.573123955960694</v>
      </c>
      <c r="G100" s="7">
        <f>[2]Activity_TRA!G100</f>
        <v>4.0638698842455891</v>
      </c>
      <c r="H100" s="7">
        <f>[2]Activity_TRA!H100</f>
        <v>4.5609144184206754</v>
      </c>
      <c r="I100" s="7">
        <f>[2]Activity_TRA!I100</f>
        <v>4.654153928167446</v>
      </c>
      <c r="J100" s="7">
        <f>[2]Activity_TRA!J100</f>
        <v>4.7053123187955066</v>
      </c>
      <c r="K100" s="7">
        <f>[2]Activity_TRA!K100</f>
        <v>4.9070513362059094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3.2200000000000007E-4</v>
      </c>
      <c r="H101" s="7">
        <f>[2]Activity_TRA!H101</f>
        <v>0</v>
      </c>
      <c r="I101" s="7">
        <f>[2]Activity_TRA!I101</f>
        <v>1.2500000000000001E-2</v>
      </c>
      <c r="J101" s="7">
        <f>[2]Activity_TRA!J101</f>
        <v>7.7499999999999986E-2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0.30934355209989589</v>
      </c>
      <c r="E103" s="7">
        <f>[2]Activity_TRA!E103</f>
        <v>0.49905334202801588</v>
      </c>
      <c r="F103" s="7">
        <f>[2]Activity_TRA!F103</f>
        <v>0.66099832784534063</v>
      </c>
      <c r="G103" s="7">
        <f>[2]Activity_TRA!G103</f>
        <v>0.75990933971974006</v>
      </c>
      <c r="H103" s="7">
        <f>[2]Activity_TRA!H103</f>
        <v>0.85558484726806572</v>
      </c>
      <c r="I103" s="7">
        <f>[2]Activity_TRA!I103</f>
        <v>0.87191168015905285</v>
      </c>
      <c r="J103" s="7">
        <f>[2]Activity_TRA!J103</f>
        <v>0.88847360898535366</v>
      </c>
      <c r="K103" s="7">
        <f>[2]Activity_TRA!K103</f>
        <v>0.90516962845537485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5.91E-5</v>
      </c>
      <c r="H104" s="7">
        <f>[2]Activity_TRA!H104</f>
        <v>0</v>
      </c>
      <c r="I104" s="7">
        <f>[2]Activity_TRA!I104</f>
        <v>2.2799999999999999E-3</v>
      </c>
      <c r="J104" s="7">
        <f>[2]Activity_TRA!J104</f>
        <v>2.2799999999999999E-3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7.8392597159007565E-2</v>
      </c>
      <c r="F105" s="7">
        <f>[2]Activity_TRA!F105</f>
        <v>0.12987171540814721</v>
      </c>
      <c r="G105" s="7">
        <f>[2]Activity_TRA!G105</f>
        <v>0.30422940785207248</v>
      </c>
      <c r="H105" s="7">
        <f>[2]Activity_TRA!H105</f>
        <v>0.34308508414087763</v>
      </c>
      <c r="I105" s="7">
        <f>[2]Activity_TRA!I105</f>
        <v>0.28087731810846961</v>
      </c>
      <c r="J105" s="7">
        <f>[2]Activity_TRA!J105</f>
        <v>0.18608047053068569</v>
      </c>
      <c r="K105" s="7">
        <f>[2]Activity_TRA!K105</f>
        <v>0.29337124549126048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1.4899999999999999E-4</v>
      </c>
      <c r="G107" s="7">
        <f>[2]Activity_TRA!G107</f>
        <v>9.2699999999999998E-4</v>
      </c>
      <c r="H107" s="7">
        <f>[2]Activity_TRA!H107</f>
        <v>9.2699999999999998E-4</v>
      </c>
      <c r="I107" s="7">
        <f>[2]Activity_TRA!I107</f>
        <v>3.4000000000000002E-2</v>
      </c>
      <c r="J107" s="7">
        <f>[2]Activity_TRA!J107</f>
        <v>7.9399999999999984E-2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9.2699999999999987E-4</v>
      </c>
      <c r="H108" s="7">
        <f>[2]Activity_TRA!H108</f>
        <v>0</v>
      </c>
      <c r="I108" s="7">
        <f>[2]Activity_TRA!I108</f>
        <v>3.4000000000000002E-2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2.2037226864766571E-2</v>
      </c>
      <c r="G112" s="7">
        <f>[2]Activity_TRA!G112</f>
        <v>5.7124160664102572E-2</v>
      </c>
      <c r="H112" s="7">
        <f>[2]Activity_TRA!H112</f>
        <v>0.41281810096905319</v>
      </c>
      <c r="I112" s="7">
        <f>[2]Activity_TRA!I112</f>
        <v>0.41400456463682289</v>
      </c>
      <c r="J112" s="7">
        <f>[2]Activity_TRA!J112</f>
        <v>0.41400456463682289</v>
      </c>
      <c r="K112" s="7">
        <f>[2]Activity_TRA!K112</f>
        <v>0.35304549458951279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0.31061352875838433</v>
      </c>
      <c r="H113" s="7">
        <f>[2]Activity_TRA!H113</f>
        <v>0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4.6730170933405677E-3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B38" sqref="B38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5428.3746670374694</v>
      </c>
      <c r="U2" s="3">
        <f t="shared" si="1"/>
        <v>4913.3938488682234</v>
      </c>
      <c r="V2" s="3">
        <f t="shared" si="1"/>
        <v>4574.9791935161784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4204.7786101530492</v>
      </c>
      <c r="T3" s="3">
        <f t="shared" si="2"/>
        <v>2313.9179002618266</v>
      </c>
      <c r="U3" s="3">
        <f t="shared" si="2"/>
        <v>851.41140865417049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1476.433966725707</v>
      </c>
      <c r="S4" s="3">
        <f t="shared" si="3"/>
        <v>291.50928931079352</v>
      </c>
      <c r="T4" s="3">
        <f t="shared" si="3"/>
        <v>254.43699591582609</v>
      </c>
      <c r="U4" s="3">
        <f t="shared" si="3"/>
        <v>94.966145050320137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2176.7142881674358</v>
      </c>
      <c r="R5" s="3">
        <f t="shared" si="4"/>
        <v>2068.9363404280498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1766.468036089499</v>
      </c>
      <c r="V5" s="3">
        <f t="shared" si="4"/>
        <v>1672.1166090204681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5948.2265775185178</v>
      </c>
      <c r="P6" s="3">
        <f t="shared" si="5"/>
        <v>6776.634</v>
      </c>
      <c r="Q6" s="3">
        <f t="shared" si="5"/>
        <v>7053.8629130008485</v>
      </c>
      <c r="R6" s="3">
        <f t="shared" si="5"/>
        <v>8780.3305139998884</v>
      </c>
      <c r="S6" s="3">
        <f t="shared" si="5"/>
        <v>8663.4499999999989</v>
      </c>
      <c r="T6" s="3">
        <f>SUMIF($B:$B,"*BIO*POT*",I:I)</f>
        <v>8641.1754771851065</v>
      </c>
      <c r="U6" s="3">
        <f t="shared" si="5"/>
        <v>9058.6999999999989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2088.7800000000011</v>
      </c>
      <c r="O7" s="3">
        <f t="shared" ref="O7:V7" si="6">(SUMIF($B:$B,"*HYD*",D:D))</f>
        <v>2123.369999999999</v>
      </c>
      <c r="P7" s="3">
        <f t="shared" si="6"/>
        <v>2231.010000000002</v>
      </c>
      <c r="Q7" s="3">
        <f t="shared" si="6"/>
        <v>2271.6198016910512</v>
      </c>
      <c r="R7" s="3">
        <f t="shared" si="6"/>
        <v>2356.0244264186049</v>
      </c>
      <c r="S7" s="3">
        <f t="shared" si="6"/>
        <v>2163.9344309701419</v>
      </c>
      <c r="T7" s="3">
        <f t="shared" si="6"/>
        <v>2259.5450378891742</v>
      </c>
      <c r="U7" s="3">
        <f t="shared" si="6"/>
        <v>2434.3480506811102</v>
      </c>
      <c r="V7" s="3">
        <f t="shared" si="6"/>
        <v>1936.32134881446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226.50834135578501</v>
      </c>
      <c r="O8" s="3">
        <f t="shared" ref="O8:V8" si="7">(SUMIF($B:$B,"*GEO*",D:D))</f>
        <v>269.37407269783643</v>
      </c>
      <c r="P8" s="3">
        <f t="shared" si="7"/>
        <v>277.80652204917777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431.516658644215</v>
      </c>
      <c r="O9" s="3">
        <f t="shared" ref="O9:V9" si="8">(SUMIF($B:$B,"*SOL*",D:D))</f>
        <v>973.91792730216378</v>
      </c>
      <c r="P9" s="3">
        <f t="shared" si="8"/>
        <v>1478.7024779508224</v>
      </c>
      <c r="Q9" s="3">
        <f t="shared" si="8"/>
        <v>2736.4292285775982</v>
      </c>
      <c r="R9" s="3">
        <f t="shared" si="8"/>
        <v>3836.1172629374209</v>
      </c>
      <c r="S9" s="3">
        <f t="shared" si="8"/>
        <v>4900.0497234247077</v>
      </c>
      <c r="T9" s="3">
        <f t="shared" si="8"/>
        <v>6250.2674965056585</v>
      </c>
      <c r="U9" s="3">
        <f t="shared" si="8"/>
        <v>7499.9658657282507</v>
      </c>
      <c r="V9" s="3">
        <f t="shared" si="8"/>
        <v>7758.4320272792893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3465.8215030806687</v>
      </c>
      <c r="R10" s="3">
        <f t="shared" si="9"/>
        <v>5170.6336092809752</v>
      </c>
      <c r="S10" s="3">
        <f t="shared" si="9"/>
        <v>7415.7330274009455</v>
      </c>
      <c r="T10" s="3">
        <f t="shared" si="9"/>
        <v>10343.017044614371</v>
      </c>
      <c r="U10" s="3">
        <f t="shared" si="9"/>
        <v>12914.009351449422</v>
      </c>
      <c r="V10" s="3">
        <f t="shared" si="9"/>
        <v>14945.571619876711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3.0000000133441071E-3</v>
      </c>
      <c r="F14" s="7">
        <f>[2]Activity_UPS!F14</f>
        <v>194.50559999998671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381.0066670374685</v>
      </c>
      <c r="J17" s="7">
        <f>[2]Activity_UPS!J17</f>
        <v>118.3938488682232</v>
      </c>
      <c r="K17" s="7">
        <f>[2]Activity_UPS!K17</f>
        <v>19.7291935161788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1356.049389846951</v>
      </c>
      <c r="G19" s="7">
        <f>[2]Activity_UPS!G19</f>
        <v>3557.1449999999991</v>
      </c>
      <c r="H19" s="7">
        <f>[2]Activity_UPS!H19</f>
        <v>2203.264610153049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1847.7206101530501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688.56738984695107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312.40390026182689</v>
      </c>
      <c r="J21" s="7">
        <f>[2]Activity_UPS!J21</f>
        <v>162.84401880721941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1476.433966725707</v>
      </c>
      <c r="H27" s="7">
        <f>[2]Activity_UPS!H27</f>
        <v>291.50928931079352</v>
      </c>
      <c r="I27" s="7">
        <f>[2]Activity_UPS!I27</f>
        <v>254.43699591582609</v>
      </c>
      <c r="J27" s="7">
        <f>[2]Activity_UPS!J27</f>
        <v>94.966145050320137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2088.7800000000011</v>
      </c>
      <c r="D31" s="7">
        <f>[2]Activity_UPS!D31</f>
        <v>2123.369999999999</v>
      </c>
      <c r="E31" s="7">
        <f>[2]Activity_UPS!E31</f>
        <v>2231.010000000002</v>
      </c>
      <c r="F31" s="7">
        <f>[2]Activity_UPS!F31</f>
        <v>2271.6198016910512</v>
      </c>
      <c r="G31" s="7">
        <f>[2]Activity_UPS!G31</f>
        <v>2356.0244264186049</v>
      </c>
      <c r="H31" s="7">
        <f>[2]Activity_UPS!H31</f>
        <v>2163.9344309701419</v>
      </c>
      <c r="I31" s="7">
        <f>[2]Activity_UPS!I31</f>
        <v>2259.5450378891742</v>
      </c>
      <c r="J31" s="7">
        <f>[2]Activity_UPS!J31</f>
        <v>2434.3480506811102</v>
      </c>
      <c r="K31" s="7">
        <f>[2]Activity_UPS!K31</f>
        <v>1936.32134881446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226.50834135578501</v>
      </c>
      <c r="D32" s="7">
        <f>[2]Activity_UPS!D32</f>
        <v>269.37407269783643</v>
      </c>
      <c r="E32" s="7">
        <f>[2]Activity_UPS!E32</f>
        <v>277.80652204917777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1406.0947095720001</v>
      </c>
      <c r="G33" s="7">
        <f>[2]Activity_UPS!G33</f>
        <v>2276.3968867079998</v>
      </c>
      <c r="H33" s="7">
        <f>[2]Activity_UPS!H33</f>
        <v>3317.7450682920621</v>
      </c>
      <c r="I33" s="7">
        <f>[2]Activity_UPS!I33</f>
        <v>4313.5642121220008</v>
      </c>
      <c r="J33" s="7">
        <f>[2]Activity_UPS!J33</f>
        <v>5388.2226440645918</v>
      </c>
      <c r="K33" s="7">
        <f>[2]Activity_UPS!K33</f>
        <v>5483.4238796744976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264.54665864421497</v>
      </c>
      <c r="D34" s="7">
        <f>[2]Activity_UPS!D34</f>
        <v>592.10792730216383</v>
      </c>
      <c r="E34" s="7">
        <f>[2]Activity_UPS!E34</f>
        <v>874.56247795082265</v>
      </c>
      <c r="F34" s="7">
        <f>[2]Activity_UPS!F34</f>
        <v>1309.8078159793761</v>
      </c>
      <c r="G34" s="7">
        <f>[2]Activity_UPS!G34</f>
        <v>1538.956799999999</v>
      </c>
      <c r="H34" s="7">
        <f>[2]Activity_UPS!H34</f>
        <v>1561.5410789032239</v>
      </c>
      <c r="I34" s="7">
        <f>[2]Activity_UPS!I34</f>
        <v>1889.0064</v>
      </c>
      <c r="J34" s="7">
        <f>[2]Activity_UPS!J34</f>
        <v>2064.0312000000008</v>
      </c>
      <c r="K34" s="7">
        <f>[2]Activity_UPS!K34</f>
        <v>2239.0560000000019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20.526703026222151</v>
      </c>
      <c r="G35" s="7">
        <f>[2]Activity_UPS!G35</f>
        <v>20.763576229422139</v>
      </c>
      <c r="H35" s="7">
        <f>[2]Activity_UPS!H35</f>
        <v>20.763576229422139</v>
      </c>
      <c r="I35" s="7">
        <f>[2]Activity_UPS!I35</f>
        <v>47.696884383657768</v>
      </c>
      <c r="J35" s="7">
        <f>[2]Activity_UPS!J35</f>
        <v>47.712021663657779</v>
      </c>
      <c r="K35" s="7">
        <f>[2]Activity_UPS!K35</f>
        <v>35.95214760478909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7.8759267840000016</v>
      </c>
      <c r="G36" s="7">
        <f>[2]Activity_UPS!G36</f>
        <v>9.2447153280000016</v>
      </c>
      <c r="H36" s="7">
        <f>[2]Activity_UPS!H36</f>
        <v>9.0634464000000001</v>
      </c>
      <c r="I36" s="7">
        <f>[2]Activity_UPS!I36</f>
        <v>10.798430976000001</v>
      </c>
      <c r="J36" s="7">
        <f>[2]Activity_UPS!J36</f>
        <v>10.788844032</v>
      </c>
      <c r="K36" s="7">
        <f>[2]Activity_UPS!K36</f>
        <v>2.2960730880000009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2513.9917948668981</v>
      </c>
      <c r="G38" s="7">
        <f>[2]Activity_UPS!G38</f>
        <v>3006.652048318565</v>
      </c>
      <c r="H38" s="7">
        <f>[2]Activity_UPS!H38</f>
        <v>3129.14201647248</v>
      </c>
      <c r="I38" s="7">
        <f>[2]Activity_UPS!I38</f>
        <v>3172.8560446411202</v>
      </c>
      <c r="J38" s="7">
        <f>[2]Activity_UPS!J38</f>
        <v>3429.66172570752</v>
      </c>
      <c r="K38" s="7">
        <f>[2]Activity_UPS!K38</f>
        <v>3710.7959677572512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951.82970821377057</v>
      </c>
      <c r="G39" s="7">
        <f>[2]Activity_UPS!G39</f>
        <v>2163.9815609624102</v>
      </c>
      <c r="H39" s="7">
        <f>[2]Activity_UPS!H39</f>
        <v>4286.591010928465</v>
      </c>
      <c r="I39" s="7">
        <f>[2]Activity_UPS!I39</f>
        <v>7170.1609999732518</v>
      </c>
      <c r="J39" s="7">
        <f>[2]Activity_UPS!J39</f>
        <v>9484.3476257419024</v>
      </c>
      <c r="K39" s="7">
        <f>[2]Activity_UPS!K39</f>
        <v>11234.775652119461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6.5930372228088716E-2</v>
      </c>
      <c r="G40" s="7">
        <f>[2]Activity_UPS!G40</f>
        <v>949.40000000000009</v>
      </c>
      <c r="H40" s="7">
        <f>[2]Activity_UPS!H40</f>
        <v>972.5999999999998</v>
      </c>
      <c r="I40" s="7">
        <f>[2]Activity_UPS!I40</f>
        <v>995.80000000000018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41.4791234835943</v>
      </c>
      <c r="F41" s="7">
        <f>[2]Activity_UPS!F41</f>
        <v>0</v>
      </c>
      <c r="G41" s="7">
        <f>[2]Activity_UPS!G41</f>
        <v>181.33051399988969</v>
      </c>
      <c r="H41" s="7">
        <f>[2]Activity_UPS!H41</f>
        <v>0</v>
      </c>
      <c r="I41" s="7">
        <f>[2]Activity_UPS!I41</f>
        <v>0</v>
      </c>
      <c r="J41" s="7">
        <f>[2]Activity_UPS!J41</f>
        <v>286.64999999999992</v>
      </c>
      <c r="K41" s="7">
        <f>[2]Activity_UPS!K41</f>
        <v>284.80000000000013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346.60000000000008</v>
      </c>
      <c r="D42" s="7">
        <f>[2]Activity_UPS!D42</f>
        <v>474.90000000000009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882.49999999999932</v>
      </c>
      <c r="H42" s="7">
        <f>[2]Activity_UPS!H42</f>
        <v>913.49999999999977</v>
      </c>
      <c r="I42" s="7">
        <f>[2]Activity_UPS!I42</f>
        <v>857.77547718510664</v>
      </c>
      <c r="J42" s="7">
        <f>[2]Activity_UPS!J42</f>
        <v>969.79999999999984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762.77657751851837</v>
      </c>
      <c r="E43" s="7">
        <f>[2]Activity_UPS!E43</f>
        <v>1319.354876516406</v>
      </c>
      <c r="F43" s="7">
        <f>[2]Activity_UPS!F43</f>
        <v>1409.8469826286209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943.90000000000009</v>
      </c>
      <c r="J51" s="7">
        <f>[2]Activity_UPS!J51</f>
        <v>923.15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447.64999999999992</v>
      </c>
      <c r="E53" s="7">
        <f>[2]Activity_UPS!E53</f>
        <v>471</v>
      </c>
      <c r="F53" s="7">
        <f>[2]Activity_UPS!F53</f>
        <v>518</v>
      </c>
      <c r="G53" s="7">
        <f>[2]Activity_UPS!G53</f>
        <v>565</v>
      </c>
      <c r="H53" s="7">
        <f>[2]Activity_UPS!H53</f>
        <v>610.15</v>
      </c>
      <c r="I53" s="7">
        <f>[2]Activity_UPS!I53</f>
        <v>655.29999999999984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38.949999999999633</v>
      </c>
      <c r="I54" s="7">
        <f>[2]Activity_UPS!I54</f>
        <v>43</v>
      </c>
      <c r="J54" s="7">
        <f>[2]Activity_UPS!J54</f>
        <v>48.29999999999999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71.400000000000006</v>
      </c>
      <c r="G56" s="7">
        <f>[2]Activity_UPS!G56</f>
        <v>73.599999999999994</v>
      </c>
      <c r="H56" s="7">
        <f>[2]Activity_UPS!H56</f>
        <v>65</v>
      </c>
      <c r="I56" s="7">
        <f>[2]Activity_UPS!I56</f>
        <v>56.399999999999991</v>
      </c>
      <c r="J56" s="7">
        <f>[2]Activity_UPS!J56</f>
        <v>56.4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2.4974425</v>
      </c>
      <c r="G57" s="7">
        <f>[2]Activity_UPS!G57</f>
        <v>35963.271999999997</v>
      </c>
      <c r="H57" s="7">
        <f>[2]Activity_UPS!H57</f>
        <v>36842.087999999989</v>
      </c>
      <c r="I57" s="7">
        <f>[2]Activity_UPS!I57</f>
        <v>37720.90400000001</v>
      </c>
      <c r="J57" s="7">
        <f>[2]Activity_UPS!J57</f>
        <v>38433.048000000003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2439.802043305016</v>
      </c>
      <c r="F58" s="7">
        <f>[2]Activity_UPS!F58</f>
        <v>0</v>
      </c>
      <c r="G58" s="7">
        <f>[2]Activity_UPS!G58</f>
        <v>10665.860833473511</v>
      </c>
      <c r="H58" s="7">
        <f>[2]Activity_UPS!H58</f>
        <v>0</v>
      </c>
      <c r="I58" s="7">
        <f>[2]Activity_UPS!I58</f>
        <v>0</v>
      </c>
      <c r="J58" s="7">
        <f>[2]Activity_UPS!J58</f>
        <v>16860.75299999999</v>
      </c>
      <c r="K58" s="7">
        <f>[2]Activity_UPS!K58</f>
        <v>6047.9929092682714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21989.058090130729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6454.0489231354586</v>
      </c>
      <c r="J59" s="7">
        <f>[2]Activity_UPS!J59</f>
        <v>29898.165351219501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77543.745252298642</v>
      </c>
      <c r="H60" s="7">
        <f>[2]Activity_UPS!H60</f>
        <v>86984.1369150377</v>
      </c>
      <c r="I60" s="7">
        <f>[2]Activity_UPS!I60</f>
        <v>95902.115999999995</v>
      </c>
      <c r="J60" s="7">
        <f>[2]Activity_UPS!J60</f>
        <v>94279.764000000025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45.814440569451641</v>
      </c>
      <c r="K61" s="7">
        <f>[2]Activity_UPS!K61</f>
        <v>197.49395212361151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79338.637362971582</v>
      </c>
      <c r="D62" s="7">
        <f>[2]Activity_UPS!D62</f>
        <v>70847.722302998474</v>
      </c>
      <c r="E62" s="7">
        <f>[2]Activity_UPS!E62</f>
        <v>64461.298479689569</v>
      </c>
      <c r="F62" s="7">
        <f>[2]Activity_UPS!F62</f>
        <v>71175.693288827606</v>
      </c>
      <c r="G62" s="7">
        <f>[2]Activity_UPS!G62</f>
        <v>41508.113003538958</v>
      </c>
      <c r="H62" s="7">
        <f>[2]Activity_UPS!H62</f>
        <v>18473.29111979761</v>
      </c>
      <c r="I62" s="7">
        <f>[2]Activity_UPS!I62</f>
        <v>3457.4432610123031</v>
      </c>
      <c r="J62" s="7">
        <f>[2]Activity_UPS!J62</f>
        <v>289.4290380986663</v>
      </c>
      <c r="K62" s="7">
        <f>[2]Activity_UPS!K62</f>
        <v>60.56547453513776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284284.5348264405</v>
      </c>
      <c r="D63" s="7">
        <f>[2]Activity_UPS!D63</f>
        <v>281831.03553071362</v>
      </c>
      <c r="E63" s="7">
        <f>[2]Activity_UPS!E63</f>
        <v>267968.89127517701</v>
      </c>
      <c r="F63" s="7">
        <f>[2]Activity_UPS!F63</f>
        <v>269596.79500617442</v>
      </c>
      <c r="G63" s="7">
        <f>[2]Activity_UPS!G63</f>
        <v>187677.8717222884</v>
      </c>
      <c r="H63" s="7">
        <f>[2]Activity_UPS!H63</f>
        <v>175169.21378812671</v>
      </c>
      <c r="I63" s="7">
        <f>[2]Activity_UPS!I63</f>
        <v>151840.24253996281</v>
      </c>
      <c r="J63" s="7">
        <f>[2]Activity_UPS!J63</f>
        <v>85924.27368521475</v>
      </c>
      <c r="K63" s="7">
        <f>[2]Activity_UPS!K63</f>
        <v>59986.649730411322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8430.9767822472277</v>
      </c>
      <c r="J64" s="7">
        <f>[2]Activity_UPS!J64</f>
        <v>9125.7118620479832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1</v>
      </c>
      <c r="G66" s="7">
        <f>[2]Activity_UPS!G66</f>
        <v>14400.040040961911</v>
      </c>
      <c r="H66" s="7">
        <f>[2]Activity_UPS!H66</f>
        <v>14751.9264207284</v>
      </c>
      <c r="I66" s="7">
        <f>[2]Activity_UPS!I66</f>
        <v>15118.598797595199</v>
      </c>
      <c r="J66" s="7">
        <f>[2]Activity_UPS!J66</f>
        <v>15404.027254509019</v>
      </c>
      <c r="K66" s="7">
        <f>[2]Activity_UPS!K66</f>
        <v>15689.45571142285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0.9711191335740077</v>
      </c>
      <c r="G67" s="7">
        <f>[2]Activity_UPS!G67</f>
        <v>13984.154408009939</v>
      </c>
      <c r="H67" s="7">
        <f>[2]Activity_UPS!H67</f>
        <v>14325.87800424528</v>
      </c>
      <c r="I67" s="7">
        <f>[2]Activity_UPS!I67</f>
        <v>14681.96056517368</v>
      </c>
      <c r="J67" s="7">
        <f>[2]Activity_UPS!J67</f>
        <v>14082.49321048503</v>
      </c>
      <c r="K67" s="7">
        <f>[2]Activity_UPS!K67</f>
        <v>14497.840375906229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839.74581955614553</v>
      </c>
      <c r="F68" s="7">
        <f>[2]Activity_UPS!F68</f>
        <v>0</v>
      </c>
      <c r="G68" s="7">
        <f>[2]Activity_UPS!G68</f>
        <v>3671.040472916462</v>
      </c>
      <c r="H68" s="7">
        <f>[2]Activity_UPS!H68</f>
        <v>0</v>
      </c>
      <c r="I68" s="7">
        <f>[2]Activity_UPS!I68</f>
        <v>0</v>
      </c>
      <c r="J68" s="7">
        <f>[2]Activity_UPS!J68</f>
        <v>5803.2359162790663</v>
      </c>
      <c r="K68" s="7">
        <f>[2]Activity_UPS!K68</f>
        <v>2081.6347687714042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1736.840653914946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509.78329795257707</v>
      </c>
      <c r="J69" s="7">
        <f>[2]Activity_UPS!J69</f>
        <v>2361.5540441350722</v>
      </c>
      <c r="K69" s="7">
        <f>[2]Activity_UPS!K69</f>
        <v>27251.668206545091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6544.0247629663754</v>
      </c>
      <c r="D70" s="7">
        <f>[2]Activity_UPS!D70</f>
        <v>5842.1376630805007</v>
      </c>
      <c r="E70" s="7">
        <f>[2]Activity_UPS!E70</f>
        <v>5209.4783995691014</v>
      </c>
      <c r="F70" s="7">
        <f>[2]Activity_UPS!F70</f>
        <v>5764.1457968457253</v>
      </c>
      <c r="G70" s="7">
        <f>[2]Activity_UPS!G70</f>
        <v>7907.5571935506414</v>
      </c>
      <c r="H70" s="7">
        <f>[2]Activity_UPS!H70</f>
        <v>3264.4819327088971</v>
      </c>
      <c r="I70" s="7">
        <f>[2]Activity_UPS!I70</f>
        <v>646.03082201669201</v>
      </c>
      <c r="J70" s="7">
        <f>[2]Activity_UPS!J70</f>
        <v>47.682214698720777</v>
      </c>
      <c r="K70" s="7">
        <f>[2]Activity_UPS!K70</f>
        <v>11.579813999170989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9046.5003895799418</v>
      </c>
      <c r="K71" s="7">
        <f>[2]Activity_UPS!K71</f>
        <v>38997.073687225857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13213.098540471119</v>
      </c>
      <c r="H73" s="7">
        <f>[2]Activity_UPS!H73</f>
        <v>14812.204131618209</v>
      </c>
      <c r="I73" s="7">
        <f>[2]Activity_UPS!I73</f>
        <v>18196.735687947821</v>
      </c>
      <c r="J73" s="7">
        <f>[2]Activity_UPS!J73</f>
        <v>18196.735687947821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252.5871071543732</v>
      </c>
      <c r="H74" s="7">
        <f>[2]Activity_UPS!H74</f>
        <v>566.46068100290472</v>
      </c>
      <c r="I74" s="7">
        <f>[2]Activity_UPS!I74</f>
        <v>1236.647622947999</v>
      </c>
      <c r="J74" s="7">
        <f>[2]Activity_UPS!J74</f>
        <v>907.89796031075036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2585.2281874758542</v>
      </c>
      <c r="H75" s="7">
        <f>[2]Activity_UPS!H75</f>
        <v>2585.2281874758551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12.362376754483421</v>
      </c>
      <c r="H78" s="7">
        <f>[2]Activity_UPS!H78</f>
        <v>14.118616264301711</v>
      </c>
      <c r="I78" s="7">
        <f>[2]Activity_UPS!I78</f>
        <v>17.841112022836239</v>
      </c>
      <c r="J78" s="7">
        <f>[2]Activity_UPS!J78</f>
        <v>17.539298413504909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521.13405100246996</v>
      </c>
      <c r="D79" s="7">
        <f>[2]Activity_UPS!D79</f>
        <v>499.18838863037581</v>
      </c>
      <c r="E79" s="7">
        <f>[2]Activity_UPS!E79</f>
        <v>486.27572708901408</v>
      </c>
      <c r="F79" s="7">
        <f>[2]Activity_UPS!F79</f>
        <v>472.57065846301572</v>
      </c>
      <c r="G79" s="7">
        <f>[2]Activity_UPS!G79</f>
        <v>362.46216410989689</v>
      </c>
      <c r="H79" s="7">
        <f>[2]Activity_UPS!H79</f>
        <v>296.43407054666221</v>
      </c>
      <c r="I79" s="7">
        <f>[2]Activity_UPS!I79</f>
        <v>258.94740709909581</v>
      </c>
      <c r="J79" s="7">
        <f>[2]Activity_UPS!J79</f>
        <v>188.0050253386319</v>
      </c>
      <c r="K79" s="7">
        <f>[2]Activity_UPS!K79</f>
        <v>118.3751610970738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1065.5014853341329</v>
      </c>
      <c r="D80" s="7">
        <f>[2]Activity_UPS!D80</f>
        <v>1052.9218796178011</v>
      </c>
      <c r="E80" s="7">
        <f>[2]Activity_UPS!E80</f>
        <v>1013.7189840614481</v>
      </c>
      <c r="F80" s="7">
        <f>[2]Activity_UPS!F80</f>
        <v>781.05797654458024</v>
      </c>
      <c r="G80" s="7">
        <f>[2]Activity_UPS!G80</f>
        <v>601.3749852806842</v>
      </c>
      <c r="H80" s="7">
        <f>[2]Activity_UPS!H80</f>
        <v>492.20469808956358</v>
      </c>
      <c r="I80" s="7">
        <f>[2]Activity_UPS!I80</f>
        <v>431.15747442777132</v>
      </c>
      <c r="J80" s="7">
        <f>[2]Activity_UPS!J80</f>
        <v>313.34170889771968</v>
      </c>
      <c r="K80" s="7">
        <f>[2]Activity_UPS!K80</f>
        <v>197.2919351617895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220.16361383174049</v>
      </c>
      <c r="D81" s="7">
        <f>[2]Activity_UPS!D81</f>
        <v>220.16361383174049</v>
      </c>
      <c r="E81" s="7">
        <f>[2]Activity_UPS!E81</f>
        <v>220.16361383174049</v>
      </c>
      <c r="F81" s="7">
        <f>[2]Activity_UPS!F81</f>
        <v>169.50010776551471</v>
      </c>
      <c r="G81" s="7">
        <f>[2]Activity_UPS!G81</f>
        <v>154.89537967715029</v>
      </c>
      <c r="H81" s="7">
        <f>[2]Activity_UPS!H81</f>
        <v>74.483431935538988</v>
      </c>
      <c r="I81" s="7">
        <f>[2]Activity_UPS!I81</f>
        <v>65.842793937229473</v>
      </c>
      <c r="J81" s="7">
        <f>[2]Activity_UPS!J81</f>
        <v>142.51723619358839</v>
      </c>
      <c r="K81" s="7">
        <f>[2]Activity_UPS!K81</f>
        <v>432.39793423398987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184.20519996484481</v>
      </c>
      <c r="D82" s="7">
        <f>[2]Activity_UPS!D82</f>
        <v>174.1647357752</v>
      </c>
      <c r="E82" s="7">
        <f>[2]Activity_UPS!E82</f>
        <v>163.6668964339616</v>
      </c>
      <c r="F82" s="7">
        <f>[2]Activity_UPS!F82</f>
        <v>164.0180284447959</v>
      </c>
      <c r="G82" s="7">
        <f>[2]Activity_UPS!G82</f>
        <v>126.4362329045485</v>
      </c>
      <c r="H82" s="7">
        <f>[2]Activity_UPS!H82</f>
        <v>101.7943128127438</v>
      </c>
      <c r="I82" s="7">
        <f>[2]Activity_UPS!I82</f>
        <v>90.110412513843713</v>
      </c>
      <c r="J82" s="7">
        <f>[2]Activity_UPS!J82</f>
        <v>65.306438477103441</v>
      </c>
      <c r="K82" s="7">
        <f>[2]Activity_UPS!K82</f>
        <v>41.303373784615381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15893.92016298142</v>
      </c>
      <c r="D83" s="7">
        <f>[2]Activity_UPS!D83</f>
        <v>19988.94186665392</v>
      </c>
      <c r="E83" s="7">
        <f>[2]Activity_UPS!E83</f>
        <v>15755.65825171389</v>
      </c>
      <c r="F83" s="7">
        <f>[2]Activity_UPS!F83</f>
        <v>4804.6010358573676</v>
      </c>
      <c r="G83" s="7">
        <f>[2]Activity_UPS!G83</f>
        <v>6570.3601588732135</v>
      </c>
      <c r="H83" s="7">
        <f>[2]Activity_UPS!H83</f>
        <v>8116.1545810342041</v>
      </c>
      <c r="I83" s="7">
        <f>[2]Activity_UPS!I83</f>
        <v>9592.0416133384224</v>
      </c>
      <c r="J83" s="7">
        <f>[2]Activity_UPS!J83</f>
        <v>5879.965324298777</v>
      </c>
      <c r="K83" s="7">
        <f>[2]Activity_UPS!K83</f>
        <v>4955.421859736327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19829.826011381319</v>
      </c>
      <c r="D84" s="7">
        <f>[2]Activity_UPS!D84</f>
        <v>13692.61146565866</v>
      </c>
      <c r="E84" s="7">
        <f>[2]Activity_UPS!E84</f>
        <v>14145.897468165271</v>
      </c>
      <c r="F84" s="7">
        <f>[2]Activity_UPS!F84</f>
        <v>24491.660442789602</v>
      </c>
      <c r="G84" s="7">
        <f>[2]Activity_UPS!G84</f>
        <v>15868.03152522528</v>
      </c>
      <c r="H84" s="7">
        <f>[2]Activity_UPS!H84</f>
        <v>10219.82090172354</v>
      </c>
      <c r="I84" s="7">
        <f>[2]Activity_UPS!I84</f>
        <v>6456.0431462256156</v>
      </c>
      <c r="J84" s="7">
        <f>[2]Activity_UPS!J84</f>
        <v>5856.4924088325151</v>
      </c>
      <c r="K84" s="7">
        <f>[2]Activity_UPS!K84</f>
        <v>2496.3403353558951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5.8302000000000007E-2</v>
      </c>
      <c r="D85" s="7">
        <f>[2]Activity_UPS!D85</f>
        <v>0.119064</v>
      </c>
      <c r="E85" s="7">
        <f>[2]Activity_UPS!E85</f>
        <v>4.5264000000000013E-2</v>
      </c>
      <c r="F85" s="7">
        <f>[2]Activity_UPS!F85</f>
        <v>1.7097000000000001E-2</v>
      </c>
      <c r="G85" s="7">
        <f>[2]Activity_UPS!G85</f>
        <v>7.7367000000000005E-2</v>
      </c>
      <c r="H85" s="7">
        <f>[2]Activity_UPS!H85</f>
        <v>0</v>
      </c>
      <c r="I85" s="7">
        <f>[2]Activity_UPS!I85</f>
        <v>5.1906000000000001E-2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27.596999999998999</v>
      </c>
      <c r="I86" s="7">
        <f>[2]Activity_UPS!I86</f>
        <v>27.597000000000008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25662.066198750548</v>
      </c>
      <c r="E88" s="7">
        <f>[2]Activity_UPS!E88</f>
        <v>22782.02978961754</v>
      </c>
      <c r="F88" s="7">
        <f>[2]Activity_UPS!F88</f>
        <v>22320.887373291029</v>
      </c>
      <c r="G88" s="7">
        <f>[2]Activity_UPS!G88</f>
        <v>17095.909954071209</v>
      </c>
      <c r="H88" s="7">
        <f>[2]Activity_UPS!H88</f>
        <v>13972.0133178614</v>
      </c>
      <c r="I88" s="7">
        <f>[2]Activity_UPS!I88</f>
        <v>12228.6801391598</v>
      </c>
      <c r="J88" s="7">
        <f>[2]Activity_UPS!J88</f>
        <v>8943.1807926460442</v>
      </c>
      <c r="K88" s="7">
        <f>[2]Activity_UPS!K88</f>
        <v>5678.2427926602732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27.596999999998712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9493.774523348271</v>
      </c>
      <c r="E90" s="7">
        <f>[2]Activity_UPS!E90</f>
        <v>8827.3156596696226</v>
      </c>
      <c r="F90" s="7">
        <f>[2]Activity_UPS!F90</f>
        <v>3988.613228253063</v>
      </c>
      <c r="G90" s="7">
        <f>[2]Activity_UPS!G90</f>
        <v>1659.1110588990359</v>
      </c>
      <c r="H90" s="7">
        <f>[2]Activity_UPS!H90</f>
        <v>869.83086243766968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1295.0499184426619</v>
      </c>
      <c r="H93" s="7">
        <f>[2]Activity_UPS!H93</f>
        <v>183.14866441254259</v>
      </c>
      <c r="I93" s="7">
        <f>[2]Activity_UPS!I93</f>
        <v>181.87852646383141</v>
      </c>
      <c r="J93" s="7">
        <f>[2]Activity_UPS!J93</f>
        <v>60.325971264627078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82.894651992374293</v>
      </c>
      <c r="D94" s="7">
        <f>[2]Activity_UPS!D94</f>
        <v>81.636691420741045</v>
      </c>
      <c r="E94" s="7">
        <f>[2]Activity_UPS!E94</f>
        <v>77.716401865105809</v>
      </c>
      <c r="F94" s="7">
        <f>[2]Activity_UPS!F94</f>
        <v>78.105797654458428</v>
      </c>
      <c r="G94" s="7">
        <f>[2]Activity_UPS!G94</f>
        <v>60.13749852806847</v>
      </c>
      <c r="H94" s="7">
        <f>[2]Activity_UPS!H94</f>
        <v>49.220469808956352</v>
      </c>
      <c r="I94" s="7">
        <f>[2]Activity_UPS!I94</f>
        <v>43.115747442777128</v>
      </c>
      <c r="J94" s="7">
        <f>[2]Activity_UPS!J94</f>
        <v>31.334170889771968</v>
      </c>
      <c r="K94" s="7">
        <f>[2]Activity_UPS!K94</f>
        <v>19.7291935161788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863.9797502763887</v>
      </c>
      <c r="D95" s="7">
        <f>[2]Activity_UPS!D95</f>
        <v>771.24484370238929</v>
      </c>
      <c r="E95" s="7">
        <f>[2]Activity_UPS!E95</f>
        <v>662.83758197040481</v>
      </c>
      <c r="F95" s="7">
        <f>[2]Activity_UPS!F95</f>
        <v>656.55380187896685</v>
      </c>
      <c r="G95" s="7">
        <f>[2]Activity_UPS!G95</f>
        <v>657.67082061574354</v>
      </c>
      <c r="H95" s="7">
        <f>[2]Activity_UPS!H95</f>
        <v>432.22108926244442</v>
      </c>
      <c r="I95" s="7">
        <f>[2]Activity_UPS!I95</f>
        <v>478.33388430352238</v>
      </c>
      <c r="J95" s="7">
        <f>[2]Activity_UPS!J95</f>
        <v>343.36373740361711</v>
      </c>
      <c r="K95" s="7">
        <f>[2]Activity_UPS!K95</f>
        <v>252.1481894751864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163.90498422087839</v>
      </c>
      <c r="D97" s="7">
        <f>[2]Activity_UPS!D97</f>
        <v>138.50068952989869</v>
      </c>
      <c r="E97" s="7">
        <f>[2]Activity_UPS!E97</f>
        <v>122.9563094547929</v>
      </c>
      <c r="F97" s="7">
        <f>[2]Activity_UPS!F97</f>
        <v>77.007932738350718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23.767632045359161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469.94329980935851</v>
      </c>
      <c r="D98" s="7">
        <f>[2]Activity_UPS!D98</f>
        <v>438.4942855185256</v>
      </c>
      <c r="E98" s="7">
        <f>[2]Activity_UPS!E98</f>
        <v>340.48704662764533</v>
      </c>
      <c r="F98" s="7">
        <f>[2]Activity_UPS!F98</f>
        <v>350.22194136145038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25744.315753765051</v>
      </c>
      <c r="D101" s="7">
        <f>[2]Activity_UPS!D101</f>
        <v>25353.63513223482</v>
      </c>
      <c r="E101" s="7">
        <f>[2]Activity_UPS!E101</f>
        <v>24136.123872573029</v>
      </c>
      <c r="F101" s="7">
        <f>[2]Activity_UPS!F101</f>
        <v>24257.057224886179</v>
      </c>
      <c r="G101" s="7">
        <f>[2]Activity_UPS!G101</f>
        <v>18676.70245953379</v>
      </c>
      <c r="H101" s="7">
        <f>[2]Activity_UPS!H101</f>
        <v>15286.237240334871</v>
      </c>
      <c r="I101" s="7">
        <f>[2]Activity_UPS!I101</f>
        <v>13390.313964145151</v>
      </c>
      <c r="J101" s="7">
        <f>[2]Activity_UPS!J101</f>
        <v>9731.3490060001805</v>
      </c>
      <c r="K101" s="7">
        <f>[2]Activity_UPS!K101</f>
        <v>6127.2298663413167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183.31611630314211</v>
      </c>
      <c r="J102" s="7">
        <f>[2]Activity_UPS!J102</f>
        <v>183.31611630314219</v>
      </c>
      <c r="K102" s="7">
        <f>[2]Activity_UPS!K102</f>
        <v>395.81768409232438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9.0133777554749273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189.24397232831211</v>
      </c>
      <c r="D104" s="7">
        <f>[2]Activity_UPS!D104</f>
        <v>189.24397232831211</v>
      </c>
      <c r="E104" s="7">
        <f>[2]Activity_UPS!E104</f>
        <v>189.24397232831211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154.60102034116241</v>
      </c>
      <c r="G105" s="7">
        <f>[2]Activity_UPS!G105</f>
        <v>253.71670746779529</v>
      </c>
      <c r="H105" s="7">
        <f>[2]Activity_UPS!H105</f>
        <v>154.35097329608641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2176.7142881674358</v>
      </c>
      <c r="G106" s="7">
        <f>[2]Activity_UPS!G106</f>
        <v>2068.9363404280498</v>
      </c>
      <c r="H106" s="7">
        <f>[2]Activity_UPS!H106</f>
        <v>1964.7871820590301</v>
      </c>
      <c r="I106" s="7">
        <f>[2]Activity_UPS!I106</f>
        <v>1864.0853735918579</v>
      </c>
      <c r="J106" s="7">
        <f>[2]Activity_UPS!J106</f>
        <v>1766.468036089499</v>
      </c>
      <c r="K106" s="7">
        <f>[2]Activity_UPS!K106</f>
        <v>1672.1166090204681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2176.7142881674358</v>
      </c>
      <c r="G107" s="7">
        <f>[2]Activity_UPS!G107</f>
        <v>2068.9363404280498</v>
      </c>
      <c r="H107" s="7">
        <f>[2]Activity_UPS!H107</f>
        <v>1964.7871820590301</v>
      </c>
      <c r="I107" s="7">
        <f>[2]Activity_UPS!I107</f>
        <v>1864.0853735918579</v>
      </c>
      <c r="J107" s="7">
        <f>[2]Activity_UPS!J107</f>
        <v>1766.468036089499</v>
      </c>
      <c r="K107" s="7">
        <f>[2]Activity_UPS!K107</f>
        <v>1672.1166090204681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2176.7142881674358</v>
      </c>
      <c r="G108" s="7">
        <f>[2]Activity_UPS!G108</f>
        <v>2068.9363404280498</v>
      </c>
      <c r="H108" s="7">
        <f>[2]Activity_UPS!H108</f>
        <v>1964.7871820590301</v>
      </c>
      <c r="I108" s="7">
        <f>[2]Activity_UPS!I108</f>
        <v>1864.0853735918579</v>
      </c>
      <c r="J108" s="7">
        <f>[2]Activity_UPS!J108</f>
        <v>1766.468036089499</v>
      </c>
      <c r="K108" s="7">
        <f>[2]Activity_UPS!K108</f>
        <v>1672.1166090204681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11001.11401239822</v>
      </c>
      <c r="G115" s="33">
        <f>[2]Activity_UPS!G115</f>
        <v>10456.40426452336</v>
      </c>
      <c r="H115" s="33">
        <f>[2]Activity_UPS!H115</f>
        <v>9930.0344181263372</v>
      </c>
      <c r="I115" s="33">
        <f>[2]Activity_UPS!I115</f>
        <v>9421.0874781332495</v>
      </c>
      <c r="J115" s="33">
        <f>[2]Activity_UPS!J115</f>
        <v>8927.7294543963253</v>
      </c>
      <c r="K115" s="33">
        <f>[2]Activity_UPS!K115</f>
        <v>8450.8773419894478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2068.209434330865</v>
      </c>
      <c r="G131" s="33">
        <f>[2]Activity_UPS!G131</f>
        <v>1965.8040017303931</v>
      </c>
      <c r="H131" s="33">
        <f>[2]Activity_UPS!H131</f>
        <v>1866.8464706077521</v>
      </c>
      <c r="I131" s="33">
        <f>[2]Activity_UPS!I131</f>
        <v>1771.164445889051</v>
      </c>
      <c r="J131" s="33">
        <f>[2]Activity_UPS!J131</f>
        <v>1678.4131374265089</v>
      </c>
      <c r="K131" s="33">
        <f>[2]Activity_UPS!K131</f>
        <v>1588.764940294016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999965063.78704047</v>
      </c>
      <c r="D140" s="33">
        <f>[2]Activity_UPS!D140</f>
        <v>999964660.94287574</v>
      </c>
      <c r="E140" s="33">
        <f>[2]Activity_UPS!E140</f>
        <v>999970865.3495965</v>
      </c>
      <c r="F140" s="33">
        <f>[2]Activity_UPS!F140</f>
        <v>999980345.18148041</v>
      </c>
      <c r="G140" s="33">
        <f>[2]Activity_UPS!G140</f>
        <v>999990033.40993595</v>
      </c>
      <c r="H140" s="33">
        <f>[2]Activity_UPS!H140</f>
        <v>999994246.41481233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630.7338051831648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311.27306671179019</v>
      </c>
      <c r="K150" s="33">
        <f>[2]Activity_UPS!K150</f>
        <v>311.27306671179019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25.456</v>
      </c>
      <c r="J156" s="33">
        <f>[2]Activity_UPS!J156</f>
        <v>28.593599999999999</v>
      </c>
      <c r="K156" s="33">
        <f>[2]Activity_UPS!K156</f>
        <v>31.731200000000008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954.049324642638</v>
      </c>
      <c r="K157" s="33">
        <f>[2]Activity_UPS!K157</f>
        <v>1492.9499999999989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146.8027863288207</v>
      </c>
      <c r="E160" s="33">
        <f>[2]Activity_UPS!E160</f>
        <v>146.8027863288207</v>
      </c>
      <c r="F160" s="33">
        <f>[2]Activity_UPS!F160</f>
        <v>146.8027863288207</v>
      </c>
      <c r="G160" s="33">
        <f>[2]Activity_UPS!G160</f>
        <v>0</v>
      </c>
      <c r="H160" s="33">
        <f>[2]Activity_UPS!H160</f>
        <v>0</v>
      </c>
      <c r="I160" s="33">
        <f>[2]Activity_UPS!I160</f>
        <v>0</v>
      </c>
      <c r="J160" s="33">
        <f>[2]Activity_UPS!J160</f>
        <v>0</v>
      </c>
      <c r="K160" s="33">
        <f>[2]Activity_UPS!K160</f>
        <v>0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917.90264763683285</v>
      </c>
      <c r="D162" s="33">
        <f>[2]Activity_UPS!D162</f>
        <v>1467.359134035172</v>
      </c>
      <c r="E162" s="33">
        <f>[2]Activity_UPS!E162</f>
        <v>1466.903270717047</v>
      </c>
      <c r="F162" s="33">
        <f>[2]Activity_UPS!F162</f>
        <v>1227.001714561007</v>
      </c>
      <c r="G162" s="33">
        <f>[2]Activity_UPS!G162</f>
        <v>257.36824682014031</v>
      </c>
      <c r="H162" s="33">
        <f>[2]Activity_UPS!H162</f>
        <v>134.13492250595019</v>
      </c>
      <c r="I162" s="33">
        <f>[2]Activity_UPS!I162</f>
        <v>0</v>
      </c>
      <c r="J162" s="33">
        <f>[2]Activity_UPS!J162</f>
        <v>0</v>
      </c>
      <c r="K162" s="33">
        <f>[2]Activity_UPS!K162</f>
        <v>617.43770014567519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U28" zoomScale="70" zoomScaleNormal="70" workbookViewId="0">
      <selection activeCell="AN13" sqref="AN13:AR13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0.21366243776669047</v>
      </c>
      <c r="Q2" s="35">
        <f t="shared" ref="Q2:X2" si="5">(SUMIF($C:$C,"*UPS_CO2",F:F)*0.000001)+(SUMIF($C:$C,"*UPS_CO2_PRC",F:F)*0.000001)</f>
        <v>0.24948716584048641</v>
      </c>
      <c r="R2" s="35">
        <f t="shared" si="5"/>
        <v>0.22534861194184114</v>
      </c>
      <c r="S2" s="35">
        <f t="shared" si="5"/>
        <v>0.19927730351353809</v>
      </c>
      <c r="T2" s="14">
        <f t="shared" si="5"/>
        <v>7.0921908438126777E-2</v>
      </c>
      <c r="U2" s="14">
        <f t="shared" si="5"/>
        <v>7.3030392192344973E-2</v>
      </c>
      <c r="V2" s="14">
        <f t="shared" si="5"/>
        <v>2.2423217463780173E-2</v>
      </c>
      <c r="W2" s="14">
        <f t="shared" si="5"/>
        <v>1.6551978517981004E-2</v>
      </c>
      <c r="X2" s="14">
        <f t="shared" si="5"/>
        <v>1.6847174210309675E-2</v>
      </c>
      <c r="Y2" s="6"/>
      <c r="Z2" s="2" t="s">
        <v>73</v>
      </c>
      <c r="AI2" t="s">
        <v>143</v>
      </c>
      <c r="AJ2" s="34">
        <f t="shared" ref="AJ2:AR2" si="6">SUMIF($C:$C,"*TOT_CH4*",E:E)/1000</f>
        <v>0.33487365322484297</v>
      </c>
      <c r="AK2" s="34">
        <f t="shared" si="6"/>
        <v>0.34992006121679364</v>
      </c>
      <c r="AL2" s="34">
        <f t="shared" si="6"/>
        <v>0.30836406331182603</v>
      </c>
      <c r="AM2" s="34">
        <f t="shared" si="6"/>
        <v>0.29750463042438025</v>
      </c>
      <c r="AN2" s="34">
        <f t="shared" si="6"/>
        <v>0.19754145743264698</v>
      </c>
      <c r="AO2" s="34">
        <f t="shared" si="6"/>
        <v>0.17377084671106732</v>
      </c>
      <c r="AP2" s="34">
        <f t="shared" si="6"/>
        <v>0.14108187510718581</v>
      </c>
      <c r="AQ2" s="34">
        <f t="shared" si="6"/>
        <v>7.0461186684005334E-2</v>
      </c>
      <c r="AR2" s="47">
        <f t="shared" si="6"/>
        <v>0.14441976337525181</v>
      </c>
      <c r="AT2" s="2" t="s">
        <v>73</v>
      </c>
      <c r="AU2" s="6">
        <f t="shared" ref="AU2:BC2" si="7">SUMIF($C:$C,"*UPS_CH4",E:E)/1000000</f>
        <v>3.8401604298678232E-3</v>
      </c>
      <c r="AV2" s="6">
        <f t="shared" si="7"/>
        <v>7.3621472828818623E-3</v>
      </c>
      <c r="AW2" s="6">
        <f t="shared" si="7"/>
        <v>7.0463774008788548E-3</v>
      </c>
      <c r="AX2" s="6">
        <f t="shared" si="7"/>
        <v>7.2927835857441942E-3</v>
      </c>
      <c r="AY2" s="6">
        <f t="shared" si="7"/>
        <v>5.4422900839996282E-4</v>
      </c>
      <c r="AZ2" s="6">
        <f t="shared" si="7"/>
        <v>6.4451605295008413E-4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1.3140144363758485E-2</v>
      </c>
      <c r="AK3" s="34">
        <f t="shared" si="9"/>
        <v>1.5713170470342593E-2</v>
      </c>
      <c r="AL3" s="34">
        <f t="shared" si="9"/>
        <v>1.6977312545087428E-2</v>
      </c>
      <c r="AM3" s="34">
        <f t="shared" si="9"/>
        <v>1.8064860921873475E-2</v>
      </c>
      <c r="AN3" s="34">
        <f t="shared" si="9"/>
        <v>1.2061954698269798E-2</v>
      </c>
      <c r="AO3" s="34">
        <f t="shared" si="9"/>
        <v>1.0524227533368248E-2</v>
      </c>
      <c r="AP3" s="34">
        <f t="shared" si="9"/>
        <v>8.3496890773430109E-3</v>
      </c>
      <c r="AQ3" s="34">
        <f t="shared" si="9"/>
        <v>5.0782360449662875E-3</v>
      </c>
      <c r="AR3" s="47">
        <f t="shared" si="9"/>
        <v>1.4813680653330795E-2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1.4375702265735688</v>
      </c>
      <c r="Q4" s="14">
        <f t="shared" ref="Q4:R4" si="11">(IF(SUMIF($C:$C,"*ELC_CO2*",F:F)*0.000001&gt;0,SUMIF($C:$C,"*ELC_CO2*",F:F)*0.000001,0))</f>
        <v>1.215025714875595</v>
      </c>
      <c r="R4" s="14">
        <f t="shared" si="11"/>
        <v>0.86272361413839738</v>
      </c>
      <c r="S4" s="14">
        <f t="shared" ref="S4:X4" si="12">(SUMIF($C:$C,"*ELC_CO2*",H:H))*0.000001</f>
        <v>0.41222407447714093</v>
      </c>
      <c r="T4" s="14">
        <f t="shared" si="12"/>
        <v>0.18589657662345074</v>
      </c>
      <c r="U4" s="14">
        <f t="shared" si="12"/>
        <v>2.1326646258924744E-2</v>
      </c>
      <c r="V4" s="14">
        <f t="shared" si="12"/>
        <v>-7.6999130603922295E-3</v>
      </c>
      <c r="W4" s="14">
        <f t="shared" si="12"/>
        <v>-4.793816840824839E-2</v>
      </c>
      <c r="X4" s="5">
        <f t="shared" si="12"/>
        <v>-0.28266132460407595</v>
      </c>
      <c r="Y4" s="6"/>
      <c r="Z4" s="2" t="s">
        <v>74</v>
      </c>
      <c r="AA4" s="13">
        <f>1-AA14/P4</f>
        <v>2.6134533032947549E-2</v>
      </c>
      <c r="AB4" s="13">
        <f>1-AB14/Q4</f>
        <v>-1.0678197971911496E-2</v>
      </c>
      <c r="AC4" s="13">
        <f>1-AC14/R4</f>
        <v>-2.9298358648553124E-2</v>
      </c>
      <c r="AD4" s="13"/>
      <c r="AE4" s="13"/>
      <c r="AF4" s="13"/>
      <c r="AG4" s="13"/>
      <c r="AI4" t="s">
        <v>196</v>
      </c>
      <c r="AJ4" s="47">
        <f>AJ2*0.025</f>
        <v>8.3718413306210753E-3</v>
      </c>
      <c r="AK4" s="47">
        <f t="shared" ref="AK4:AR4" si="13">AK2*0.025</f>
        <v>8.7480015304198418E-3</v>
      </c>
      <c r="AL4" s="47">
        <f t="shared" si="13"/>
        <v>7.7091015827956515E-3</v>
      </c>
      <c r="AM4" s="47">
        <f t="shared" si="13"/>
        <v>7.4376157606095067E-3</v>
      </c>
      <c r="AN4" s="47">
        <f t="shared" si="13"/>
        <v>4.9385364358161751E-3</v>
      </c>
      <c r="AO4" s="47">
        <f t="shared" si="13"/>
        <v>4.3442711677766834E-3</v>
      </c>
      <c r="AP4" s="47">
        <f t="shared" si="13"/>
        <v>3.5270468776796454E-3</v>
      </c>
      <c r="AQ4" s="47">
        <f t="shared" si="13"/>
        <v>1.7615296671001333E-3</v>
      </c>
      <c r="AR4" s="36">
        <f t="shared" si="13"/>
        <v>3.6104940843812955E-3</v>
      </c>
      <c r="AT4" s="2" t="s">
        <v>74</v>
      </c>
      <c r="AU4" s="6">
        <f t="shared" ref="AU4:BC4" si="14">(SUMIF($C:$C,"*ELC_CH4",E:E)*0.000001)</f>
        <v>0.20377743864897677</v>
      </c>
      <c r="AV4" s="6">
        <f t="shared" si="14"/>
        <v>0.21479189838897964</v>
      </c>
      <c r="AW4" s="6">
        <f t="shared" si="14"/>
        <v>0.18515272090914678</v>
      </c>
      <c r="AX4" s="6">
        <f t="shared" si="14"/>
        <v>0.15370673617493205</v>
      </c>
      <c r="AY4" s="6">
        <f t="shared" si="14"/>
        <v>9.1231604469180758E-2</v>
      </c>
      <c r="AZ4" s="6">
        <f t="shared" si="14"/>
        <v>6.9320201771136458E-2</v>
      </c>
      <c r="BA4" s="6">
        <f t="shared" si="14"/>
        <v>3.8551591934578154E-2</v>
      </c>
      <c r="BB4" s="6">
        <f t="shared" si="14"/>
        <v>3.4018859774070091E-2</v>
      </c>
      <c r="BC4" s="6">
        <f t="shared" si="14"/>
        <v>0.12035224007204376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6.6184681305865162E-2</v>
      </c>
      <c r="Q5" s="14">
        <f t="shared" si="15"/>
        <v>6.4677012758966715E-2</v>
      </c>
      <c r="R5" s="14">
        <f t="shared" si="15"/>
        <v>6.7046319771618665E-2</v>
      </c>
      <c r="S5" s="14">
        <f t="shared" si="15"/>
        <v>6.1750902665892601E-2</v>
      </c>
      <c r="T5" s="14">
        <f t="shared" si="15"/>
        <v>5.6479740820160579E-2</v>
      </c>
      <c r="U5" s="14">
        <f t="shared" si="15"/>
        <v>5.7223738182985075E-2</v>
      </c>
      <c r="V5" s="14">
        <f t="shared" si="15"/>
        <v>5.5468596391971499E-2</v>
      </c>
      <c r="W5" s="14">
        <f t="shared" si="15"/>
        <v>5.4803075706831045E-2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-5.7646552326856115E-2</v>
      </c>
      <c r="AB5" s="13">
        <f t="shared" si="16"/>
        <v>8.7774813906810634E-2</v>
      </c>
      <c r="AC5" s="13">
        <f t="shared" si="16"/>
        <v>-5.8969384775314104E-2</v>
      </c>
      <c r="AD5" s="13"/>
      <c r="AE5" s="13"/>
      <c r="AF5" s="13"/>
      <c r="AG5" s="13"/>
      <c r="AI5" t="s">
        <v>197</v>
      </c>
      <c r="AJ5" s="47">
        <f>AJ3*0.298</f>
        <v>3.9157630204000281E-3</v>
      </c>
      <c r="AK5" s="47">
        <f t="shared" ref="AK5:AR5" si="17">AK3*0.298</f>
        <v>4.6825248001620924E-3</v>
      </c>
      <c r="AL5" s="47">
        <f t="shared" si="17"/>
        <v>5.0592391384360535E-3</v>
      </c>
      <c r="AM5" s="47">
        <f t="shared" si="17"/>
        <v>5.3833285547182953E-3</v>
      </c>
      <c r="AN5" s="47">
        <f t="shared" si="17"/>
        <v>3.5944625000843993E-3</v>
      </c>
      <c r="AO5" s="47">
        <f t="shared" si="17"/>
        <v>3.1362198049437375E-3</v>
      </c>
      <c r="AP5" s="47">
        <f t="shared" si="17"/>
        <v>2.4882073450482171E-3</v>
      </c>
      <c r="AQ5" s="47">
        <f t="shared" si="17"/>
        <v>1.5133143413999536E-3</v>
      </c>
      <c r="AR5" s="36">
        <f t="shared" si="17"/>
        <v>4.4144768346925769E-3</v>
      </c>
      <c r="AT5" s="2" t="s">
        <v>75</v>
      </c>
      <c r="AU5" s="6">
        <f t="shared" ref="AU5:BC5" si="18">(SUMIF($C:$C,"*AGR_CH4",E:E)*0.000001)</f>
        <v>2.5179855544769118E-3</v>
      </c>
      <c r="AV5" s="6">
        <f t="shared" si="18"/>
        <v>2.4977865193894244E-3</v>
      </c>
      <c r="AW5" s="6">
        <f t="shared" si="18"/>
        <v>2.6364719974279194E-3</v>
      </c>
      <c r="AX5" s="6">
        <f t="shared" si="18"/>
        <v>2.3829850797490973E-3</v>
      </c>
      <c r="AY5" s="6">
        <f t="shared" si="18"/>
        <v>2.2105819037704665E-3</v>
      </c>
      <c r="AZ5" s="6">
        <f t="shared" si="18"/>
        <v>2.2605807924541681E-3</v>
      </c>
      <c r="BA5" s="6">
        <f t="shared" si="18"/>
        <v>2.2063174553813383E-3</v>
      </c>
      <c r="BB5" s="6">
        <f t="shared" si="18"/>
        <v>2.2143164984976737E-3</v>
      </c>
      <c r="BC5" s="6">
        <f t="shared" si="18"/>
        <v>2.2867761903899715E-3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0.45380947418568379</v>
      </c>
      <c r="R6" s="14">
        <f t="shared" si="19"/>
        <v>0.43465427765463982</v>
      </c>
      <c r="S6" s="14">
        <f t="shared" si="19"/>
        <v>0.4482662804298711</v>
      </c>
      <c r="T6" s="14">
        <f t="shared" si="19"/>
        <v>0.29281643103394989</v>
      </c>
      <c r="U6" s="14">
        <f t="shared" si="19"/>
        <v>0.30027624254809293</v>
      </c>
      <c r="V6" s="14">
        <f t="shared" si="19"/>
        <v>8.9873146259222048E-2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7.868202441376182E-2</v>
      </c>
      <c r="AB6" s="13">
        <f t="shared" si="16"/>
        <v>0.10755499160361859</v>
      </c>
      <c r="AC6" s="13">
        <f t="shared" si="16"/>
        <v>8.2029050414567317E-2</v>
      </c>
      <c r="AD6" s="13"/>
      <c r="AE6" s="13"/>
      <c r="AF6" s="13"/>
      <c r="AG6" s="13"/>
      <c r="AI6" t="s">
        <v>193</v>
      </c>
      <c r="AJ6" s="5">
        <f t="shared" ref="AJ6:AR6" si="20">P13</f>
        <v>4.0454076381420636</v>
      </c>
      <c r="AK6" s="5">
        <f t="shared" si="20"/>
        <v>3.7443102028704263</v>
      </c>
      <c r="AL6" s="5">
        <f t="shared" si="20"/>
        <v>3.2515379033101741</v>
      </c>
      <c r="AM6" s="5">
        <f t="shared" si="20"/>
        <v>2.8775103089240996</v>
      </c>
      <c r="AN6" s="5">
        <f t="shared" si="20"/>
        <v>1.8783373850799021</v>
      </c>
      <c r="AO6" s="5">
        <f t="shared" si="20"/>
        <v>1.4082898068999934</v>
      </c>
      <c r="AP6" s="5">
        <f t="shared" si="20"/>
        <v>0.93775023175974814</v>
      </c>
      <c r="AQ6" s="5">
        <f t="shared" si="20"/>
        <v>0.47062385924925582</v>
      </c>
      <c r="AR6" s="5">
        <f t="shared" si="20"/>
        <v>-5.3886810350982119E-3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6.0425353479435201E-2</v>
      </c>
      <c r="AW6" s="6">
        <f t="shared" si="21"/>
        <v>5.7483002049322128E-2</v>
      </c>
      <c r="AX6" s="6">
        <f t="shared" si="21"/>
        <v>6.1235676137088371E-2</v>
      </c>
      <c r="AY6" s="6">
        <f t="shared" si="21"/>
        <v>2.8791962741733252E-2</v>
      </c>
      <c r="AZ6" s="6">
        <f t="shared" si="21"/>
        <v>2.9839187655649198E-2</v>
      </c>
      <c r="BA6" s="6">
        <f t="shared" si="21"/>
        <v>3.862480163892313E-2</v>
      </c>
      <c r="BB6" s="6">
        <f t="shared" si="21"/>
        <v>5.6016107873311854E-3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0.19895277447208809</v>
      </c>
      <c r="Q7" s="14">
        <f t="shared" si="22"/>
        <v>0.19100367251616682</v>
      </c>
      <c r="R7" s="14">
        <f t="shared" si="22"/>
        <v>0.17473236390211977</v>
      </c>
      <c r="S7" s="14">
        <f t="shared" si="22"/>
        <v>0.19245714992430429</v>
      </c>
      <c r="T7" s="14">
        <f t="shared" si="22"/>
        <v>0.13096418137350968</v>
      </c>
      <c r="U7" s="14">
        <f t="shared" si="22"/>
        <v>6.2400113923424386E-2</v>
      </c>
      <c r="V7" s="14">
        <f t="shared" si="22"/>
        <v>3.491414205823231E-2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9.8152663478540125E-3</v>
      </c>
      <c r="AB7" s="13">
        <f t="shared" si="16"/>
        <v>7.3316247440119442E-2</v>
      </c>
      <c r="AC7" s="13">
        <f t="shared" si="16"/>
        <v>7.8590843707764702E-2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1.2354618814099314E-2</v>
      </c>
      <c r="AW7" s="6">
        <f t="shared" si="23"/>
        <v>1.2147304435208487E-2</v>
      </c>
      <c r="AX7" s="6">
        <f t="shared" si="23"/>
        <v>9.2978926307406926E-3</v>
      </c>
      <c r="AY7" s="6">
        <f t="shared" si="23"/>
        <v>9.1587111504850723E-3</v>
      </c>
      <c r="AZ7" s="6">
        <f t="shared" si="23"/>
        <v>8.5832740415970298E-3</v>
      </c>
      <c r="BA7" s="6">
        <f t="shared" si="23"/>
        <v>9.4110966982468153E-3</v>
      </c>
      <c r="BB7" s="6">
        <f t="shared" si="23"/>
        <v>2.7951069616304327E-3</v>
      </c>
      <c r="BC7" s="6">
        <f t="shared" si="23"/>
        <v>0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0.98054238702980823</v>
      </c>
      <c r="Q8" s="14">
        <f t="shared" si="24"/>
        <v>1.0079795460382204</v>
      </c>
      <c r="R8" s="14">
        <f t="shared" si="24"/>
        <v>0.94446801263275715</v>
      </c>
      <c r="S8" s="14">
        <f t="shared" si="24"/>
        <v>0.97173217122387423</v>
      </c>
      <c r="T8" s="14">
        <f t="shared" si="24"/>
        <v>0.6889655157785044</v>
      </c>
      <c r="U8" s="14">
        <f t="shared" si="24"/>
        <v>0.49330239885214117</v>
      </c>
      <c r="V8" s="14">
        <f t="shared" si="24"/>
        <v>0.36479117945558881</v>
      </c>
      <c r="W8" s="14">
        <f t="shared" si="24"/>
        <v>0.11657547107358734</v>
      </c>
      <c r="X8" s="14">
        <f t="shared" si="24"/>
        <v>1.0217123359655328E-2</v>
      </c>
      <c r="Y8" s="6"/>
      <c r="Z8" s="2" t="s">
        <v>78</v>
      </c>
      <c r="AA8" s="13">
        <f t="shared" si="16"/>
        <v>2.4009555671653526E-2</v>
      </c>
      <c r="AB8" s="13">
        <f t="shared" si="16"/>
        <v>4.462347099701458E-2</v>
      </c>
      <c r="AC8" s="13">
        <f t="shared" si="16"/>
        <v>8.308170481499233E-2</v>
      </c>
      <c r="AD8" s="13"/>
      <c r="AE8" s="13"/>
      <c r="AF8" s="13"/>
      <c r="AG8" s="13"/>
      <c r="AI8" t="s">
        <v>195</v>
      </c>
      <c r="AJ8" s="13">
        <f>AJ6/AJ7-1</f>
        <v>5.873008064435048E-2</v>
      </c>
      <c r="AK8" s="13">
        <f t="shared" ref="AK8:AL8" si="25">AK6/AK7-1</f>
        <v>7.5642115159559431E-2</v>
      </c>
      <c r="AL8" s="13">
        <f t="shared" si="25"/>
        <v>7.8453699273689503E-2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4.182752544828558E-2</v>
      </c>
      <c r="AW8" s="6">
        <f t="shared" si="26"/>
        <v>3.9166738692741024E-2</v>
      </c>
      <c r="AX8" s="6">
        <f t="shared" si="26"/>
        <v>4.0297656348737727E-2</v>
      </c>
      <c r="AY8" s="6">
        <f t="shared" si="26"/>
        <v>2.9212010050618933E-2</v>
      </c>
      <c r="AZ8" s="6">
        <f t="shared" si="26"/>
        <v>2.2978786920365389E-2</v>
      </c>
      <c r="BA8" s="6">
        <f t="shared" si="26"/>
        <v>1.843763080598804E-2</v>
      </c>
      <c r="BB8" s="6">
        <f t="shared" si="26"/>
        <v>9.9978547244745364E-3</v>
      </c>
      <c r="BC8" s="6">
        <f t="shared" si="26"/>
        <v>4.1975821319205743E-4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0.16387786519992431</v>
      </c>
      <c r="K9" s="39">
        <f>[2]Emissions!K634</f>
        <v>0.1638778651999242</v>
      </c>
      <c r="L9" s="39">
        <f>[2]Emissions!L634</f>
        <v>0.16387786519992451</v>
      </c>
      <c r="M9" s="39">
        <f>[2]Emissions!M634</f>
        <v>8.1938932599962142E-2</v>
      </c>
      <c r="O9" s="2" t="s">
        <v>80</v>
      </c>
      <c r="P9" s="14">
        <f>(SUMIF($C:$C,"*IND_CO2",E:E)+SUMIF($C:$C,"*IND_CO2_PRC",E:E))*0.000001</f>
        <v>0.60470893200969034</v>
      </c>
      <c r="Q9" s="14">
        <f t="shared" ref="Q9:X9" si="27">(SUMIF($C:$C,"*IND_CO2",F:F)+SUMIF($C:$C,"*IND_CO2_PRC",F:F))*0.000001</f>
        <v>0.56325543506358744</v>
      </c>
      <c r="R9" s="14">
        <f t="shared" si="27"/>
        <v>0.54739194711376959</v>
      </c>
      <c r="S9" s="14">
        <f t="shared" si="27"/>
        <v>0.6079993287973815</v>
      </c>
      <c r="T9" s="14">
        <f t="shared" si="27"/>
        <v>0.52204388112640143</v>
      </c>
      <c r="U9" s="14">
        <f t="shared" si="27"/>
        <v>0.4766957710183779</v>
      </c>
      <c r="V9" s="14">
        <f t="shared" si="27"/>
        <v>0.45835605320365108</v>
      </c>
      <c r="W9" s="14">
        <f t="shared" si="27"/>
        <v>0.41019506338286993</v>
      </c>
      <c r="X9" s="5">
        <f t="shared" si="27"/>
        <v>0.26576991630781904</v>
      </c>
      <c r="Y9" s="13"/>
      <c r="Z9" s="2" t="s">
        <v>80</v>
      </c>
      <c r="AA9" s="13">
        <f t="shared" si="16"/>
        <v>-0.12450794755104289</v>
      </c>
      <c r="AB9" s="13">
        <f t="shared" si="16"/>
        <v>-0.12559943594405976</v>
      </c>
      <c r="AC9" s="13">
        <f t="shared" si="16"/>
        <v>-0.12533624809056776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4.8863934117534175E-2</v>
      </c>
      <c r="AV9" s="6">
        <f t="shared" si="28"/>
        <v>5.2483065927208292E-2</v>
      </c>
      <c r="AW9" s="6">
        <f t="shared" si="28"/>
        <v>4.4644559871643258E-2</v>
      </c>
      <c r="AX9" s="6">
        <f t="shared" si="28"/>
        <v>5.8838884533685659E-2</v>
      </c>
      <c r="AY9" s="6">
        <f t="shared" si="28"/>
        <v>5.4273464935486251E-2</v>
      </c>
      <c r="AZ9" s="6">
        <f t="shared" si="28"/>
        <v>5.345781411985237E-2</v>
      </c>
      <c r="BA9" s="6">
        <f t="shared" si="28"/>
        <v>5.2112015660947128E-2</v>
      </c>
      <c r="BB9" s="6">
        <f t="shared" si="28"/>
        <v>2.8793221287119003E-2</v>
      </c>
      <c r="BC9" s="6">
        <f t="shared" si="28"/>
        <v>2.1074453451026483E-2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0.16010312071012756</v>
      </c>
      <c r="T10" s="14">
        <f t="shared" si="29"/>
        <v>0.16227462668174322</v>
      </c>
      <c r="U10" s="14">
        <f t="shared" si="29"/>
        <v>0.16087779536188709</v>
      </c>
      <c r="V10" s="14">
        <f t="shared" si="29"/>
        <v>0.16227147900585895</v>
      </c>
      <c r="W10" s="14">
        <f t="shared" si="29"/>
        <v>0.1613401676723544</v>
      </c>
      <c r="X10" s="14">
        <f t="shared" si="29"/>
        <v>0.13758403688859969</v>
      </c>
      <c r="Y10" s="6"/>
      <c r="Z10" s="6"/>
      <c r="AA10" s="6"/>
      <c r="AB10" s="6"/>
      <c r="AT10" s="2" t="s">
        <v>54</v>
      </c>
      <c r="AU10" s="6">
        <f>SUM(AU2:AU9)</f>
        <v>0.38199953399680309</v>
      </c>
      <c r="AV10" s="6">
        <f t="shared" ref="AV10:BC10" si="30">SUM(AV2:AV9)</f>
        <v>0.39174239586027937</v>
      </c>
      <c r="AW10" s="6">
        <f t="shared" si="30"/>
        <v>0.34827717535636848</v>
      </c>
      <c r="AX10" s="6">
        <f t="shared" si="30"/>
        <v>0.3330526144906778</v>
      </c>
      <c r="AY10" s="6">
        <f t="shared" si="30"/>
        <v>0.21542256425967471</v>
      </c>
      <c r="AZ10" s="6">
        <f t="shared" si="30"/>
        <v>0.18708436135400472</v>
      </c>
      <c r="BA10" s="6">
        <f t="shared" si="30"/>
        <v>0.15934345419406459</v>
      </c>
      <c r="BB10" s="6">
        <f t="shared" si="30"/>
        <v>8.3420970033122932E-2</v>
      </c>
      <c r="BC10" s="6">
        <f t="shared" si="30"/>
        <v>0.14413322792665226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4.0454076381420645</v>
      </c>
      <c r="Q12" s="5">
        <f t="shared" si="31"/>
        <v>3.7452380212787064</v>
      </c>
      <c r="R12" s="5">
        <f t="shared" si="31"/>
        <v>3.2563651471551438</v>
      </c>
      <c r="S12" s="5">
        <f t="shared" si="31"/>
        <v>2.8937072110320026</v>
      </c>
      <c r="T12" s="5">
        <f t="shared" si="31"/>
        <v>1.9480882351941033</v>
      </c>
      <c r="U12" s="5">
        <f t="shared" si="31"/>
        <v>1.4842553029762913</v>
      </c>
      <c r="V12" s="5">
        <f t="shared" si="31"/>
        <v>1.0181264217720536</v>
      </c>
      <c r="W12" s="5">
        <f t="shared" si="31"/>
        <v>0.55018742027302092</v>
      </c>
      <c r="X12" s="5">
        <f t="shared" si="31"/>
        <v>6.4249307483546902E-2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4.0454076381420636</v>
      </c>
      <c r="Q13" s="5">
        <f t="shared" ref="Q13:X13" si="34">(SUMIF($C:$C,"*TOT_CO2",F:F))*0.000001</f>
        <v>3.7443102028704263</v>
      </c>
      <c r="R13" s="5">
        <f t="shared" si="34"/>
        <v>3.2515379033101741</v>
      </c>
      <c r="S13" s="5">
        <f t="shared" si="34"/>
        <v>2.8775103089240996</v>
      </c>
      <c r="T13" s="5">
        <f t="shared" si="34"/>
        <v>1.8783373850799021</v>
      </c>
      <c r="U13" s="5">
        <f t="shared" si="34"/>
        <v>1.4082898068999934</v>
      </c>
      <c r="V13" s="5">
        <f t="shared" si="34"/>
        <v>0.93775023175974814</v>
      </c>
      <c r="W13" s="5">
        <f t="shared" si="34"/>
        <v>0.47062385924925582</v>
      </c>
      <c r="X13" s="5">
        <f t="shared" si="34"/>
        <v>-5.3886810350982119E-3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1.2438832429867823E-3</v>
      </c>
      <c r="AV13" s="6">
        <f t="shared" si="35"/>
        <v>1.739353842790412E-3</v>
      </c>
      <c r="AW13" s="6">
        <f t="shared" si="35"/>
        <v>1.7077768545901112E-3</v>
      </c>
      <c r="AX13" s="6">
        <f t="shared" si="35"/>
        <v>2.0879102730766447E-3</v>
      </c>
      <c r="AY13" s="6">
        <f t="shared" si="35"/>
        <v>5.4422900839996269E-5</v>
      </c>
      <c r="AZ13" s="6">
        <f t="shared" si="35"/>
        <v>6.4451605295008408E-5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-9.278184082801566E-4</v>
      </c>
      <c r="R14" s="5">
        <f t="shared" si="36"/>
        <v>-4.8272438449696864E-3</v>
      </c>
      <c r="S14" s="5">
        <f t="shared" si="36"/>
        <v>-1.6196902107902922E-2</v>
      </c>
      <c r="T14" s="5">
        <f t="shared" si="36"/>
        <v>-6.9750850114201235E-2</v>
      </c>
      <c r="U14" s="5">
        <f t="shared" si="36"/>
        <v>-7.5965496076297878E-2</v>
      </c>
      <c r="V14" s="5">
        <f t="shared" si="36"/>
        <v>-8.0376190012305448E-2</v>
      </c>
      <c r="W14" s="5">
        <f t="shared" si="36"/>
        <v>-7.9563561023765106E-2</v>
      </c>
      <c r="X14" s="5">
        <f>X13-X12</f>
        <v>-6.9637988518645111E-2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4.0723191251566426</v>
      </c>
      <c r="AK14" s="5">
        <f t="shared" si="37"/>
        <v>3.7717357925555466</v>
      </c>
      <c r="AL14" s="5">
        <f t="shared" si="37"/>
        <v>3.2756530144138529</v>
      </c>
      <c r="AM14" s="5">
        <f t="shared" si="37"/>
        <v>2.9000971851490682</v>
      </c>
      <c r="AN14" s="5">
        <f t="shared" si="37"/>
        <v>1.8899999999999983</v>
      </c>
      <c r="AO14" s="5">
        <f t="shared" si="37"/>
        <v>1.4175000000000024</v>
      </c>
      <c r="AP14" s="5">
        <f t="shared" si="37"/>
        <v>0.94499999999999884</v>
      </c>
      <c r="AQ14" s="5">
        <f t="shared" si="37"/>
        <v>0.47249999999999981</v>
      </c>
      <c r="AR14" s="5">
        <f t="shared" si="37"/>
        <v>2.1626078705594408E-16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2.3941749738018054</v>
      </c>
      <c r="Q15" s="35">
        <f t="shared" si="39"/>
        <v>2.280725140562625</v>
      </c>
      <c r="R15" s="35">
        <f t="shared" si="39"/>
        <v>2.1682929210749053</v>
      </c>
      <c r="S15" s="35">
        <f t="shared" si="39"/>
        <v>2.2822058330413237</v>
      </c>
      <c r="T15" s="35">
        <f t="shared" si="39"/>
        <v>1.691269750132526</v>
      </c>
      <c r="U15" s="35">
        <f t="shared" si="39"/>
        <v>1.3898982645250215</v>
      </c>
      <c r="V15" s="35">
        <f t="shared" si="39"/>
        <v>1.0034031173686657</v>
      </c>
      <c r="W15" s="35">
        <f t="shared" si="39"/>
        <v>0.58157361016328835</v>
      </c>
      <c r="X15" s="35">
        <f t="shared" si="39"/>
        <v>0.33006345787731317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2.8225525373165108E-2</v>
      </c>
      <c r="AV15" s="6">
        <f t="shared" si="40"/>
        <v>2.9613035874668604E-2</v>
      </c>
      <c r="AW15" s="6">
        <f t="shared" si="40"/>
        <v>2.5023367208099185E-2</v>
      </c>
      <c r="AX15" s="6">
        <f t="shared" si="40"/>
        <v>2.0645868738629461E-2</v>
      </c>
      <c r="AY15" s="6">
        <f t="shared" si="40"/>
        <v>1.215445709356347E-2</v>
      </c>
      <c r="AZ15" s="6">
        <f t="shared" si="40"/>
        <v>9.1080595787711629E-3</v>
      </c>
      <c r="BA15" s="6">
        <f t="shared" si="40"/>
        <v>5.0598964414133819E-3</v>
      </c>
      <c r="BB15" s="6">
        <f t="shared" si="40"/>
        <v>4.4649753453467013E-3</v>
      </c>
      <c r="BC15" s="6">
        <f t="shared" si="40"/>
        <v>1.5796231509455742E-2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2.7543951801372479</v>
      </c>
      <c r="I16" s="39">
        <f>[2]Emissions!I2158</f>
        <v>2.7543951801372479</v>
      </c>
      <c r="J16" s="39">
        <f>[2]Emissions!J2158</f>
        <v>2.7543951801372479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7.332984553815806E-4</v>
      </c>
      <c r="AV16" s="6">
        <f t="shared" si="41"/>
        <v>7.3949440372311141E-4</v>
      </c>
      <c r="AW16" s="6">
        <f t="shared" si="41"/>
        <v>7.0333516217619047E-4</v>
      </c>
      <c r="AX16" s="6">
        <f t="shared" si="41"/>
        <v>5.9055699428594492E-4</v>
      </c>
      <c r="AY16" s="6">
        <f t="shared" si="41"/>
        <v>5.8281557029538436E-4</v>
      </c>
      <c r="AZ16" s="6">
        <f t="shared" si="41"/>
        <v>6.4018748972405944E-4</v>
      </c>
      <c r="BA16" s="6">
        <f t="shared" si="41"/>
        <v>7.2003523240460137E-4</v>
      </c>
      <c r="BB16" s="6">
        <f t="shared" si="41"/>
        <v>7.2631457505563661E-4</v>
      </c>
      <c r="BC16" s="6">
        <f t="shared" si="41"/>
        <v>6.9394800193987123E-4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1.0997709505999998E-2</v>
      </c>
      <c r="AV17" s="6">
        <f t="shared" si="42"/>
        <v>9.6318237713782558E-3</v>
      </c>
      <c r="AW17" s="6">
        <f t="shared" si="42"/>
        <v>9.207507452272435E-3</v>
      </c>
      <c r="AX17" s="6">
        <f t="shared" si="42"/>
        <v>9.7034847754534723E-3</v>
      </c>
      <c r="AY17" s="6">
        <f t="shared" si="42"/>
        <v>6.647795220513876E-3</v>
      </c>
      <c r="AZ17" s="6">
        <f t="shared" si="42"/>
        <v>6.7901921403746499E-3</v>
      </c>
      <c r="BA17" s="6">
        <f t="shared" si="42"/>
        <v>8.068392030383573E-3</v>
      </c>
      <c r="BB17" s="6">
        <f t="shared" si="42"/>
        <v>2.8008053936655927E-3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1.7475600592575312E-3</v>
      </c>
      <c r="AW18" s="6">
        <f t="shared" si="43"/>
        <v>1.712109465251272E-3</v>
      </c>
      <c r="AX18" s="6">
        <f t="shared" si="43"/>
        <v>1.4564945359101312E-3</v>
      </c>
      <c r="AY18" s="6">
        <f t="shared" si="43"/>
        <v>1.7521714033518273E-3</v>
      </c>
      <c r="AZ18" s="6">
        <f t="shared" si="43"/>
        <v>1.5945504832869692E-3</v>
      </c>
      <c r="BA18" s="6">
        <f t="shared" si="43"/>
        <v>2.2452727504413948E-3</v>
      </c>
      <c r="BB18" s="6">
        <f t="shared" si="43"/>
        <v>1.397553480815217E-3</v>
      </c>
      <c r="BC18" s="6">
        <f t="shared" si="43"/>
        <v>0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8.1961302960780712E-3</v>
      </c>
      <c r="AV19" s="6">
        <f t="shared" si="44"/>
        <v>8.3900546798911756E-3</v>
      </c>
      <c r="AW19" s="6">
        <f t="shared" si="44"/>
        <v>7.8557374319397823E-3</v>
      </c>
      <c r="AX19" s="6">
        <f t="shared" si="44"/>
        <v>8.1196439654544188E-3</v>
      </c>
      <c r="AY19" s="6">
        <f t="shared" si="44"/>
        <v>5.8024847601193122E-3</v>
      </c>
      <c r="AZ19" s="6">
        <f t="shared" si="44"/>
        <v>4.070307559018967E-3</v>
      </c>
      <c r="BA19" s="6">
        <f t="shared" si="44"/>
        <v>2.9600781980069612E-3</v>
      </c>
      <c r="BB19" s="6">
        <f t="shared" si="44"/>
        <v>1.0918765476460592E-3</v>
      </c>
      <c r="BC19" s="6">
        <f t="shared" si="44"/>
        <v>3.4791926135554661E-4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30.853907277936951</v>
      </c>
      <c r="H20" s="39">
        <f>[2]Emissions!H2198</f>
        <v>30.853907277936951</v>
      </c>
      <c r="I20" s="39">
        <f>[2]Emissions!I2198</f>
        <v>30.853907277936951</v>
      </c>
      <c r="J20" s="39">
        <f>[2]Emissions!J2198</f>
        <v>0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7.0956131010561328E-3</v>
      </c>
      <c r="AV20" s="6">
        <f t="shared" si="45"/>
        <v>7.4875791109980886E-3</v>
      </c>
      <c r="AW20" s="6">
        <f t="shared" si="45"/>
        <v>6.4372651897213395E-3</v>
      </c>
      <c r="AX20" s="6">
        <f t="shared" si="45"/>
        <v>8.410272991727254E-3</v>
      </c>
      <c r="AY20" s="6">
        <f t="shared" si="45"/>
        <v>7.6781107593354506E-3</v>
      </c>
      <c r="AZ20" s="6">
        <f t="shared" si="45"/>
        <v>7.7647433423389733E-3</v>
      </c>
      <c r="BA20" s="6">
        <f t="shared" si="45"/>
        <v>7.5879904092294786E-3</v>
      </c>
      <c r="BB20" s="6">
        <f t="shared" si="45"/>
        <v>4.3386254344177496E-3</v>
      </c>
      <c r="BC20" s="6">
        <f t="shared" si="45"/>
        <v>2.7393193468601305E-3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20453.440700513569</v>
      </c>
      <c r="F21" s="39">
        <f>[2]Emissions!F2111</f>
        <v>51570.314035281612</v>
      </c>
      <c r="G21" s="39">
        <f>[2]Emissions!G2111</f>
        <v>71252.553494205451</v>
      </c>
      <c r="H21" s="39">
        <f>[2]Emissions!H2111</f>
        <v>51914.648692318588</v>
      </c>
      <c r="I21" s="39">
        <f>[2]Emissions!I2111</f>
        <v>20797.77535755057</v>
      </c>
      <c r="J21" s="39">
        <f>[2]Emissions!J2111</f>
        <v>1115.5358986267399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5.8260062633076079E-2</v>
      </c>
      <c r="AV21" s="6">
        <f t="shared" ref="AV21:BC21" si="47">SUM(AV13:AV20)</f>
        <v>5.9348901742707176E-2</v>
      </c>
      <c r="AW21" s="6">
        <f t="shared" si="47"/>
        <v>5.2647098764050319E-2</v>
      </c>
      <c r="AX21" s="6">
        <f t="shared" si="47"/>
        <v>5.1014232274537323E-2</v>
      </c>
      <c r="AY21" s="6">
        <f t="shared" si="47"/>
        <v>3.4672257708019315E-2</v>
      </c>
      <c r="AZ21" s="6">
        <f t="shared" si="47"/>
        <v>3.0032492198809789E-2</v>
      </c>
      <c r="BA21" s="6">
        <f t="shared" si="47"/>
        <v>2.6641665061879392E-2</v>
      </c>
      <c r="BB21" s="6">
        <f t="shared" si="47"/>
        <v>1.4820150776946955E-2</v>
      </c>
      <c r="BC21" s="6">
        <f t="shared" si="47"/>
        <v>1.9577418119611292E-2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3182.8951855397881</v>
      </c>
      <c r="J27" s="39">
        <f>[2]Emissions!J2317</f>
        <v>3182.8951855397881</v>
      </c>
      <c r="K27" s="39">
        <f>[2]Emissions!K2317</f>
        <v>13854.42207001</v>
      </c>
      <c r="L27" s="39">
        <f>[2]Emissions!L2317</f>
        <v>13854.42207001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71058.926386826453</v>
      </c>
      <c r="F32" s="39">
        <f>[2]Emissions!F2362</f>
        <v>104526.0301401191</v>
      </c>
      <c r="G32" s="39">
        <f>[2]Emissions!G2362</f>
        <v>92575.229573894059</v>
      </c>
      <c r="H32" s="39">
        <f>[2]Emissions!H2362</f>
        <v>31001.23074450986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48573.715614889457</v>
      </c>
      <c r="F38" s="39">
        <f>[2]Emissions!F2367</f>
        <v>41045.079487182782</v>
      </c>
      <c r="G38" s="39">
        <f>[2]Emissions!G2367</f>
        <v>36438.45754235873</v>
      </c>
      <c r="H38" s="39">
        <f>[2]Emissions!H2367</f>
        <v>22821.52335210501</v>
      </c>
      <c r="I38" s="39">
        <f>[2]Emissions!I2367</f>
        <v>0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7043.6064241635768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1917.8887199999999</v>
      </c>
      <c r="F56" s="39">
        <f>[2]Emissions!F2087</f>
        <v>2271.442008</v>
      </c>
      <c r="G56" s="39">
        <f>[2]Emissions!G2087</f>
        <v>2271.442008</v>
      </c>
      <c r="H56" s="39">
        <f>[2]Emissions!H2087</f>
        <v>1433.82096</v>
      </c>
      <c r="I56" s="39">
        <f>[2]Emissions!I2087</f>
        <v>353.55328800000001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18.647435294117638</v>
      </c>
      <c r="F61" s="39">
        <f>[2]Emissions!F2092</f>
        <v>22.08499764705881</v>
      </c>
      <c r="G61" s="39">
        <f>[2]Emissions!G2092</f>
        <v>22.08499764705882</v>
      </c>
      <c r="H61" s="39">
        <f>[2]Emissions!H2092</f>
        <v>13.94089411764706</v>
      </c>
      <c r="I61" s="39">
        <f>[2]Emissions!I2092</f>
        <v>3.4375623529411752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30675.205360576991</v>
      </c>
      <c r="F62" s="39">
        <f>[2]Emissions!F2072</f>
        <v>44942.008070395437</v>
      </c>
      <c r="G62" s="39">
        <f>[2]Emissions!G2072</f>
        <v>57036.075511670228</v>
      </c>
      <c r="H62" s="39">
        <f>[2]Emissions!H2072</f>
        <v>60689.082272807718</v>
      </c>
      <c r="I62" s="39">
        <f>[2]Emissions!I2072</f>
        <v>54878.209975803009</v>
      </c>
      <c r="J62" s="39">
        <f>[2]Emissions!J2072</f>
        <v>38416.286917971622</v>
      </c>
      <c r="K62" s="39">
        <f>[2]Emissions!K2072</f>
        <v>10861.297626547659</v>
      </c>
      <c r="L62" s="39">
        <f>[2]Emissions!L2072</f>
        <v>0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13364.54251489574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0.41357549156454082</v>
      </c>
      <c r="H64" s="39">
        <f>[2]Emissions!H2058</f>
        <v>2.4820642650763838</v>
      </c>
      <c r="I64" s="39">
        <f>[2]Emissions!I2058</f>
        <v>14.714691391219279</v>
      </c>
      <c r="J64" s="39">
        <f>[2]Emissions!J2058</f>
        <v>82.725962055007358</v>
      </c>
      <c r="K64" s="39">
        <f>[2]Emissions!K2058</f>
        <v>186.7322816247721</v>
      </c>
      <c r="L64" s="39">
        <f>[2]Emissions!L2058</f>
        <v>72.71924138234958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29927.15328011708</v>
      </c>
      <c r="G65" s="39">
        <f>[2]Emissions!G2344</f>
        <v>29927.15328011708</v>
      </c>
      <c r="H65" s="39">
        <f>[2]Emissions!H2344</f>
        <v>29927.15328011708</v>
      </c>
      <c r="I65" s="39">
        <f>[2]Emissions!I2344</f>
        <v>0</v>
      </c>
      <c r="J65" s="39">
        <f>[2]Emissions!J2344</f>
        <v>0</v>
      </c>
      <c r="K65" s="39">
        <f>[2]Emissions!K2344</f>
        <v>0</v>
      </c>
      <c r="L65" s="39">
        <f>[2]Emissions!L2344</f>
        <v>0</v>
      </c>
      <c r="M65" s="39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7.4796425933076778</v>
      </c>
      <c r="J67" s="39">
        <f>[2]Emissions!J2270</f>
        <v>44.244352676423688</v>
      </c>
      <c r="K67" s="39">
        <f>[2]Emissions!K2270</f>
        <v>248.0060647409035</v>
      </c>
      <c r="L67" s="39">
        <f>[2]Emissions!L2270</f>
        <v>558.13612858449619</v>
      </c>
      <c r="M67" s="39">
        <f>[2]Emissions!M2270</f>
        <v>418.86710373040802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82875.008646307819</v>
      </c>
      <c r="G71" s="39">
        <f>[2]Emissions!G2280</f>
        <v>135658.30426210919</v>
      </c>
      <c r="H71" s="39">
        <f>[2]Emissions!H2280</f>
        <v>145674.380041984</v>
      </c>
      <c r="I71" s="39">
        <f>[2]Emissions!I2280</f>
        <v>132908.5707428332</v>
      </c>
      <c r="J71" s="39">
        <f>[2]Emissions!J2280</f>
        <v>129368.7882727682</v>
      </c>
      <c r="K71" s="39">
        <f>[2]Emissions!K2280</f>
        <v>76585.492656966773</v>
      </c>
      <c r="L71" s="39">
        <f>[2]Emissions!L2280</f>
        <v>0</v>
      </c>
      <c r="M71" s="39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15.62302944456551</v>
      </c>
      <c r="H72" s="39">
        <f>[2]Emissions!H2172</f>
        <v>16.780556565851491</v>
      </c>
      <c r="I72" s="39">
        <f>[2]Emissions!I2172</f>
        <v>14.225754405459851</v>
      </c>
      <c r="J72" s="39">
        <f>[2]Emissions!J2172</f>
        <v>11.74622306734139</v>
      </c>
      <c r="K72" s="39">
        <f>[2]Emissions!K2172</f>
        <v>11.031677338089271</v>
      </c>
      <c r="L72" s="39">
        <f>[2]Emissions!L2172</f>
        <v>7.0273477281127246</v>
      </c>
      <c r="M72" s="39">
        <f>[2]Emissions!M2172</f>
        <v>4.3443823908594474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46497.956338238633</v>
      </c>
      <c r="J78" s="39">
        <f>[2]Emissions!J2226</f>
        <v>32453.415385067728</v>
      </c>
      <c r="K78" s="39">
        <f>[2]Emissions!K2226</f>
        <v>13910.501114307621</v>
      </c>
      <c r="L78" s="39">
        <f>[2]Emissions!L2226</f>
        <v>0</v>
      </c>
      <c r="M78" s="39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61.754950418540957</v>
      </c>
      <c r="J80" s="39">
        <f>[2]Emissions!J2212</f>
        <v>367.1306627642432</v>
      </c>
      <c r="K80" s="39">
        <f>[2]Emissions!K2212</f>
        <v>367.1306627642432</v>
      </c>
      <c r="L80" s="39">
        <f>[2]Emissions!L2212</f>
        <v>305.37571234570231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1.291556817369756</v>
      </c>
      <c r="F83" s="39">
        <f>[2]Emissions!F2132</f>
        <v>5.3453234850162996</v>
      </c>
      <c r="G83" s="39">
        <f>[2]Emissions!G2132</f>
        <v>9.6522955240405004</v>
      </c>
      <c r="H83" s="39">
        <f>[2]Emissions!H2132</f>
        <v>10.463538347777529</v>
      </c>
      <c r="I83" s="39">
        <f>[2]Emissions!I2132</f>
        <v>6.4097716801309934</v>
      </c>
      <c r="J83" s="39">
        <f>[2]Emissions!J2132</f>
        <v>2.1027996411067869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20.496687199539942</v>
      </c>
      <c r="I84" s="39">
        <f>[2]Emissions!I2125</f>
        <v>117.2093242985971</v>
      </c>
      <c r="J84" s="39">
        <f>[2]Emissions!J2125</f>
        <v>117.2093242985972</v>
      </c>
      <c r="K84" s="39">
        <f>[2]Emissions!K2125</f>
        <v>97.284779830912584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276.75065792241418</v>
      </c>
      <c r="J85" s="39">
        <f>[2]Emissions!J2118</f>
        <v>276.75065792241418</v>
      </c>
      <c r="K85" s="39">
        <f>[2]Emissions!K2118</f>
        <v>0</v>
      </c>
      <c r="L85" s="39">
        <f>[2]Emissions!L2118</f>
        <v>0</v>
      </c>
      <c r="M85" s="39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4.720226550833791E-3</v>
      </c>
      <c r="J87" s="39">
        <f>[2]Emissions!J615</f>
        <v>2.8804423413305049E-2</v>
      </c>
      <c r="K87" s="39">
        <f>[2]Emissions!K615</f>
        <v>0.1836286015996319</v>
      </c>
      <c r="L87" s="39">
        <f>[2]Emissions!L615</f>
        <v>0.95407032205151199</v>
      </c>
      <c r="M87" s="39">
        <f>[2]Emissions!M615</f>
        <v>1.64240363024386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1917.8887199999999</v>
      </c>
      <c r="F92" s="40">
        <f>[2]Emissions!F2091</f>
        <v>2271.442008</v>
      </c>
      <c r="G92" s="40">
        <f>[2]Emissions!G2091</f>
        <v>2271.442008</v>
      </c>
      <c r="H92" s="40">
        <f>[2]Emissions!H2091</f>
        <v>1433.82096</v>
      </c>
      <c r="I92" s="40">
        <f>[2]Emissions!I2091</f>
        <v>353.55328800000001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183.2607177499896</v>
      </c>
      <c r="J93" s="40">
        <f>[2]Emissions!J2269</f>
        <v>1084.0426834191039</v>
      </c>
      <c r="K93" s="40">
        <f>[2]Emissions!K2269</f>
        <v>6076.4627271674744</v>
      </c>
      <c r="L93" s="40">
        <f>[2]Emissions!L2269</f>
        <v>13675.042122749701</v>
      </c>
      <c r="M93" s="40">
        <f>[2]Emissions!M2269</f>
        <v>10262.77460639305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3.394198306333426</v>
      </c>
      <c r="G97" s="40">
        <f>[2]Emissions!G2279</f>
        <v>5.5559715056153953</v>
      </c>
      <c r="H97" s="40">
        <f>[2]Emissions!H2279</f>
        <v>5.9661862133235761</v>
      </c>
      <c r="I97" s="40">
        <f>[2]Emissions!I2279</f>
        <v>5.4433544331535781</v>
      </c>
      <c r="J97" s="40">
        <f>[2]Emissions!J2279</f>
        <v>5.2983804070758307</v>
      </c>
      <c r="K97" s="40">
        <f>[2]Emissions!K2279</f>
        <v>3.1366072077938609</v>
      </c>
      <c r="L97" s="40">
        <f>[2]Emissions!L2279</f>
        <v>0</v>
      </c>
      <c r="M97" s="40">
        <f>[2]Emissions!M2279</f>
        <v>0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</v>
      </c>
      <c r="F99" s="40">
        <f>[2]Emissions!F2144</f>
        <v>6855.823421622129</v>
      </c>
      <c r="G99" s="40">
        <f>[2]Emissions!G2144</f>
        <v>9131.2099691221265</v>
      </c>
      <c r="H99" s="40">
        <f>[2]Emissions!H2144</f>
        <v>5741.8302517777956</v>
      </c>
      <c r="I99" s="40">
        <f>[2]Emissions!I2144</f>
        <v>3108.7562671257242</v>
      </c>
      <c r="J99" s="40">
        <f>[2]Emissions!J2144</f>
        <v>833.36971962572511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4.6604368932038831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0.55242384733258154</v>
      </c>
      <c r="J101" s="40">
        <f>[2]Emissions!J614</f>
        <v>3.371077686803801</v>
      </c>
      <c r="K101" s="40">
        <f>[2]Emissions!K614</f>
        <v>21.490667340543592</v>
      </c>
      <c r="L101" s="40">
        <f>[2]Emissions!L614</f>
        <v>111.6580300240953</v>
      </c>
      <c r="M101" s="40">
        <f>[2]Emissions!M614</f>
        <v>192.21597152620649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1224.7465145744679</v>
      </c>
      <c r="H104" s="40">
        <f>[2]Emissions!H2304</f>
        <v>1224.7465145744679</v>
      </c>
      <c r="I104" s="40">
        <f>[2]Emissions!I2304</f>
        <v>1224.7465145744679</v>
      </c>
      <c r="J104" s="40">
        <f>[2]Emissions!J2304</f>
        <v>22.729380159574472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1461.482082580824</v>
      </c>
      <c r="I107" s="40">
        <f>[2]Emissions!I2157</f>
        <v>1461.482082580824</v>
      </c>
      <c r="J107" s="40">
        <f>[2]Emissions!J2157</f>
        <v>1461.482082580824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0</v>
      </c>
      <c r="I109" s="40">
        <f>[2]Emissions!I2204</f>
        <v>67.471086883468857</v>
      </c>
      <c r="J109" s="40">
        <f>[2]Emissions!J2204</f>
        <v>169.25745257452579</v>
      </c>
      <c r="K109" s="40">
        <f>[2]Emissions!K2204</f>
        <v>170.74252958538369</v>
      </c>
      <c r="L109" s="40">
        <f>[2]Emissions!L2204</f>
        <v>170.74252958538369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3173.3243635358158</v>
      </c>
      <c r="H110" s="40">
        <f>[2]Emissions!H2197</f>
        <v>3173.3243635358158</v>
      </c>
      <c r="I110" s="40">
        <f>[2]Emissions!I2197</f>
        <v>3173.3243635358158</v>
      </c>
      <c r="J110" s="40">
        <f>[2]Emissions!J2197</f>
        <v>0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3179.6113050362819</v>
      </c>
      <c r="J115" s="40">
        <f>[2]Emissions!J2316</f>
        <v>3179.6113050362819</v>
      </c>
      <c r="K115" s="40">
        <f>[2]Emissions!K2316</f>
        <v>13840.12808171603</v>
      </c>
      <c r="L115" s="40">
        <f>[2]Emissions!L2316</f>
        <v>13840.12808171603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1339.2183638678191</v>
      </c>
      <c r="F122" s="40">
        <f>[2]Emissions!F2361</f>
        <v>1969.959105543142</v>
      </c>
      <c r="G122" s="40">
        <f>[2]Emissions!G2361</f>
        <v>1744.727281829892</v>
      </c>
      <c r="H122" s="40">
        <f>[2]Emissions!H2361</f>
        <v>584.26744712608092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0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41190.905206024087</v>
      </c>
      <c r="F135" s="40">
        <f>[2]Emissions!F2366</f>
        <v>40565.816211575693</v>
      </c>
      <c r="G135" s="40">
        <f>[2]Emissions!G2366</f>
        <v>38617.798196116841</v>
      </c>
      <c r="H135" s="40">
        <f>[2]Emissions!H2366</f>
        <v>38811.291559817902</v>
      </c>
      <c r="I135" s="40">
        <f>[2]Emissions!I2366</f>
        <v>29882.72393525406</v>
      </c>
      <c r="J135" s="40">
        <f>[2]Emissions!J2366</f>
        <v>24457.979584535798</v>
      </c>
      <c r="K135" s="40">
        <f>[2]Emissions!K2366</f>
        <v>21424.50234263224</v>
      </c>
      <c r="L135" s="40">
        <f>[2]Emissions!L2366</f>
        <v>15570.158409600301</v>
      </c>
      <c r="M135" s="40">
        <f>[2]Emissions!M2366</f>
        <v>9803.5677861461008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9.323717647058824E-2</v>
      </c>
      <c r="F145" s="40">
        <f>[2]Emissions!F2086</f>
        <v>0.11042498823529411</v>
      </c>
      <c r="G145" s="40">
        <f>[2]Emissions!G2086</f>
        <v>0.11042498823529411</v>
      </c>
      <c r="H145" s="40">
        <f>[2]Emissions!H2086</f>
        <v>6.9704470588235312E-2</v>
      </c>
      <c r="I145" s="40">
        <f>[2]Emissions!I2086</f>
        <v>1.7187811764705879E-2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1256.322403846156</v>
      </c>
      <c r="F155" s="40">
        <f>[2]Emissions!F2071</f>
        <v>1840.6283168762641</v>
      </c>
      <c r="G155" s="40">
        <f>[2]Emissions!G2071</f>
        <v>2335.9484851195989</v>
      </c>
      <c r="H155" s="40">
        <f>[2]Emissions!H2071</f>
        <v>2485.5596835279612</v>
      </c>
      <c r="I155" s="40">
        <f>[2]Emissions!I2071</f>
        <v>2247.5717396233308</v>
      </c>
      <c r="J155" s="40">
        <f>[2]Emissions!J2071</f>
        <v>1573.3632867428651</v>
      </c>
      <c r="K155" s="40">
        <f>[2]Emissions!K2071</f>
        <v>444.83130211116708</v>
      </c>
      <c r="L155" s="40">
        <f>[2]Emissions!L2071</f>
        <v>0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0.39117937627955518</v>
      </c>
      <c r="J159" s="40">
        <f>[2]Emissions!J2164</f>
        <v>2.3030891611135642</v>
      </c>
      <c r="K159" s="40">
        <f>[2]Emissions!K2164</f>
        <v>13.491973567500301</v>
      </c>
      <c r="L159" s="40">
        <f>[2]Emissions!L2164</f>
        <v>74.780666126108954</v>
      </c>
      <c r="M159" s="40">
        <f>[2]Emissions!M2164</f>
        <v>166.25113232407369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1904.3531606104559</v>
      </c>
      <c r="J163" s="40">
        <f>[2]Emissions!J2225</f>
        <v>1329.15011815977</v>
      </c>
      <c r="K163" s="40">
        <f>[2]Emissions!K2225</f>
        <v>569.71335621737694</v>
      </c>
      <c r="L163" s="40">
        <f>[2]Emissions!L2225</f>
        <v>0</v>
      </c>
      <c r="M163" s="40">
        <f>[2]Emissions!M2225</f>
        <v>0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61.541717818100899</v>
      </c>
      <c r="J165" s="40">
        <f>[2]Emissions!J2211</f>
        <v>365.86300364716942</v>
      </c>
      <c r="K165" s="40">
        <f>[2]Emissions!K2211</f>
        <v>365.86300364716942</v>
      </c>
      <c r="L165" s="40">
        <f>[2]Emissions!L2211</f>
        <v>304.32128582906847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2467.0986079721411</v>
      </c>
      <c r="G166" s="40">
        <f>[2]Emissions!G2178</f>
        <v>3124.6058889131032</v>
      </c>
      <c r="H166" s="40">
        <f>[2]Emissions!H2178</f>
        <v>3356.1113131702991</v>
      </c>
      <c r="I166" s="40">
        <f>[2]Emissions!I2178</f>
        <v>2845.1508810919699</v>
      </c>
      <c r="J166" s="40">
        <f>[2]Emissions!J2178</f>
        <v>2349.2446134682768</v>
      </c>
      <c r="K166" s="40">
        <f>[2]Emissions!K2178</f>
        <v>2206.3354676178542</v>
      </c>
      <c r="L166" s="40">
        <f>[2]Emissions!L2178</f>
        <v>1405.469545622545</v>
      </c>
      <c r="M166" s="40">
        <f>[2]Emissions!M2178</f>
        <v>868.87647817188952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66.959771051472359</v>
      </c>
      <c r="G169" s="40">
        <f>[2]Emissions!G2124</f>
        <v>66.959771051472345</v>
      </c>
      <c r="H169" s="40">
        <f>[2]Emissions!H2124</f>
        <v>2398.7956252528238</v>
      </c>
      <c r="I169" s="40">
        <f>[2]Emissions!I2124</f>
        <v>13717.397920412481</v>
      </c>
      <c r="J169" s="40">
        <f>[2]Emissions!J2124</f>
        <v>13717.39792041249</v>
      </c>
      <c r="K169" s="40">
        <f>[2]Emissions!K2124</f>
        <v>11385.562066211131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6501.2235054308776</v>
      </c>
      <c r="J170" s="40">
        <f>[2]Emissions!J2117</f>
        <v>6501.2235054308767</v>
      </c>
      <c r="K170" s="40">
        <f>[2]Emissions!K2117</f>
        <v>0</v>
      </c>
      <c r="L170" s="40">
        <f>[2]Emissions!L2117</f>
        <v>0</v>
      </c>
      <c r="M170" s="40">
        <f>[2]Emissions!M2117</f>
        <v>0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29711.729629471549</v>
      </c>
      <c r="G171" s="40">
        <f>[2]Emissions!G2343</f>
        <v>29711.729629471549</v>
      </c>
      <c r="H171" s="40">
        <f>[2]Emissions!H2343</f>
        <v>29711.729629471549</v>
      </c>
      <c r="I171" s="40">
        <f>[2]Emissions!I2343</f>
        <v>0</v>
      </c>
      <c r="J171" s="40">
        <f>[2]Emissions!J2343</f>
        <v>0</v>
      </c>
      <c r="K171" s="40">
        <f>[2]Emissions!K2343</f>
        <v>0</v>
      </c>
      <c r="L171" s="40">
        <f>[2]Emissions!L2343</f>
        <v>0</v>
      </c>
      <c r="M171" s="40">
        <f>[2]Emissions!M2343</f>
        <v>0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10.133123405620561</v>
      </c>
      <c r="H173" s="40">
        <f>[2]Emissions!H2057</f>
        <v>60.813718442440489</v>
      </c>
      <c r="I173" s="40">
        <f>[2]Emissions!I2057</f>
        <v>360.52857769396792</v>
      </c>
      <c r="J173" s="40">
        <f>[2]Emissions!J2057</f>
        <v>2026.890856566283</v>
      </c>
      <c r="K173" s="40">
        <f>[2]Emissions!K2057</f>
        <v>4575.177427363642</v>
      </c>
      <c r="L173" s="40">
        <f>[2]Emissions!L2057</f>
        <v>1781.7135249066489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678.83966126668508</v>
      </c>
      <c r="G176" s="39">
        <f>[2]Emissions!G2284</f>
        <v>1111.194301123079</v>
      </c>
      <c r="H176" s="39">
        <f>[2]Emissions!H2284</f>
        <v>1193.237242664715</v>
      </c>
      <c r="I176" s="39">
        <f>[2]Emissions!I2284</f>
        <v>1088.670886630716</v>
      </c>
      <c r="J176" s="39">
        <f>[2]Emissions!J2284</f>
        <v>1059.676081415166</v>
      </c>
      <c r="K176" s="39">
        <f>[2]Emissions!K2284</f>
        <v>627.32144155877222</v>
      </c>
      <c r="L176" s="39">
        <f>[2]Emissions!L2284</f>
        <v>0</v>
      </c>
      <c r="M176" s="39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381462.30227147462</v>
      </c>
      <c r="H180" s="39">
        <f>[2]Emissions!H2177</f>
        <v>409725.25614954071</v>
      </c>
      <c r="I180" s="39">
        <f>[2]Emissions!I2177</f>
        <v>347345.50339997798</v>
      </c>
      <c r="J180" s="39">
        <f>[2]Emissions!J2177</f>
        <v>286803.61322758539</v>
      </c>
      <c r="K180" s="39">
        <f>[2]Emissions!K2177</f>
        <v>269356.78833834629</v>
      </c>
      <c r="L180" s="39">
        <f>[2]Emissions!L2177</f>
        <v>171584.4070280857</v>
      </c>
      <c r="M180" s="39">
        <f>[2]Emissions!M2177</f>
        <v>106075.3367101515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46659.064615626266</v>
      </c>
      <c r="J184" s="39">
        <f>[2]Emissions!J2224</f>
        <v>32565.861485064041</v>
      </c>
      <c r="K184" s="39">
        <f>[2]Emissions!K2224</f>
        <v>13958.69886424361</v>
      </c>
      <c r="L184" s="39">
        <f>[2]Emissions!L2224</f>
        <v>0</v>
      </c>
      <c r="M184" s="39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258.31136347395108</v>
      </c>
      <c r="F186" s="39">
        <f>[2]Emissions!F2137</f>
        <v>1037.165030034158</v>
      </c>
      <c r="G186" s="39">
        <f>[2]Emissions!G2137</f>
        <v>1830.7750856775201</v>
      </c>
      <c r="H186" s="39">
        <f>[2]Emissions!H2137</f>
        <v>1947.9973895604039</v>
      </c>
      <c r="I186" s="39">
        <f>[2]Emissions!I2137</f>
        <v>1169.1437230001991</v>
      </c>
      <c r="J186" s="39">
        <f>[2]Emissions!J2137</f>
        <v>375.53366735683511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102.4834359976997</v>
      </c>
      <c r="I188" s="39">
        <f>[2]Emissions!I2123</f>
        <v>586.04662149298576</v>
      </c>
      <c r="J188" s="39">
        <f>[2]Emissions!J2123</f>
        <v>586.04662149298588</v>
      </c>
      <c r="K188" s="39">
        <f>[2]Emissions!K2123</f>
        <v>486.42389915456289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6477.8103997706403</v>
      </c>
      <c r="I189" s="39">
        <f>[2]Emissions!I2116</f>
        <v>6477.8103997706412</v>
      </c>
      <c r="J189" s="39">
        <f>[2]Emissions!J2116</f>
        <v>6477.8103997706421</v>
      </c>
      <c r="K189" s="39">
        <f>[2]Emissions!K2116</f>
        <v>0</v>
      </c>
      <c r="L189" s="39">
        <f>[2]Emissions!L2116</f>
        <v>0</v>
      </c>
      <c r="M189" s="39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3.151982119048963</v>
      </c>
      <c r="G191" s="39">
        <f>[2]Emissions!G2342</f>
        <v>3.151982119048963</v>
      </c>
      <c r="H191" s="39">
        <f>[2]Emissions!H2342</f>
        <v>3.151982119048963</v>
      </c>
      <c r="I191" s="39">
        <f>[2]Emissions!I2342</f>
        <v>0</v>
      </c>
      <c r="J191" s="39">
        <f>[2]Emissions!J2342</f>
        <v>0</v>
      </c>
      <c r="K191" s="39">
        <f>[2]Emissions!K2342</f>
        <v>0</v>
      </c>
      <c r="L191" s="39">
        <f>[2]Emissions!L2342</f>
        <v>0</v>
      </c>
      <c r="M191" s="39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47.756482187462368</v>
      </c>
      <c r="J194" s="39">
        <f>[2]Emissions!J2163</f>
        <v>281.16880175261429</v>
      </c>
      <c r="K194" s="39">
        <f>[2]Emissions!K2163</f>
        <v>1647.1451063656621</v>
      </c>
      <c r="L194" s="39">
        <f>[2]Emissions!L2163</f>
        <v>9129.4729895624696</v>
      </c>
      <c r="M194" s="39">
        <f>[2]Emissions!M2163</f>
        <v>20296.492404564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53.145883216783211</v>
      </c>
      <c r="F200" s="39">
        <f>[2]Emissions!F2143</f>
        <v>26.572941608391609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123.7690867475729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2.360113275416896E-2</v>
      </c>
      <c r="J204" s="39">
        <f>[2]Emissions!J613</f>
        <v>0.14402211706652529</v>
      </c>
      <c r="K204" s="39">
        <f>[2]Emissions!K613</f>
        <v>0.91814300799815984</v>
      </c>
      <c r="L204" s="39">
        <f>[2]Emissions!L613</f>
        <v>4.7703516102575607</v>
      </c>
      <c r="M204" s="39">
        <f>[2]Emissions!M613</f>
        <v>8.2120181512193042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182.62793998659581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13627.823806271441</v>
      </c>
      <c r="M206" s="39">
        <f>[2]Emissions!M2268</f>
        <v>10227.338449417461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93.237176470588224</v>
      </c>
      <c r="F207" s="39">
        <f>[2]Emissions!F2090</f>
        <v>110.42498823529409</v>
      </c>
      <c r="G207" s="39">
        <f>[2]Emissions!G2090</f>
        <v>110.42498823529409</v>
      </c>
      <c r="H207" s="39">
        <f>[2]Emissions!H2090</f>
        <v>69.704470588235296</v>
      </c>
      <c r="I207" s="39">
        <f>[2]Emissions!I2090</f>
        <v>17.187811764705881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27.543951801372479</v>
      </c>
      <c r="I209" s="39">
        <f>[2]Emissions!I2156</f>
        <v>27.543951801372469</v>
      </c>
      <c r="J209" s="39">
        <f>[2]Emissions!J2156</f>
        <v>27.543951801372469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5.9540423654568207E-2</v>
      </c>
      <c r="H213" s="39">
        <f>[2]Emissions!H2303</f>
        <v>5.9540423654568207E-2</v>
      </c>
      <c r="I213" s="39">
        <f>[2]Emissions!I2303</f>
        <v>5.9540423654568207E-2</v>
      </c>
      <c r="J213" s="39">
        <f>[2]Emissions!J2303</f>
        <v>1.1049771589486861E-3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0</v>
      </c>
      <c r="I215" s="39">
        <f>[2]Emissions!I2203</f>
        <v>35800.158700368578</v>
      </c>
      <c r="J215" s="39">
        <f>[2]Emissions!J2203</f>
        <v>89808.004336043377</v>
      </c>
      <c r="K215" s="39">
        <f>[2]Emissions!K2203</f>
        <v>90595.986198004626</v>
      </c>
      <c r="L215" s="39">
        <f>[2]Emissions!L2203</f>
        <v>90595.986198004626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154.26953638968479</v>
      </c>
      <c r="H216" s="39">
        <f>[2]Emissions!H2196</f>
        <v>154.26953638968479</v>
      </c>
      <c r="I216" s="39">
        <f>[2]Emissions!I2196</f>
        <v>154.26953638968479</v>
      </c>
      <c r="J216" s="39">
        <f>[2]Emissions!J2196</f>
        <v>0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83185.303043046355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589.41823825136623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71132.315553166409</v>
      </c>
      <c r="F228" s="39">
        <f>[2]Emissions!F2360</f>
        <v>104633.9838991029</v>
      </c>
      <c r="G228" s="39">
        <f>[2]Emissions!G2360</f>
        <v>92670.840628938327</v>
      </c>
      <c r="H228" s="39">
        <f>[2]Emissions!H2360</f>
        <v>31033.248600612369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5.9924826706300068E-2</v>
      </c>
      <c r="J237" s="39">
        <f>[2]Emissions!J2315</f>
        <v>5.9924826706300068E-2</v>
      </c>
      <c r="K237" s="39">
        <f>[2]Emissions!K2315</f>
        <v>0.26083920244470471</v>
      </c>
      <c r="L237" s="39">
        <f>[2]Emissions!L2315</f>
        <v>0.26083920244470471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0.25126448076923119</v>
      </c>
      <c r="F239" s="39">
        <f>[2]Emissions!F2070</f>
        <v>0.36812566337525271</v>
      </c>
      <c r="G239" s="39">
        <f>[2]Emissions!G2070</f>
        <v>0.46718969702391983</v>
      </c>
      <c r="H239" s="39">
        <f>[2]Emissions!H2070</f>
        <v>0.49783526662389588</v>
      </c>
      <c r="I239" s="39">
        <f>[2]Emissions!I2070</f>
        <v>0.46032835297686991</v>
      </c>
      <c r="J239" s="39">
        <f>[2]Emissions!J2070</f>
        <v>0.32548666240077673</v>
      </c>
      <c r="K239" s="39">
        <f>[2]Emissions!K2070</f>
        <v>9.3374093345074044E-2</v>
      </c>
      <c r="L239" s="39">
        <f>[2]Emissions!L2070</f>
        <v>0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41190.905206024087</v>
      </c>
      <c r="F241" s="39">
        <f>[2]Emissions!F2365</f>
        <v>40565.816211575693</v>
      </c>
      <c r="G241" s="39">
        <f>[2]Emissions!G2365</f>
        <v>38617.798196116841</v>
      </c>
      <c r="H241" s="39">
        <f>[2]Emissions!H2365</f>
        <v>38811.291559817902</v>
      </c>
      <c r="I241" s="39">
        <f>[2]Emissions!I2365</f>
        <v>29882.72393525406</v>
      </c>
      <c r="J241" s="39">
        <f>[2]Emissions!J2365</f>
        <v>24457.979584535798</v>
      </c>
      <c r="K241" s="39">
        <f>[2]Emissions!K2365</f>
        <v>21424.50234263224</v>
      </c>
      <c r="L241" s="39">
        <f>[2]Emissions!L2365</f>
        <v>15570.158409600301</v>
      </c>
      <c r="M241" s="39">
        <f>[2]Emissions!M2365</f>
        <v>9803.5677861461008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12.980887542142421</v>
      </c>
      <c r="J244" s="39">
        <f>[2]Emissions!J2332</f>
        <v>29.111392422140121</v>
      </c>
      <c r="K244" s="39">
        <f>[2]Emissions!K2332</f>
        <v>63.553456483171793</v>
      </c>
      <c r="L244" s="39">
        <f>[2]Emissions!L2332</f>
        <v>46.658443715939612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10.09813491903421</v>
      </c>
      <c r="H257" s="39">
        <f>[2]Emissions!H2056</f>
        <v>60.603735805615031</v>
      </c>
      <c r="I257" s="39">
        <f>[2]Emissions!I2056</f>
        <v>359.28371480227082</v>
      </c>
      <c r="J257" s="39">
        <f>[2]Emissions!J2056</f>
        <v>2019.8922401764289</v>
      </c>
      <c r="K257" s="39">
        <f>[2]Emissions!K2056</f>
        <v>4559.3798763381856</v>
      </c>
      <c r="L257" s="39">
        <f>[2]Emissions!L2056</f>
        <v>1775.5614770857021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15623.029444565511</v>
      </c>
      <c r="H262" s="39">
        <f>[2]Emissions!H2176</f>
        <v>16780.55656585149</v>
      </c>
      <c r="I262" s="39">
        <f>[2]Emissions!I2176</f>
        <v>14225.754405459849</v>
      </c>
      <c r="J262" s="39">
        <f>[2]Emissions!J2176</f>
        <v>11746.223067341391</v>
      </c>
      <c r="K262" s="39">
        <f>[2]Emissions!K2176</f>
        <v>11031.67733808927</v>
      </c>
      <c r="L262" s="39">
        <f>[2]Emissions!L2176</f>
        <v>7027.3477281127252</v>
      </c>
      <c r="M262" s="39">
        <f>[2]Emissions!M2176</f>
        <v>4344.3823908594468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46497.956338238633</v>
      </c>
      <c r="J266" s="39">
        <f>[2]Emissions!J2223</f>
        <v>32453.415385067728</v>
      </c>
      <c r="K266" s="39">
        <f>[2]Emissions!K2223</f>
        <v>13910.501114307621</v>
      </c>
      <c r="L266" s="39">
        <f>[2]Emissions!L2223</f>
        <v>0</v>
      </c>
      <c r="M266" s="39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30231.03990523476</v>
      </c>
      <c r="F268" s="39">
        <f>[2]Emissions!F2136</f>
        <v>121382.8806816643</v>
      </c>
      <c r="G268" s="39">
        <f>[2]Emissions!G2136</f>
        <v>214261.71086045919</v>
      </c>
      <c r="H268" s="39">
        <f>[2]Emissions!H2136</f>
        <v>227980.62782488609</v>
      </c>
      <c r="I268" s="39">
        <f>[2]Emissions!I2136</f>
        <v>136828.78704845661</v>
      </c>
      <c r="J268" s="39">
        <f>[2]Emissions!J2136</f>
        <v>43949.956869661597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4605.897475574714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67.201787427047165</v>
      </c>
      <c r="H270" s="39">
        <f>[2]Emissions!H2122</f>
        <v>2407.46572393823</v>
      </c>
      <c r="I270" s="39">
        <f>[2]Emissions!I2122</f>
        <v>13766.977464590789</v>
      </c>
      <c r="J270" s="39">
        <f>[2]Emissions!J2122</f>
        <v>13766.977464590789</v>
      </c>
      <c r="K270" s="39">
        <f>[2]Emissions!K2122</f>
        <v>11426.71352807961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167.53671563560599</v>
      </c>
      <c r="F271" s="39">
        <f>[2]Emissions!F2115</f>
        <v>422.41895455520762</v>
      </c>
      <c r="G271" s="39">
        <f>[2]Emissions!G2115</f>
        <v>583.63866343376458</v>
      </c>
      <c r="H271" s="39">
        <f>[2]Emissions!H2115</f>
        <v>425.23944321353088</v>
      </c>
      <c r="I271" s="39">
        <f>[2]Emissions!I2115</f>
        <v>170.35720429392961</v>
      </c>
      <c r="J271" s="39">
        <f>[2]Emissions!J2115</f>
        <v>9.1374954153726087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1.9558968813977771</v>
      </c>
      <c r="J273" s="39">
        <f>[2]Emissions!J2162</f>
        <v>11.515445805567831</v>
      </c>
      <c r="K273" s="39">
        <f>[2]Emissions!K2162</f>
        <v>67.45986783750152</v>
      </c>
      <c r="L273" s="39">
        <f>[2]Emissions!L2162</f>
        <v>373.90333063054481</v>
      </c>
      <c r="M273" s="39">
        <f>[2]Emissions!M2162</f>
        <v>831.25566162036864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1462.991491139539</v>
      </c>
      <c r="I276" s="39">
        <f>[2]Emissions!I2155</f>
        <v>1462.991491139539</v>
      </c>
      <c r="J276" s="39">
        <f>[2]Emissions!J2155</f>
        <v>1462.991491139539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41.057359620515861</v>
      </c>
      <c r="F277" s="39">
        <f>[2]Emissions!F2148</f>
        <v>66.658467881595811</v>
      </c>
      <c r="G277" s="39">
        <f>[2]Emissions!G2148</f>
        <v>88.781817881595785</v>
      </c>
      <c r="H277" s="39">
        <f>[2]Emissions!H2148</f>
        <v>55.827226560795282</v>
      </c>
      <c r="I277" s="39">
        <f>[2]Emissions!I2148</f>
        <v>30.226118299715349</v>
      </c>
      <c r="J277" s="39">
        <f>[2]Emissions!J2148</f>
        <v>8.1027682997153612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0</v>
      </c>
      <c r="I278" s="39">
        <f>[2]Emissions!I2202</f>
        <v>674.71086883468877</v>
      </c>
      <c r="J278" s="39">
        <f>[2]Emissions!J2202</f>
        <v>1692.5745257452579</v>
      </c>
      <c r="K278" s="39">
        <f>[2]Emissions!K2202</f>
        <v>1707.425295853837</v>
      </c>
      <c r="L278" s="39">
        <f>[2]Emissions!L2202</f>
        <v>1707.425295853837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3.0853907277936951E-2</v>
      </c>
      <c r="H279" s="39">
        <f>[2]Emissions!H2195</f>
        <v>3.0853907277936951E-2</v>
      </c>
      <c r="I279" s="39">
        <f>[2]Emissions!I2195</f>
        <v>3.0853907277936951E-2</v>
      </c>
      <c r="J279" s="39">
        <f>[2]Emissions!J2195</f>
        <v>0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0</v>
      </c>
      <c r="I280" s="39">
        <f>[2]Emissions!I873</f>
        <v>0</v>
      </c>
      <c r="J280" s="39">
        <f>[2]Emissions!J873</f>
        <v>0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186.28821920303781</v>
      </c>
      <c r="J283" s="39">
        <f>[2]Emissions!J328</f>
        <v>1241.9214613535839</v>
      </c>
      <c r="K283" s="39">
        <f>[2]Emissions!K328</f>
        <v>7699.9130603922295</v>
      </c>
      <c r="L283" s="39">
        <f>[2]Emissions!L328</f>
        <v>47938.168408248392</v>
      </c>
      <c r="M283" s="39">
        <f>[2]Emissions!M328</f>
        <v>282661.32460407598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3.6180644222020022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18537.29796852664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40376.983417857547</v>
      </c>
      <c r="J287" s="39">
        <f>[2]Emissions!J653</f>
        <v>47817.395950682891</v>
      </c>
      <c r="K287" s="39">
        <f>[2]Emissions!K653</f>
        <v>0</v>
      </c>
      <c r="L287" s="39">
        <f>[2]Emissions!L653</f>
        <v>0</v>
      </c>
      <c r="M287" s="39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5.6991634682299548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934.46625630809433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1231.947648039052</v>
      </c>
      <c r="F289" s="39">
        <f>[2]Emissions!F1274</f>
        <v>5240.4757334818478</v>
      </c>
      <c r="G289" s="39">
        <f>[2]Emissions!G1274</f>
        <v>8169.5532945686682</v>
      </c>
      <c r="H289" s="39">
        <f>[2]Emissions!H1274</f>
        <v>12828.30856759233</v>
      </c>
      <c r="I289" s="39">
        <f>[2]Emissions!I1274</f>
        <v>16181.413989627459</v>
      </c>
      <c r="J289" s="39">
        <f>[2]Emissions!J1274</f>
        <v>19688.180623910612</v>
      </c>
      <c r="K289" s="39">
        <f>[2]Emissions!K1274</f>
        <v>22660.63041238693</v>
      </c>
      <c r="L289" s="39">
        <f>[2]Emissions!L1274</f>
        <v>22829.681845380921</v>
      </c>
      <c r="M289" s="39">
        <f>[2]Emissions!M1274</f>
        <v>23070.82035987273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41802.519652261602</v>
      </c>
      <c r="G290" s="39">
        <f>[2]Emissions!G346</f>
        <v>51818.51717148508</v>
      </c>
      <c r="H290" s="39">
        <f>[2]Emissions!H346</f>
        <v>70893.654360247005</v>
      </c>
      <c r="I290" s="39">
        <f>[2]Emissions!I346</f>
        <v>42322.511603391722</v>
      </c>
      <c r="J290" s="39">
        <f>[2]Emissions!J346</f>
        <v>36048.973949379157</v>
      </c>
      <c r="K290" s="39">
        <f>[2]Emissions!K346</f>
        <v>22125.14354576794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11.90808473091364</v>
      </c>
      <c r="H291" s="39">
        <f>[2]Emissions!H2308</f>
        <v>11.90808473091364</v>
      </c>
      <c r="I291" s="39">
        <f>[2]Emissions!I2308</f>
        <v>11.90808473091364</v>
      </c>
      <c r="J291" s="39">
        <f>[2]Emissions!J2308</f>
        <v>0.22099543178973721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1014.596090611306</v>
      </c>
      <c r="H293" s="39">
        <f>[2]Emissions!H333</f>
        <v>1845.3243307406501</v>
      </c>
      <c r="I293" s="39">
        <f>[2]Emissions!I333</f>
        <v>334.50657135874923</v>
      </c>
      <c r="J293" s="39">
        <f>[2]Emissions!J333</f>
        <v>697.81172170864897</v>
      </c>
      <c r="K293" s="39">
        <f>[2]Emissions!K333</f>
        <v>697.81172170864897</v>
      </c>
      <c r="L293" s="39">
        <f>[2]Emissions!L333</f>
        <v>0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7.5149848619998919E-2</v>
      </c>
      <c r="F294" s="39">
        <f>[2]Emissions!F689</f>
        <v>6.2883898060556109E-2</v>
      </c>
      <c r="G294" s="39">
        <f>[2]Emissions!G689</f>
        <v>0.26611121867894749</v>
      </c>
      <c r="H294" s="39">
        <f>[2]Emissions!H689</f>
        <v>0.25680533771078651</v>
      </c>
      <c r="I294" s="39">
        <f>[2]Emissions!I689</f>
        <v>0</v>
      </c>
      <c r="J294" s="39">
        <f>[2]Emissions!J689</f>
        <v>0</v>
      </c>
      <c r="K294" s="39">
        <f>[2]Emissions!K689</f>
        <v>0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3.7869515215429042E-2</v>
      </c>
      <c r="F297" s="39">
        <f>[2]Emissions!F790</f>
        <v>0.1981003313929921</v>
      </c>
      <c r="G297" s="39">
        <f>[2]Emissions!G790</f>
        <v>0.30521962397045521</v>
      </c>
      <c r="H297" s="39">
        <f>[2]Emissions!H790</f>
        <v>0.58562324375248431</v>
      </c>
      <c r="I297" s="39">
        <f>[2]Emissions!I790</f>
        <v>0.72236810824967279</v>
      </c>
      <c r="J297" s="39">
        <f>[2]Emissions!J790</f>
        <v>0.75239831617570541</v>
      </c>
      <c r="K297" s="39">
        <f>[2]Emissions!K790</f>
        <v>0.76222057971598056</v>
      </c>
      <c r="L297" s="39">
        <f>[2]Emissions!L790</f>
        <v>0.60760147013795296</v>
      </c>
      <c r="M297" s="39">
        <f>[2]Emissions!M790</f>
        <v>0.15219894094869149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3.502953618035863E-3</v>
      </c>
      <c r="F299" s="39">
        <f>[2]Emissions!F859</f>
        <v>3.6034704936367679E-2</v>
      </c>
      <c r="G299" s="39">
        <f>[2]Emissions!G859</f>
        <v>6.1347819219365191E-2</v>
      </c>
      <c r="H299" s="39">
        <f>[2]Emissions!H859</f>
        <v>6.1347819219365191E-2</v>
      </c>
      <c r="I299" s="39">
        <f>[2]Emissions!I859</f>
        <v>0</v>
      </c>
      <c r="J299" s="39">
        <f>[2]Emissions!J859</f>
        <v>0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</v>
      </c>
      <c r="F300" s="39">
        <f>[2]Emissions!F557</f>
        <v>31.845947543697491</v>
      </c>
      <c r="G300" s="39">
        <f>[2]Emissions!G557</f>
        <v>27.801813073739499</v>
      </c>
      <c r="H300" s="39">
        <f>[2]Emissions!H557</f>
        <v>45.148924386272981</v>
      </c>
      <c r="I300" s="39">
        <f>[2]Emissions!I557</f>
        <v>14.62860420148629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30781.490235942369</v>
      </c>
      <c r="F302" s="39">
        <f>[2]Emissions!F2069</f>
        <v>45097.725226003167</v>
      </c>
      <c r="G302" s="39">
        <f>[2]Emissions!G2069</f>
        <v>57233.696753511344</v>
      </c>
      <c r="H302" s="39">
        <f>[2]Emissions!H2069</f>
        <v>60899.360622034183</v>
      </c>
      <c r="I302" s="39">
        <f>[2]Emissions!I2069</f>
        <v>55068.354544975133</v>
      </c>
      <c r="J302" s="39">
        <f>[2]Emissions!J2069</f>
        <v>38549.393452030068</v>
      </c>
      <c r="K302" s="39">
        <f>[2]Emissions!K2069</f>
        <v>10898.930354706259</v>
      </c>
      <c r="L302" s="39">
        <f>[2]Emissions!L2069</f>
        <v>0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3759.8317098728871</v>
      </c>
      <c r="F306" s="39">
        <f>[2]Emissions!F372</f>
        <v>1552.7360437857189</v>
      </c>
      <c r="G306" s="39">
        <f>[2]Emissions!G372</f>
        <v>0</v>
      </c>
      <c r="H306" s="39">
        <f>[2]Emissions!H372</f>
        <v>1138.6918892757881</v>
      </c>
      <c r="I306" s="39">
        <f>[2]Emissions!I372</f>
        <v>0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5558.5377222471916</v>
      </c>
      <c r="I307" s="39">
        <f>[2]Emissions!I351</f>
        <v>2779.2688611235958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13364.54251489574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6.6802667197452209E-5</v>
      </c>
      <c r="G309" s="39">
        <f>[2]Emissions!G2055</f>
        <v>4.1357549156454082E-4</v>
      </c>
      <c r="H309" s="39">
        <f>[2]Emissions!H2055</f>
        <v>2.482064265076384E-3</v>
      </c>
      <c r="I309" s="39">
        <f>[2]Emissions!I2055</f>
        <v>1.4714691391219279E-2</v>
      </c>
      <c r="J309" s="39">
        <f>[2]Emissions!J2055</f>
        <v>8.2725962055007346E-2</v>
      </c>
      <c r="K309" s="39">
        <f>[2]Emissions!K2055</f>
        <v>0.1867322816247721</v>
      </c>
      <c r="L309" s="39">
        <f>[2]Emissions!L2055</f>
        <v>7.2719241382349586E-2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1.0659516429023841</v>
      </c>
      <c r="F310" s="39">
        <f>[2]Emissions!F1076</f>
        <v>1.6700885842026849</v>
      </c>
      <c r="G310" s="39">
        <f>[2]Emissions!G1076</f>
        <v>0.39294583457526677</v>
      </c>
      <c r="H310" s="39">
        <f>[2]Emissions!H1076</f>
        <v>0.80826227224743485</v>
      </c>
      <c r="I310" s="39">
        <f>[2]Emissions!I1076</f>
        <v>0.41752214605068061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39.3178077540353</v>
      </c>
      <c r="G312" s="39">
        <f>[2]Emissions!G782</f>
        <v>42.082830908893783</v>
      </c>
      <c r="H312" s="39">
        <f>[2]Emissions!H782</f>
        <v>44.84965489587735</v>
      </c>
      <c r="I312" s="39">
        <f>[2]Emissions!I782</f>
        <v>47.612877218610727</v>
      </c>
      <c r="J312" s="39">
        <f>[2]Emissions!J782</f>
        <v>47.612877218610677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101.2748912964348</v>
      </c>
      <c r="F313" s="39">
        <f>[2]Emissions!F1323</f>
        <v>25.792681074483781</v>
      </c>
      <c r="G313" s="39">
        <f>[2]Emissions!G1323</f>
        <v>0</v>
      </c>
      <c r="H313" s="39">
        <f>[2]Emissions!H1323</f>
        <v>22.075091782164979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2.0476738461538471</v>
      </c>
      <c r="F314" s="39">
        <f>[2]Emissions!F851</f>
        <v>1.638139076923077</v>
      </c>
      <c r="G314" s="39">
        <f>[2]Emissions!G851</f>
        <v>1.2286043076923061</v>
      </c>
      <c r="H314" s="39">
        <f>[2]Emissions!H851</f>
        <v>0.8190695384615384</v>
      </c>
      <c r="I314" s="39">
        <f>[2]Emissions!I851</f>
        <v>0.21554461538461539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5.4615670681889492</v>
      </c>
      <c r="F315" s="39">
        <f>[2]Emissions!F1068</f>
        <v>214.15290307884601</v>
      </c>
      <c r="G315" s="39">
        <f>[2]Emissions!G1068</f>
        <v>394.98612737073069</v>
      </c>
      <c r="H315" s="39">
        <f>[2]Emissions!H1068</f>
        <v>615.29211688597775</v>
      </c>
      <c r="I315" s="39">
        <f>[2]Emissions!I1068</f>
        <v>795.39530131269851</v>
      </c>
      <c r="J315" s="39">
        <f>[2]Emissions!J1068</f>
        <v>837.2247710827121</v>
      </c>
      <c r="K315" s="39">
        <f>[2]Emissions!K1068</f>
        <v>879.98095055328486</v>
      </c>
      <c r="L315" s="39">
        <f>[2]Emissions!L1068</f>
        <v>932.68116445126964</v>
      </c>
      <c r="M315" s="39">
        <f>[2]Emissions!M1068</f>
        <v>990.70983161914705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161.45010154320991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116282.0633520769</v>
      </c>
      <c r="F317" s="39">
        <f>[2]Emissions!F1020</f>
        <v>98934.455285260541</v>
      </c>
      <c r="G317" s="39">
        <f>[2]Emissions!G1020</f>
        <v>79147.56422820843</v>
      </c>
      <c r="H317" s="39">
        <f>[2]Emissions!H1020</f>
        <v>55551.244919673532</v>
      </c>
      <c r="I317" s="39">
        <f>[2]Emissions!I1020</f>
        <v>28680.21590681091</v>
      </c>
      <c r="J317" s="39">
        <f>[2]Emissions!J1020</f>
        <v>18514.52178681294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6608.5476379649263</v>
      </c>
      <c r="I318" s="39">
        <f>[2]Emissions!I1234</f>
        <v>3304.2738189824631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12917.78748780137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25546.32929738774</v>
      </c>
      <c r="K320" s="39">
        <f>[2]Emissions!K1242</f>
        <v>25735.451880690682</v>
      </c>
      <c r="L320" s="39">
        <f>[2]Emissions!L1242</f>
        <v>25820.360600927419</v>
      </c>
      <c r="M320" s="39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10.14154971361388</v>
      </c>
      <c r="F325" s="39">
        <f>[2]Emissions!F661</f>
        <v>9.0538058289757917</v>
      </c>
      <c r="G325" s="39">
        <f>[2]Emissions!G661</f>
        <v>0</v>
      </c>
      <c r="H325" s="39">
        <f>[2]Emissions!H661</f>
        <v>8.9329385619150568</v>
      </c>
      <c r="I325" s="39">
        <f>[2]Emissions!I661</f>
        <v>0</v>
      </c>
      <c r="J325" s="39">
        <f>[2]Emissions!J661</f>
        <v>0</v>
      </c>
      <c r="K325" s="39">
        <f>[2]Emissions!K661</f>
        <v>0</v>
      </c>
      <c r="L325" s="39">
        <f>[2]Emissions!L661</f>
        <v>0</v>
      </c>
      <c r="M325" s="39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4650.8031838439538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9.2401154128267762E-4</v>
      </c>
      <c r="F328" s="39">
        <f>[2]Emissions!F1189</f>
        <v>6.6639725282302163E-4</v>
      </c>
      <c r="G328" s="39">
        <f>[2]Emissions!G1189</f>
        <v>6.1600769418845174E-4</v>
      </c>
      <c r="H328" s="39">
        <f>[2]Emissions!H1189</f>
        <v>4.6200577064133902E-4</v>
      </c>
      <c r="I328" s="39">
        <f>[2]Emissions!I1189</f>
        <v>3.0800384709422593E-4</v>
      </c>
      <c r="J328" s="39">
        <f>[2]Emissions!J1189</f>
        <v>1.5400192354711291E-4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82.728273716237638</v>
      </c>
      <c r="J329" s="39">
        <f>[2]Emissions!J1129</f>
        <v>82.728273716237638</v>
      </c>
      <c r="K329" s="39">
        <f>[2]Emissions!K1129</f>
        <v>82.728273716237766</v>
      </c>
      <c r="L329" s="39">
        <f>[2]Emissions!L1129</f>
        <v>82.490946542873118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0.877195642350305</v>
      </c>
      <c r="F330" s="39">
        <f>[2]Emissions!F1373</f>
        <v>0</v>
      </c>
      <c r="G330" s="39">
        <f>[2]Emissions!G1373</f>
        <v>0</v>
      </c>
      <c r="H330" s="39">
        <f>[2]Emissions!H1373</f>
        <v>9.2172024581192673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1684.410842097069</v>
      </c>
      <c r="F331" s="39">
        <f>[2]Emissions!F1218</f>
        <v>1684.4108420970699</v>
      </c>
      <c r="G331" s="39">
        <f>[2]Emissions!G1218</f>
        <v>1382.3056262370951</v>
      </c>
      <c r="H331" s="39">
        <f>[2]Emissions!H1218</f>
        <v>1981.2246437077249</v>
      </c>
      <c r="I331" s="39">
        <f>[2]Emissions!I1218</f>
        <v>417.09992499110041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735.89457568885939</v>
      </c>
      <c r="G332" s="39">
        <f>[2]Emissions!G895</f>
        <v>486.21072902105448</v>
      </c>
      <c r="H332" s="39">
        <f>[2]Emissions!H895</f>
        <v>1078.8051070091381</v>
      </c>
      <c r="I332" s="39">
        <f>[2]Emissions!I895</f>
        <v>1359.248010283208</v>
      </c>
      <c r="J332" s="39">
        <f>[2]Emissions!J895</f>
        <v>1487.807311360875</v>
      </c>
      <c r="K332" s="39">
        <f>[2]Emissions!K895</f>
        <v>751.91273567201574</v>
      </c>
      <c r="L332" s="39">
        <f>[2]Emissions!L895</f>
        <v>0</v>
      </c>
      <c r="M332" s="39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1.013269677752922</v>
      </c>
      <c r="F333" s="39">
        <f>[2]Emissions!F1106</f>
        <v>2.2026476101490138</v>
      </c>
      <c r="G333" s="39">
        <f>[2]Emissions!G1106</f>
        <v>0.1054823925896093</v>
      </c>
      <c r="H333" s="39">
        <f>[2]Emissions!H1106</f>
        <v>1.2746110081058</v>
      </c>
      <c r="I333" s="39">
        <f>[2]Emissions!I1106</f>
        <v>0.88105904405960545</v>
      </c>
      <c r="J333" s="39">
        <f>[2]Emissions!J1106</f>
        <v>0.44052952202980278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4260.5043297958618</v>
      </c>
      <c r="I338" s="39">
        <f>[2]Emissions!I377</f>
        <v>0</v>
      </c>
      <c r="J338" s="39">
        <f>[2]Emissions!J377</f>
        <v>2898.6646957770972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0</v>
      </c>
      <c r="M339" s="39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20270.324119319419</v>
      </c>
      <c r="F340" s="39">
        <f>[2]Emissions!F382</f>
        <v>11260.001258842971</v>
      </c>
      <c r="G340" s="39">
        <f>[2]Emissions!G382</f>
        <v>12875.81920682395</v>
      </c>
      <c r="H340" s="39">
        <f>[2]Emissions!H382</f>
        <v>5630.0006294214872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0</v>
      </c>
      <c r="J346" s="39">
        <f>[2]Emissions!J619</f>
        <v>0</v>
      </c>
      <c r="K346" s="39">
        <f>[2]Emissions!K619</f>
        <v>5.4387863231125343E-2</v>
      </c>
      <c r="L346" s="39">
        <f>[2]Emissions!L619</f>
        <v>5.4387863231125343E-2</v>
      </c>
      <c r="M346" s="39">
        <f>[2]Emissions!M619</f>
        <v>5.4387863231125343E-2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48573.715614889457</v>
      </c>
      <c r="F347" s="39">
        <f>[2]Emissions!F2369</f>
        <v>41045.079487182782</v>
      </c>
      <c r="G347" s="39">
        <f>[2]Emissions!G2369</f>
        <v>36438.45754235873</v>
      </c>
      <c r="H347" s="39">
        <f>[2]Emissions!H2369</f>
        <v>22821.52335210501</v>
      </c>
      <c r="I347" s="39">
        <f>[2]Emissions!I2369</f>
        <v>0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7043.6064241635768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82875.008646307819</v>
      </c>
      <c r="G352" s="39">
        <f>[2]Emissions!G2283</f>
        <v>135658.30426210919</v>
      </c>
      <c r="H352" s="39">
        <f>[2]Emissions!H2283</f>
        <v>145674.380041984</v>
      </c>
      <c r="I352" s="39">
        <f>[2]Emissions!I2283</f>
        <v>132908.5707428332</v>
      </c>
      <c r="J352" s="39">
        <f>[2]Emissions!J2283</f>
        <v>129368.7882727682</v>
      </c>
      <c r="K352" s="39">
        <f>[2]Emissions!K2283</f>
        <v>76585.492656966773</v>
      </c>
      <c r="L352" s="39">
        <f>[2]Emissions!L2283</f>
        <v>0</v>
      </c>
      <c r="M352" s="39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458.47012640712188</v>
      </c>
      <c r="G355" s="39">
        <f>[2]Emissions!G2347</f>
        <v>458.47012640712188</v>
      </c>
      <c r="H355" s="39">
        <f>[2]Emissions!H2347</f>
        <v>458.47012640712188</v>
      </c>
      <c r="I355" s="39">
        <f>[2]Emissions!I2347</f>
        <v>0</v>
      </c>
      <c r="J355" s="39">
        <f>[2]Emissions!J2347</f>
        <v>0</v>
      </c>
      <c r="K355" s="39">
        <f>[2]Emissions!K2347</f>
        <v>0</v>
      </c>
      <c r="L355" s="39">
        <f>[2]Emissions!L2347</f>
        <v>0</v>
      </c>
      <c r="M355" s="39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3.1246058889131021</v>
      </c>
      <c r="H359" s="39">
        <f>[2]Emissions!H2175</f>
        <v>3.356111313170298</v>
      </c>
      <c r="I359" s="39">
        <f>[2]Emissions!I2175</f>
        <v>2.8451508810919699</v>
      </c>
      <c r="J359" s="39">
        <f>[2]Emissions!J2175</f>
        <v>2.3492446134682772</v>
      </c>
      <c r="K359" s="39">
        <f>[2]Emissions!K2175</f>
        <v>2.2063354676178539</v>
      </c>
      <c r="L359" s="39">
        <f>[2]Emissions!L2175</f>
        <v>1.405469545622545</v>
      </c>
      <c r="M359" s="39">
        <f>[2]Emissions!M2175</f>
        <v>0.86887647817188951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1.915777509715157</v>
      </c>
      <c r="J363" s="39">
        <f>[2]Emissions!J2222</f>
        <v>1.360552954908939</v>
      </c>
      <c r="K363" s="39">
        <f>[2]Emissions!K2222</f>
        <v>0.60085444230920526</v>
      </c>
      <c r="L363" s="39">
        <f>[2]Emissions!L2222</f>
        <v>0</v>
      </c>
      <c r="M363" s="39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0.50409598212778894</v>
      </c>
      <c r="J364" s="39">
        <f>[2]Emissions!J2215</f>
        <v>2.9968300640041181</v>
      </c>
      <c r="K364" s="39">
        <f>[2]Emissions!K2215</f>
        <v>2.9968300640041181</v>
      </c>
      <c r="L364" s="39">
        <f>[2]Emissions!L2215</f>
        <v>2.4927340818763288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1291.5568173697559</v>
      </c>
      <c r="F366" s="39">
        <f>[2]Emissions!F2135</f>
        <v>5185.82515017079</v>
      </c>
      <c r="G366" s="39">
        <f>[2]Emissions!G2135</f>
        <v>9153.875428387606</v>
      </c>
      <c r="H366" s="39">
        <f>[2]Emissions!H2135</f>
        <v>9739.9869478020264</v>
      </c>
      <c r="I366" s="39">
        <f>[2]Emissions!I2135</f>
        <v>5845.7186150009948</v>
      </c>
      <c r="J366" s="39">
        <f>[2]Emissions!J2135</f>
        <v>1877.6683367841761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66.959771051472359</v>
      </c>
      <c r="G368" s="39">
        <f>[2]Emissions!G2121</f>
        <v>66.959771051472345</v>
      </c>
      <c r="H368" s="39">
        <f>[2]Emissions!H2121</f>
        <v>2398.7956252528238</v>
      </c>
      <c r="I368" s="39">
        <f>[2]Emissions!I2121</f>
        <v>13717.397920412481</v>
      </c>
      <c r="J368" s="39">
        <f>[2]Emissions!J2121</f>
        <v>13717.39792041249</v>
      </c>
      <c r="K368" s="39">
        <f>[2]Emissions!K2121</f>
        <v>11385.562066211131</v>
      </c>
      <c r="L368" s="39">
        <f>[2]Emissions!L2121</f>
        <v>0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20453.440700513569</v>
      </c>
      <c r="F369" s="39">
        <f>[2]Emissions!F2114</f>
        <v>51570.314035281612</v>
      </c>
      <c r="G369" s="39">
        <f>[2]Emissions!G2114</f>
        <v>71252.553494205451</v>
      </c>
      <c r="H369" s="39">
        <f>[2]Emissions!H2114</f>
        <v>51914.648692318588</v>
      </c>
      <c r="I369" s="39">
        <f>[2]Emissions!I2114</f>
        <v>20797.77535755057</v>
      </c>
      <c r="J369" s="39">
        <f>[2]Emissions!J2114</f>
        <v>1115.5358986267399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1.495928518661535</v>
      </c>
      <c r="J378" s="39">
        <f>[2]Emissions!J2272</f>
        <v>8.8488705352847354</v>
      </c>
      <c r="K378" s="39">
        <f>[2]Emissions!K2272</f>
        <v>49.601212948180667</v>
      </c>
      <c r="L378" s="39">
        <f>[2]Emissions!L2272</f>
        <v>111.6272257168992</v>
      </c>
      <c r="M378" s="39">
        <f>[2]Emissions!M2272</f>
        <v>83.77342074608157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0.55442050316358404</v>
      </c>
      <c r="J381" s="39">
        <f>[2]Emissions!J612</f>
        <v>3.3832619579076288</v>
      </c>
      <c r="K381" s="39">
        <f>[2]Emissions!K612</f>
        <v>21.568342239020229</v>
      </c>
      <c r="L381" s="39">
        <f>[2]Emissions!L612</f>
        <v>112.06160177032309</v>
      </c>
      <c r="M381" s="39">
        <f>[2]Emissions!M612</f>
        <v>192.91070826179961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7.4796425933076772E-3</v>
      </c>
      <c r="J383" s="39">
        <f>[2]Emissions!J2267</f>
        <v>4.4244352676423682E-2</v>
      </c>
      <c r="K383" s="39">
        <f>[2]Emissions!K2267</f>
        <v>0.2480060647409035</v>
      </c>
      <c r="L383" s="39">
        <f>[2]Emissions!L2267</f>
        <v>0.55813612858449613</v>
      </c>
      <c r="M383" s="39">
        <f>[2]Emissions!M2267</f>
        <v>0.41886710373040797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1.864743529411764E-2</v>
      </c>
      <c r="F384" s="39">
        <f>[2]Emissions!F2089</f>
        <v>2.2084997647058811E-2</v>
      </c>
      <c r="G384" s="39">
        <f>[2]Emissions!G2089</f>
        <v>2.2084997647058818E-2</v>
      </c>
      <c r="H384" s="39">
        <f>[2]Emissions!H2089</f>
        <v>1.3940894117647059E-2</v>
      </c>
      <c r="I384" s="39">
        <f>[2]Emissions!I2089</f>
        <v>3.4375623529411762E-3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0.49347791192081653</v>
      </c>
      <c r="F386" s="39">
        <f>[2]Emissions!F376</f>
        <v>0.20379660574687561</v>
      </c>
      <c r="G386" s="39">
        <f>[2]Emissions!G376</f>
        <v>0</v>
      </c>
      <c r="H386" s="39">
        <f>[2]Emissions!H376</f>
        <v>0.14945331046744731</v>
      </c>
      <c r="I386" s="39">
        <f>[2]Emissions!I376</f>
        <v>0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1.0608712750862061E-3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1.467602341680021E-3</v>
      </c>
      <c r="I389" s="39">
        <f>[2]Emissions!I1143</f>
        <v>1.3387494467100921E-3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2.8830554488693037E-4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2.660480040660675</v>
      </c>
      <c r="F393" s="39">
        <f>[2]Emissions!F386</f>
        <v>1.4778751652231401</v>
      </c>
      <c r="G393" s="39">
        <f>[2]Emissions!G386</f>
        <v>1.6899512708956439</v>
      </c>
      <c r="H393" s="39">
        <f>[2]Emissions!H386</f>
        <v>0.73893758261157028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62.319267916224483</v>
      </c>
      <c r="F395" s="39">
        <f>[2]Emissions!F1372</f>
        <v>0</v>
      </c>
      <c r="G395" s="39">
        <f>[2]Emissions!G1372</f>
        <v>0</v>
      </c>
      <c r="H395" s="39">
        <f>[2]Emissions!H1372</f>
        <v>654.82462713401083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0.65429905660377341</v>
      </c>
      <c r="J396" s="39">
        <f>[2]Emissions!J1203</f>
        <v>4.580093396226415</v>
      </c>
      <c r="K396" s="39">
        <f>[2]Emissions!K1203</f>
        <v>28.134859433962259</v>
      </c>
      <c r="L396" s="39">
        <f>[2]Emissions!L1203</f>
        <v>174.69784811320761</v>
      </c>
      <c r="M396" s="39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229.86708101133971</v>
      </c>
      <c r="I397" s="39">
        <f>[2]Emissions!I887</f>
        <v>924.48983009827521</v>
      </c>
      <c r="J397" s="39">
        <f>[2]Emissions!J887</f>
        <v>1307.848782417803</v>
      </c>
      <c r="K397" s="39">
        <f>[2]Emissions!K887</f>
        <v>1396.2386999567659</v>
      </c>
      <c r="L397" s="39">
        <f>[2]Emissions!L887</f>
        <v>1408.249654441212</v>
      </c>
      <c r="M397" s="39">
        <f>[2]Emissions!M887</f>
        <v>1098.333084497267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2.1716564210526319</v>
      </c>
      <c r="H400" s="39">
        <f>[2]Emissions!H381</f>
        <v>0.55919119328570677</v>
      </c>
      <c r="I400" s="39">
        <f>[2]Emissions!I381</f>
        <v>0</v>
      </c>
      <c r="J400" s="39">
        <f>[2]Emissions!J381</f>
        <v>0.38044974132074388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0.15029694811479169</v>
      </c>
      <c r="H402" s="39">
        <f>[2]Emissions!H675</f>
        <v>1.1291496981349189</v>
      </c>
      <c r="I402" s="39">
        <f>[2]Emissions!I675</f>
        <v>0</v>
      </c>
      <c r="J402" s="39">
        <f>[2]Emissions!J675</f>
        <v>0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940.31854369035113</v>
      </c>
      <c r="H405" s="39">
        <f>[2]Emissions!H147</f>
        <v>2573.044938501524</v>
      </c>
      <c r="I405" s="39">
        <f>[2]Emissions!I147</f>
        <v>2066.6777474617779</v>
      </c>
      <c r="J405" s="39">
        <f>[2]Emissions!J147</f>
        <v>0</v>
      </c>
      <c r="K405" s="39">
        <f>[2]Emissions!K147</f>
        <v>0</v>
      </c>
      <c r="L405" s="39">
        <f>[2]Emissions!L147</f>
        <v>0</v>
      </c>
      <c r="M405" s="39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341.21149617340978</v>
      </c>
      <c r="G406" s="39">
        <f>[2]Emissions!G133</f>
        <v>350.32453981839529</v>
      </c>
      <c r="H406" s="39">
        <f>[2]Emissions!H133</f>
        <v>50.030578537875002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47.921951063628633</v>
      </c>
      <c r="J409" s="39">
        <f>[2]Emissions!J2161</f>
        <v>282.14300846776541</v>
      </c>
      <c r="K409" s="39">
        <f>[2]Emissions!K2161</f>
        <v>1652.8522111847151</v>
      </c>
      <c r="L409" s="39">
        <f>[2]Emissions!L2161</f>
        <v>9161.1052113338155</v>
      </c>
      <c r="M409" s="39">
        <f>[2]Emissions!M2161</f>
        <v>20366.816633537081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1461.482082580824</v>
      </c>
      <c r="I410" s="39">
        <f>[2]Emissions!I2154</f>
        <v>1461.482082580824</v>
      </c>
      <c r="J410" s="39">
        <f>[2]Emissions!J2154</f>
        <v>1461.482082580824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</v>
      </c>
      <c r="F411" s="39">
        <f>[2]Emissions!F2147</f>
        <v>6855.823421622129</v>
      </c>
      <c r="G411" s="39">
        <f>[2]Emissions!G2147</f>
        <v>9131.2099691221265</v>
      </c>
      <c r="H411" s="39">
        <f>[2]Emissions!H2147</f>
        <v>5741.8302517777956</v>
      </c>
      <c r="I411" s="39">
        <f>[2]Emissions!I2147</f>
        <v>3108.7562671257242</v>
      </c>
      <c r="J411" s="39">
        <f>[2]Emissions!J2147</f>
        <v>833.36971962572511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11043.65935525335</v>
      </c>
      <c r="G414" s="39">
        <f>[2]Emissions!G1777</f>
        <v>7362.4395701689036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4614.1608879156247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3140.5943413832538</v>
      </c>
      <c r="F418" s="39">
        <f>[2]Emissions!F1336</f>
        <v>4254.5256317015264</v>
      </c>
      <c r="G418" s="39">
        <f>[2]Emissions!G1336</f>
        <v>4862.7284935819262</v>
      </c>
      <c r="H418" s="39">
        <f>[2]Emissions!H1336</f>
        <v>5964.2233941654886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0</v>
      </c>
      <c r="I420" s="39">
        <f>[2]Emissions!I2201</f>
        <v>35837.132855980723</v>
      </c>
      <c r="J420" s="39">
        <f>[2]Emissions!J2201</f>
        <v>89900.757420054229</v>
      </c>
      <c r="K420" s="39">
        <f>[2]Emissions!K2201</f>
        <v>90689.553104217426</v>
      </c>
      <c r="L420" s="39">
        <f>[2]Emissions!L2201</f>
        <v>90689.553104217426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3186.3755663143829</v>
      </c>
      <c r="H421" s="39">
        <f>[2]Emissions!H2194</f>
        <v>3186.3755663143829</v>
      </c>
      <c r="I421" s="39">
        <f>[2]Emissions!I2194</f>
        <v>3186.3755663143829</v>
      </c>
      <c r="J421" s="39">
        <f>[2]Emissions!J2194</f>
        <v>0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754.05378938360286</v>
      </c>
      <c r="F423" s="39">
        <f>[2]Emissions!F1451</f>
        <v>0</v>
      </c>
      <c r="G423" s="39">
        <f>[2]Emissions!G1451</f>
        <v>3294.8359278562989</v>
      </c>
      <c r="H423" s="39">
        <f>[2]Emissions!H1451</f>
        <v>3612.577263677837</v>
      </c>
      <c r="I423" s="39">
        <f>[2]Emissions!I1451</f>
        <v>0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16.200111111111109</v>
      </c>
      <c r="I426" s="39">
        <f>[2]Emissions!I1444</f>
        <v>8.1000555555555511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679.04394713335694</v>
      </c>
      <c r="J427" s="39">
        <f>[2]Emissions!J2326</f>
        <v>761.2247444058205</v>
      </c>
      <c r="K427" s="39">
        <f>[2]Emissions!K2326</f>
        <v>935.16166466476216</v>
      </c>
      <c r="L427" s="39">
        <f>[2]Emissions!L2326</f>
        <v>935.16166466476216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3480.3881943341312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911.41562880658444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23.772973524108611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186.8602449428106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86.365413524055796</v>
      </c>
      <c r="J432" s="39">
        <f>[2]Emissions!J1188</f>
        <v>43.182706762027919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122.8450477887812</v>
      </c>
      <c r="F433" s="39">
        <f>[2]Emissions!F938</f>
        <v>122.8450477887812</v>
      </c>
      <c r="G433" s="39">
        <f>[2]Emissions!G938</f>
        <v>47.147493516313538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0</v>
      </c>
      <c r="I435" s="39">
        <f>[2]Emissions!I872</f>
        <v>0</v>
      </c>
      <c r="J435" s="39">
        <f>[2]Emissions!J872</f>
        <v>0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1601.1445162925129</v>
      </c>
      <c r="G436" s="39">
        <f>[2]Emissions!G519</f>
        <v>1601.1445162925129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1202.0585601569931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</v>
      </c>
      <c r="J441" s="39">
        <f>[2]Emissions!J1128</f>
        <v>1.559145754169575</v>
      </c>
      <c r="K441" s="39">
        <f>[2]Emissions!K1128</f>
        <v>1.559145754169577</v>
      </c>
      <c r="L441" s="39">
        <f>[2]Emissions!L1128</f>
        <v>1.5546729465298359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5606.8158147722615</v>
      </c>
      <c r="G444" s="39">
        <f>[2]Emissions!G894</f>
        <v>3704.4626973032719</v>
      </c>
      <c r="H444" s="39">
        <f>[2]Emissions!H894</f>
        <v>8219.4674819743832</v>
      </c>
      <c r="I444" s="39">
        <f>[2]Emissions!I894</f>
        <v>10356.17531644349</v>
      </c>
      <c r="J444" s="39">
        <f>[2]Emissions!J894</f>
        <v>11335.67475322572</v>
      </c>
      <c r="K444" s="39">
        <f>[2]Emissions!K894</f>
        <v>5728.8589384534534</v>
      </c>
      <c r="L444" s="39">
        <f>[2]Emissions!L894</f>
        <v>0</v>
      </c>
      <c r="M444" s="39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7747.567026402854</v>
      </c>
      <c r="G447" s="39">
        <f>[2]Emissions!G25</f>
        <v>5165.0446842685678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146.8807751461849</v>
      </c>
      <c r="F451" s="39">
        <f>[2]Emissions!F1105</f>
        <v>298.60155747080148</v>
      </c>
      <c r="G451" s="39">
        <f>[2]Emissions!G1105</f>
        <v>26.624797486910989</v>
      </c>
      <c r="H451" s="39">
        <f>[2]Emissions!H1105</f>
        <v>173.0506630571254</v>
      </c>
      <c r="I451" s="39">
        <f>[2]Emissions!I1105</f>
        <v>119.4406229883206</v>
      </c>
      <c r="J451" s="39">
        <f>[2]Emissions!J1105</f>
        <v>59.720311494160313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786.02941895980291</v>
      </c>
      <c r="I453" s="39">
        <f>[2]Emissions!I473</f>
        <v>393.01470947990128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-1716.8551714869</v>
      </c>
      <c r="J454" s="39">
        <f>[2]Emissions!J89</f>
        <v>-1661.2292306260319</v>
      </c>
      <c r="K454" s="39">
        <f>[2]Emissions!K89</f>
        <v>-1586.3177935997919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4128.7116948801486</v>
      </c>
      <c r="F455" s="39">
        <f>[2]Emissions!F7</f>
        <v>4803.4154168883433</v>
      </c>
      <c r="G455" s="39">
        <f>[2]Emissions!G7</f>
        <v>4107.1429233196304</v>
      </c>
      <c r="H455" s="39">
        <f>[2]Emissions!H7</f>
        <v>2308.7129266521529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1478.7668199366351</v>
      </c>
      <c r="M455" s="39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2.2459393500973461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4765.7857769359298</v>
      </c>
      <c r="F458" s="39">
        <f>[2]Emissions!F1603</f>
        <v>4369.496320599982</v>
      </c>
      <c r="G458" s="39">
        <f>[2]Emissions!G1603</f>
        <v>4369.496320599982</v>
      </c>
      <c r="H458" s="39">
        <f>[2]Emissions!H1603</f>
        <v>6128.1230272995244</v>
      </c>
      <c r="I458" s="39">
        <f>[2]Emissions!I1603</f>
        <v>6128.1230272995244</v>
      </c>
      <c r="J458" s="39">
        <f>[2]Emissions!J1603</f>
        <v>1758.626706699541</v>
      </c>
      <c r="K458" s="39">
        <f>[2]Emissions!K1603</f>
        <v>1758.626706699541</v>
      </c>
      <c r="L458" s="39">
        <f>[2]Emissions!L1603</f>
        <v>0</v>
      </c>
      <c r="M458" s="39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153.00438987215051</v>
      </c>
      <c r="J459" s="39">
        <f>[2]Emissions!J1589</f>
        <v>-80.263987783817456</v>
      </c>
      <c r="K459" s="39">
        <f>[2]Emissions!K1589</f>
        <v>-76.892900296897125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0.9734907000000006</v>
      </c>
      <c r="H460" s="39">
        <f>[2]Emissions!H1533</f>
        <v>0.64629299999999934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64.847777555711389</v>
      </c>
      <c r="L461" s="39">
        <f>[2]Emissions!L1135</f>
        <v>64.847777555711389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0.30494913112830352</v>
      </c>
      <c r="I462" s="39">
        <f>[2]Emissions!I1149</f>
        <v>0.4582477500872032</v>
      </c>
      <c r="J462" s="39">
        <f>[2]Emissions!J1149</f>
        <v>0.51954384645476226</v>
      </c>
      <c r="K462" s="39">
        <f>[2]Emissions!K1149</f>
        <v>0.65345938160378181</v>
      </c>
      <c r="L462" s="39">
        <f>[2]Emissions!L1149</f>
        <v>0.64014762566773609</v>
      </c>
      <c r="M462" s="39">
        <f>[2]Emissions!M1149</f>
        <v>0.45778216546728417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7.0013328909110341E-3</v>
      </c>
      <c r="K463" s="39">
        <f>[2]Emissions!K633</f>
        <v>7.0013328909110297E-3</v>
      </c>
      <c r="L463" s="39">
        <f>[2]Emissions!L633</f>
        <v>7.0013328909110436E-3</v>
      </c>
      <c r="M463" s="39">
        <f>[2]Emissions!M633</f>
        <v>3.500666445455517E-3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5827.7941244509266</v>
      </c>
      <c r="F464" s="39">
        <f>[2]Emissions!F529</f>
        <v>3581.252171714742</v>
      </c>
      <c r="G464" s="39">
        <f>[2]Emissions!G529</f>
        <v>0</v>
      </c>
      <c r="H464" s="39">
        <f>[2]Emissions!H529</f>
        <v>3964.4857989462098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712.74349943514596</v>
      </c>
      <c r="G465" s="39">
        <f>[2]Emissions!G354</f>
        <v>534.55762457635956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</v>
      </c>
      <c r="F466" s="39">
        <f>[2]Emissions!F20</f>
        <v>16.024612760434721</v>
      </c>
      <c r="G466" s="39">
        <f>[2]Emissions!G20</f>
        <v>16.024612760434721</v>
      </c>
      <c r="H466" s="39">
        <f>[2]Emissions!H20</f>
        <v>18.069244548750699</v>
      </c>
      <c r="I466" s="39">
        <f>[2]Emissions!I20</f>
        <v>44.555751000597617</v>
      </c>
      <c r="J466" s="39">
        <f>[2]Emissions!J20</f>
        <v>58.356904818573149</v>
      </c>
      <c r="K466" s="39">
        <f>[2]Emissions!K20</f>
        <v>84.747493546858081</v>
      </c>
      <c r="L466" s="39">
        <f>[2]Emissions!L20</f>
        <v>85.275808146911501</v>
      </c>
      <c r="M466" s="39">
        <f>[2]Emissions!M20</f>
        <v>74.798367022871048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7.1775191253781498E-2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63847.100011026669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0.71561580882352949</v>
      </c>
      <c r="F472" s="39">
        <f>[2]Emissions!F1805</f>
        <v>0.53671185661764698</v>
      </c>
      <c r="G472" s="39">
        <f>[2]Emissions!G1805</f>
        <v>0.53671185661764242</v>
      </c>
      <c r="H472" s="39">
        <f>[2]Emissions!H1805</f>
        <v>0.53671185662207654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81.995859053497909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0</v>
      </c>
      <c r="H474" s="39">
        <f>[2]Emissions!H1343</f>
        <v>0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41736.763671095367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240.15268288192979</v>
      </c>
      <c r="F477" s="39">
        <f>[2]Emissions!F1385</f>
        <v>4340.2914205187772</v>
      </c>
      <c r="G477" s="39">
        <f>[2]Emissions!G1385</f>
        <v>4340.2914205187772</v>
      </c>
      <c r="H477" s="39">
        <f>[2]Emissions!H1385</f>
        <v>4673.1763310189517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71058.926386826453</v>
      </c>
      <c r="F481" s="39">
        <f>[2]Emissions!F2359</f>
        <v>104526.0301401191</v>
      </c>
      <c r="G481" s="39">
        <f>[2]Emissions!G2359</f>
        <v>92575.229573894059</v>
      </c>
      <c r="H481" s="39">
        <f>[2]Emissions!H2359</f>
        <v>31001.23074450986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43.085364439999978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18523.605718952909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40347.15966819723</v>
      </c>
      <c r="J488" s="39">
        <f>[2]Emissions!J652</f>
        <v>47782.076470981221</v>
      </c>
      <c r="K488" s="39">
        <f>[2]Emissions!K652</f>
        <v>0</v>
      </c>
      <c r="L488" s="39">
        <f>[2]Emissions!L652</f>
        <v>0</v>
      </c>
      <c r="M488" s="39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191423.6075357525</v>
      </c>
      <c r="F489" s="39">
        <f>[2]Emissions!F434</f>
        <v>202404.2023937403</v>
      </c>
      <c r="G489" s="39">
        <f>[2]Emissions!G434</f>
        <v>146618.18071774981</v>
      </c>
      <c r="H489" s="39">
        <f>[2]Emissions!H434</f>
        <v>12383.95093120584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5.9924826706300083</v>
      </c>
      <c r="J492" s="39">
        <f>[2]Emissions!J2320</f>
        <v>5.9924826706300083</v>
      </c>
      <c r="K492" s="39">
        <f>[2]Emissions!K2320</f>
        <v>26.08392024447047</v>
      </c>
      <c r="L492" s="39">
        <f>[2]Emissions!L2320</f>
        <v>26.08392024447047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70.345762004020372</v>
      </c>
      <c r="I493" s="39">
        <f>[2]Emissions!I1962</f>
        <v>182.3479258717949</v>
      </c>
      <c r="J493" s="39">
        <f>[2]Emissions!J1962</f>
        <v>1317.770337435252</v>
      </c>
      <c r="K493" s="39">
        <f>[2]Emissions!K1962</f>
        <v>1321.557687418602</v>
      </c>
      <c r="L493" s="39">
        <f>[2]Emissions!L1962</f>
        <v>1321.557687418602</v>
      </c>
      <c r="M493" s="39">
        <f>[2]Emissions!M1962</f>
        <v>1126.968220247915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116575.1343683357</v>
      </c>
      <c r="F496" s="39">
        <f>[2]Emissions!F1024</f>
        <v>99186.437431547878</v>
      </c>
      <c r="G496" s="39">
        <f>[2]Emissions!G1024</f>
        <v>79349.149945238358</v>
      </c>
      <c r="H496" s="39">
        <f>[2]Emissions!H1024</f>
        <v>55687.885365605667</v>
      </c>
      <c r="I496" s="39">
        <f>[2]Emissions!I1024</f>
        <v>28750.761175357158</v>
      </c>
      <c r="J496" s="39">
        <f>[2]Emissions!J1024</f>
        <v>18560.063243332999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0.2092123937082683</v>
      </c>
      <c r="F497" s="39">
        <f>[2]Emissions!F1273</f>
        <v>0.88995053817179437</v>
      </c>
      <c r="G497" s="39">
        <f>[2]Emissions!G1273</f>
        <v>1.3873737272882889</v>
      </c>
      <c r="H497" s="39">
        <f>[2]Emissions!H1273</f>
        <v>2.178535059445319</v>
      </c>
      <c r="I497" s="39">
        <f>[2]Emissions!I1273</f>
        <v>2.747967707672514</v>
      </c>
      <c r="J497" s="39">
        <f>[2]Emissions!J1273</f>
        <v>3.343495482657485</v>
      </c>
      <c r="K497" s="39">
        <f>[2]Emissions!K1273</f>
        <v>3.8482842506011798</v>
      </c>
      <c r="L497" s="39">
        <f>[2]Emissions!L1273</f>
        <v>3.8769929826749689</v>
      </c>
      <c r="M497" s="39">
        <f>[2]Emissions!M1273</f>
        <v>3.9179437210544701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1.10620473650899</v>
      </c>
      <c r="F498" s="39">
        <f>[2]Emissions!F1168</f>
        <v>6.8344028371393399</v>
      </c>
      <c r="G498" s="39">
        <f>[2]Emissions!G1168</f>
        <v>1.416881441978334</v>
      </c>
      <c r="H498" s="39">
        <f>[2]Emissions!H1168</f>
        <v>9.1064397373869532</v>
      </c>
      <c r="I498" s="39">
        <f>[2]Emissions!I1168</f>
        <v>10.021751803373141</v>
      </c>
      <c r="J498" s="39">
        <f>[2]Emissions!J1168</f>
        <v>11.05649168195418</v>
      </c>
      <c r="K498" s="39">
        <f>[2]Emissions!K1168</f>
        <v>10.42083341654843</v>
      </c>
      <c r="L498" s="39">
        <f>[2]Emissions!L1168</f>
        <v>1.7794528902071911</v>
      </c>
      <c r="M498" s="39">
        <f>[2]Emissions!M1168</f>
        <v>1.7667116452930329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1.3656350243314421E-5</v>
      </c>
      <c r="J499" s="39">
        <f>[2]Emissions!J625</f>
        <v>8.4783174427243677E-5</v>
      </c>
      <c r="K499" s="39">
        <f>[2]Emissions!K625</f>
        <v>8.4783174427243622E-5</v>
      </c>
      <c r="L499" s="39">
        <f>[2]Emissions!L625</f>
        <v>2.9557430791519552E-3</v>
      </c>
      <c r="M499" s="39">
        <f>[2]Emissions!M625</f>
        <v>1.9734645462475151E-2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1224.7465145744679</v>
      </c>
      <c r="H502" s="39">
        <f>[2]Emissions!H2307</f>
        <v>1224.7465145744679</v>
      </c>
      <c r="I502" s="39">
        <f>[2]Emissions!I2307</f>
        <v>1224.7465145744679</v>
      </c>
      <c r="J502" s="39">
        <f>[2]Emissions!J2307</f>
        <v>22.729380159574472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30675.205360576991</v>
      </c>
      <c r="F503" s="39">
        <f>[2]Emissions!F2068</f>
        <v>44942.008070395437</v>
      </c>
      <c r="G503" s="39">
        <f>[2]Emissions!G2068</f>
        <v>57036.075511670228</v>
      </c>
      <c r="H503" s="39">
        <f>[2]Emissions!H2068</f>
        <v>60689.082272807718</v>
      </c>
      <c r="I503" s="39">
        <f>[2]Emissions!I2068</f>
        <v>54878.209975803009</v>
      </c>
      <c r="J503" s="39">
        <f>[2]Emissions!J2068</f>
        <v>38416.286917971622</v>
      </c>
      <c r="K503" s="39">
        <f>[2]Emissions!K2068</f>
        <v>10861.297626547659</v>
      </c>
      <c r="L503" s="39">
        <f>[2]Emissions!L2068</f>
        <v>0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40658.349600000001</v>
      </c>
      <c r="G504" s="39">
        <f>[2]Emissions!G1609</f>
        <v>39451.362079999992</v>
      </c>
      <c r="H504" s="39">
        <f>[2]Emissions!H1609</f>
        <v>40385.634680167263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9092.1231460843355</v>
      </c>
      <c r="G506" s="39">
        <f>[2]Emissions!G1410</f>
        <v>9092.1231460843355</v>
      </c>
      <c r="H506" s="39">
        <f>[2]Emissions!H1410</f>
        <v>9092.1231460843355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90.946684588235286</v>
      </c>
      <c r="F513" s="39">
        <f>[2]Emissions!F1519</f>
        <v>72.757347670588231</v>
      </c>
      <c r="G513" s="39">
        <f>[2]Emissions!G1519</f>
        <v>54.56801075294122</v>
      </c>
      <c r="H513" s="39">
        <f>[2]Emissions!H1519</f>
        <v>36.378673835294123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63.929249997365822</v>
      </c>
      <c r="F514" s="39">
        <f>[2]Emissions!F1404</f>
        <v>74.021867282419223</v>
      </c>
      <c r="G514" s="39">
        <f>[2]Emissions!G1404</f>
        <v>80.165398884775385</v>
      </c>
      <c r="H514" s="39">
        <f>[2]Emissions!H1404</f>
        <v>94.778126145399554</v>
      </c>
      <c r="I514" s="39">
        <f>[2]Emissions!I1404</f>
        <v>94.778126145399554</v>
      </c>
      <c r="J514" s="39">
        <f>[2]Emissions!J1404</f>
        <v>0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1.541883898585948E-2</v>
      </c>
      <c r="G515" s="39">
        <f>[2]Emissions!G1254</f>
        <v>1.2335071188687581E-2</v>
      </c>
      <c r="H515" s="39">
        <f>[2]Emissions!H1254</f>
        <v>9.2513033915157285E-3</v>
      </c>
      <c r="I515" s="39">
        <f>[2]Emissions!I1254</f>
        <v>6.167535594343793E-3</v>
      </c>
      <c r="J515" s="39">
        <f>[2]Emissions!J1254</f>
        <v>3.083767797171896E-3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4257.6531824469594</v>
      </c>
      <c r="J518" s="39">
        <f>[2]Emissions!J137</f>
        <v>5956.2979002066086</v>
      </c>
      <c r="K518" s="39">
        <f>[2]Emissions!K137</f>
        <v>5958.1575801120407</v>
      </c>
      <c r="L518" s="39">
        <f>[2]Emissions!L137</f>
        <v>0</v>
      </c>
      <c r="M518" s="39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15.02996972399978</v>
      </c>
      <c r="F519" s="39">
        <f>[2]Emissions!F688</f>
        <v>12.576779612111221</v>
      </c>
      <c r="G519" s="39">
        <f>[2]Emissions!G688</f>
        <v>53.222243735789498</v>
      </c>
      <c r="H519" s="39">
        <f>[2]Emissions!H688</f>
        <v>51.361067542157308</v>
      </c>
      <c r="I519" s="39">
        <f>[2]Emissions!I688</f>
        <v>0</v>
      </c>
      <c r="J519" s="39">
        <f>[2]Emissions!J688</f>
        <v>0</v>
      </c>
      <c r="K519" s="39">
        <f>[2]Emissions!K688</f>
        <v>0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18.188538220588232</v>
      </c>
      <c r="H520" s="39">
        <f>[2]Emissions!H681</f>
        <v>12.12569214705883</v>
      </c>
      <c r="I520" s="39">
        <f>[2]Emissions!I681</f>
        <v>6.0628460735294114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8.3074765609756085</v>
      </c>
      <c r="J521" s="39">
        <f>[2]Emissions!J327</f>
        <v>55.383177073170671</v>
      </c>
      <c r="K521" s="39">
        <f>[2]Emissions!K327</f>
        <v>343.37569785365849</v>
      </c>
      <c r="L521" s="39">
        <f>[2]Emissions!L327</f>
        <v>2137.7906350243902</v>
      </c>
      <c r="M521" s="39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516963.33393948572</v>
      </c>
      <c r="F524" s="39">
        <f>[2]Emissions!F440</f>
        <v>516963.33393948572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11451.700989375149</v>
      </c>
      <c r="G525" s="39">
        <f>[2]Emissions!G1720</f>
        <v>11451.700989375149</v>
      </c>
      <c r="H525" s="39">
        <f>[2]Emissions!H1720</f>
        <v>23191.894991161851</v>
      </c>
      <c r="I525" s="39">
        <f>[2]Emissions!I1720</f>
        <v>8951.6908595139485</v>
      </c>
      <c r="J525" s="39">
        <f>[2]Emissions!J1720</f>
        <v>0</v>
      </c>
      <c r="K525" s="39">
        <f>[2]Emissions!K1720</f>
        <v>0</v>
      </c>
      <c r="L525" s="39">
        <f>[2]Emissions!L1720</f>
        <v>0</v>
      </c>
      <c r="M525" s="39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3579.7033621186761</v>
      </c>
      <c r="F526" s="39">
        <f>[2]Emissions!F1463</f>
        <v>3298.5224793168732</v>
      </c>
      <c r="G526" s="39">
        <f>[2]Emissions!G1463</f>
        <v>4035.420369671112</v>
      </c>
      <c r="H526" s="39">
        <f>[2]Emissions!H1463</f>
        <v>5354.3501494063148</v>
      </c>
      <c r="I526" s="39">
        <f>[2]Emissions!I1463</f>
        <v>3103.769771564735</v>
      </c>
      <c r="J526" s="39">
        <f>[2]Emissions!J1463</f>
        <v>552.14456201205371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12.980887542142421</v>
      </c>
      <c r="J532" s="39">
        <f>[2]Emissions!J2331</f>
        <v>29.111392422140121</v>
      </c>
      <c r="K532" s="39">
        <f>[2]Emissions!K2331</f>
        <v>63.553456483171793</v>
      </c>
      <c r="L532" s="39">
        <f>[2]Emissions!L2331</f>
        <v>46.658443715939612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692.5332448800001</v>
      </c>
      <c r="G536" s="39">
        <f>[2]Emissions!G1615</f>
        <v>420.85489943809858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1440.044353835503</v>
      </c>
      <c r="L536" s="39">
        <f>[2]Emissions!L1615</f>
        <v>974.6802769956264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1502.216072744978</v>
      </c>
      <c r="F538" s="39">
        <f>[2]Emissions!F1416</f>
        <v>10775.36606732847</v>
      </c>
      <c r="G538" s="39">
        <f>[2]Emissions!G1416</f>
        <v>10775.36606732847</v>
      </c>
      <c r="H538" s="39">
        <f>[2]Emissions!H1416</f>
        <v>10775.36606732847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8.311903040540539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4.1559515202702677</v>
      </c>
      <c r="I542" s="39">
        <f>[2]Emissions!I1155</f>
        <v>2.7706343468468471</v>
      </c>
      <c r="J542" s="39">
        <f>[2]Emissions!J1155</f>
        <v>1.3505851028607621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8.3074765609756091E-3</v>
      </c>
      <c r="J543" s="39">
        <f>[2]Emissions!J332</f>
        <v>5.538317707317067E-2</v>
      </c>
      <c r="K543" s="39">
        <f>[2]Emissions!K332</f>
        <v>0.34337569785365862</v>
      </c>
      <c r="L543" s="39">
        <f>[2]Emissions!L332</f>
        <v>2.1377906350243912</v>
      </c>
      <c r="M543" s="39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41190.905206024087</v>
      </c>
      <c r="F545" s="39">
        <f>[2]Emissions!F2364</f>
        <v>40565.816211575693</v>
      </c>
      <c r="G545" s="39">
        <f>[2]Emissions!G2364</f>
        <v>38617.798196116841</v>
      </c>
      <c r="H545" s="39">
        <f>[2]Emissions!H2364</f>
        <v>38811.291559817902</v>
      </c>
      <c r="I545" s="39">
        <f>[2]Emissions!I2364</f>
        <v>29882.72393525406</v>
      </c>
      <c r="J545" s="39">
        <f>[2]Emissions!J2364</f>
        <v>24457.979584535798</v>
      </c>
      <c r="K545" s="39">
        <f>[2]Emissions!K2364</f>
        <v>21424.50234263224</v>
      </c>
      <c r="L545" s="39">
        <f>[2]Emissions!L2364</f>
        <v>15570.158409600301</v>
      </c>
      <c r="M545" s="39">
        <f>[2]Emissions!M2364</f>
        <v>9803.5677861461008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13.448889922334439</v>
      </c>
      <c r="H550" s="39">
        <f>[2]Emissions!H1809</f>
        <v>13.44888992244555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0.15773443662129519</v>
      </c>
      <c r="F554" s="39">
        <f>[2]Emissions!F1990</f>
        <v>0.20252929109053919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32267.796401013471</v>
      </c>
      <c r="K555" s="39">
        <f>[2]Emissions!K1836</f>
        <v>0</v>
      </c>
      <c r="L555" s="39">
        <f>[2]Emissions!L1836</f>
        <v>0</v>
      </c>
      <c r="M555" s="39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0.5473532770605759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840.73752706921982</v>
      </c>
      <c r="M557" s="39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1.026747224036577E-5</v>
      </c>
      <c r="I559" s="39">
        <f>[2]Emissions!I1944</f>
        <v>6.3878837361201822E-5</v>
      </c>
      <c r="J559" s="39">
        <f>[2]Emissions!J1944</f>
        <v>6.3878837361201822E-5</v>
      </c>
      <c r="K559" s="39">
        <f>[2]Emissions!K1944</f>
        <v>2.3429131286740691E-3</v>
      </c>
      <c r="L559" s="39">
        <f>[2]Emissions!L1944</f>
        <v>5.4713912475506197E-3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3.2411831483769943E-2</v>
      </c>
      <c r="H560" s="39">
        <f>[2]Emissions!H1909</f>
        <v>5.3696143601147703E-2</v>
      </c>
      <c r="I560" s="39">
        <f>[2]Emissions!I1909</f>
        <v>0.1257852483150633</v>
      </c>
      <c r="J560" s="39">
        <f>[2]Emissions!J1909</f>
        <v>0.14185033197986641</v>
      </c>
      <c r="K560" s="39">
        <f>[2]Emissions!K1909</f>
        <v>0.1161302040252523</v>
      </c>
      <c r="L560" s="39">
        <f>[2]Emissions!L1909</f>
        <v>7.6935948952269129E-2</v>
      </c>
      <c r="M560" s="39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6943.8793326639661</v>
      </c>
      <c r="H562" s="39">
        <f>[2]Emissions!H1846</f>
        <v>6943.8793326639661</v>
      </c>
      <c r="I562" s="39">
        <f>[2]Emissions!I1846</f>
        <v>0</v>
      </c>
      <c r="J562" s="39">
        <f>[2]Emissions!J1846</f>
        <v>7628.0276802583849</v>
      </c>
      <c r="K562" s="39">
        <f>[2]Emissions!K1846</f>
        <v>0</v>
      </c>
      <c r="L562" s="39">
        <f>[2]Emissions!L1846</f>
        <v>0</v>
      </c>
      <c r="M562" s="39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9.529860100586756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-835.77803229208212</v>
      </c>
      <c r="J566" s="39">
        <f>[2]Emissions!J1889</f>
        <v>-1874.345047429882</v>
      </c>
      <c r="K566" s="39">
        <f>[2]Emissions!K1889</f>
        <v>-4091.9068617167281</v>
      </c>
      <c r="L566" s="39">
        <f>[2]Emissions!L1889</f>
        <v>-3004.1167949508922</v>
      </c>
      <c r="M566" s="39">
        <f>[2]Emissions!M1889</f>
        <v>-32236.743861528459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3851.3491608366239</v>
      </c>
      <c r="F568" s="39">
        <f>[2]Emissions!F1995</f>
        <v>4945.0901907939997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6533.0909855245864</v>
      </c>
      <c r="H569" s="39">
        <f>[2]Emissions!H1939</f>
        <v>7058.5215113102076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47682.283032974898</v>
      </c>
      <c r="F571" s="39">
        <f>[2]Emissions!F1841</f>
        <v>43905.111902853307</v>
      </c>
      <c r="G571" s="39">
        <f>[2]Emissions!G1841</f>
        <v>28244.67798170897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91.840828339285679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0.19163651208360541</v>
      </c>
      <c r="J576" s="39">
        <f>[2]Emissions!J1919</f>
        <v>0</v>
      </c>
      <c r="K576" s="39">
        <f>[2]Emissions!K1919</f>
        <v>7.0287393860222078</v>
      </c>
      <c r="L576" s="39">
        <f>[2]Emissions!L1919</f>
        <v>16.414173742651862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-18141.54283634758</v>
      </c>
      <c r="F577" s="39">
        <f>[2]Emissions!F1884</f>
        <v>-16195.750246912539</v>
      </c>
      <c r="G577" s="39">
        <f>[2]Emissions!G1884</f>
        <v>-14441.87315360498</v>
      </c>
      <c r="H577" s="39">
        <f>[2]Emissions!H1884</f>
        <v>-15979.53884285552</v>
      </c>
      <c r="I577" s="39">
        <f>[2]Emissions!I1884</f>
        <v>-26604.18210809103</v>
      </c>
      <c r="J577" s="39">
        <f>[2]Emissions!J1884</f>
        <v>-10983.02164633016</v>
      </c>
      <c r="K577" s="39">
        <f>[2]Emissions!K1884</f>
        <v>-2173.505826855042</v>
      </c>
      <c r="L577" s="39">
        <f>[2]Emissions!L1884</f>
        <v>-160.42202314976379</v>
      </c>
      <c r="M577" s="39">
        <f>[2]Emissions!M1884</f>
        <v>-38.95912136595463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1231.6058658749989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6720.5860818820192</v>
      </c>
      <c r="I579" s="39">
        <f>[2]Emissions!I1758</f>
        <v>9994.9405761980997</v>
      </c>
      <c r="J579" s="39">
        <f>[2]Emissions!J1758</f>
        <v>9994.9405761980997</v>
      </c>
      <c r="K579" s="39">
        <f>[2]Emissions!K1758</f>
        <v>9994.9405761980997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0.28264234562107082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855.46461679368269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319.75699539626493</v>
      </c>
      <c r="M585" s="39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54.211457626283853</v>
      </c>
      <c r="F586" s="39">
        <f>[2]Emissions!F2005</f>
        <v>40.71244189102709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6.5376221429170167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23.929012475506209</v>
      </c>
      <c r="J588" s="39">
        <f>[2]Emissions!J1914</f>
        <v>0</v>
      </c>
      <c r="K588" s="39">
        <f>[2]Emissions!K1914</f>
        <v>877.65525800130627</v>
      </c>
      <c r="L588" s="39">
        <f>[2]Emissions!L1914</f>
        <v>2049.5831613324622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-111.30063522117619</v>
      </c>
      <c r="F589" s="39">
        <f>[2]Emissions!F1879</f>
        <v>0</v>
      </c>
      <c r="G589" s="39">
        <f>[2]Emissions!G1879</f>
        <v>0</v>
      </c>
      <c r="H589" s="39">
        <f>[2]Emissions!H1879</f>
        <v>-191.0323010763899</v>
      </c>
      <c r="I589" s="39">
        <f>[2]Emissions!I1879</f>
        <v>-817.40531437566608</v>
      </c>
      <c r="J589" s="39">
        <f>[2]Emissions!J1879</f>
        <v>-904.77990151176141</v>
      </c>
      <c r="K589" s="39">
        <f>[2]Emissions!K1879</f>
        <v>-700.74734344339299</v>
      </c>
      <c r="L589" s="39">
        <f>[2]Emissions!L1879</f>
        <v>-894.58628801795805</v>
      </c>
      <c r="M589" s="39">
        <f>[2]Emissions!M1879</f>
        <v>-956.86325845078056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3986.3341736394668</v>
      </c>
      <c r="F590" s="39">
        <f>[2]Emissions!F1753</f>
        <v>2792.9494256661078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-28.82489093081676</v>
      </c>
      <c r="F593" s="39">
        <f>[2]Emissions!F1894</f>
        <v>0</v>
      </c>
      <c r="G593" s="39">
        <f>[2]Emissions!G1894</f>
        <v>0</v>
      </c>
      <c r="H593" s="39">
        <f>[2]Emissions!H1894</f>
        <v>-486.54472416666761</v>
      </c>
      <c r="I593" s="39">
        <f>[2]Emissions!I1894</f>
        <v>-19951.369697756971</v>
      </c>
      <c r="J593" s="39">
        <f>[2]Emissions!J1894</f>
        <v>-59980.636847297632</v>
      </c>
      <c r="K593" s="39">
        <f>[2]Emissions!K1894</f>
        <v>-73674.89477576538</v>
      </c>
      <c r="L593" s="39">
        <f>[2]Emissions!L1894</f>
        <v>-95912.689110836873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494.06871012494651</v>
      </c>
      <c r="F595" s="39">
        <f>[2]Emissions!F747</f>
        <v>272.19121076049902</v>
      </c>
      <c r="G595" s="39">
        <f>[2]Emissions!G747</f>
        <v>219.2176969318198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12.304437136151961</v>
      </c>
      <c r="M596" s="39">
        <f>[2]Emissions!M711</f>
        <v>44.392892905371248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7995.1392697651327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15.50410214466422</v>
      </c>
      <c r="F599" s="39">
        <f>[2]Emissions!F705</f>
        <v>12.403281715731341</v>
      </c>
      <c r="G599" s="39">
        <f>[2]Emissions!G705</f>
        <v>9.3024612867985184</v>
      </c>
      <c r="H599" s="39">
        <f>[2]Emissions!H705</f>
        <v>6.2016408578656206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5127.6017633139209</v>
      </c>
      <c r="G600" s="39">
        <f>[2]Emissions!G699</f>
        <v>4818.2740017133647</v>
      </c>
      <c r="H600" s="39">
        <f>[2]Emissions!H699</f>
        <v>4508.7081125057257</v>
      </c>
      <c r="I600" s="39">
        <f>[2]Emissions!I699</f>
        <v>4199.6184785122514</v>
      </c>
      <c r="J600" s="39">
        <f>[2]Emissions!J699</f>
        <v>4199.6184785122514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6.8086097560975611</v>
      </c>
      <c r="F605" s="39">
        <f>[2]Emissions!F1499</f>
        <v>5.446887804878048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306.98618843872629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-25.53720896882032</v>
      </c>
      <c r="J607" s="39">
        <f>[2]Emissions!J998</f>
        <v>-0.53498008952894316</v>
      </c>
      <c r="K607" s="39">
        <f>[2]Emissions!K998</f>
        <v>-1.7250468108689101</v>
      </c>
      <c r="L607" s="39">
        <f>[2]Emissions!L998</f>
        <v>-35.709952674316973</v>
      </c>
      <c r="M607" s="39">
        <f>[2]Emissions!M998</f>
        <v>-40.308330919097102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7.5739030430858083</v>
      </c>
      <c r="F609" s="39">
        <f>[2]Emissions!F789</f>
        <v>39.620066278598422</v>
      </c>
      <c r="G609" s="39">
        <f>[2]Emissions!G789</f>
        <v>61.043924794091033</v>
      </c>
      <c r="H609" s="39">
        <f>[2]Emissions!H789</f>
        <v>117.1246487504968</v>
      </c>
      <c r="I609" s="39">
        <f>[2]Emissions!I789</f>
        <v>144.47362164993461</v>
      </c>
      <c r="J609" s="39">
        <f>[2]Emissions!J789</f>
        <v>150.47966323514109</v>
      </c>
      <c r="K609" s="39">
        <f>[2]Emissions!K789</f>
        <v>152.4441159431961</v>
      </c>
      <c r="L609" s="39">
        <f>[2]Emissions!L789</f>
        <v>121.52029402759059</v>
      </c>
      <c r="M609" s="39">
        <f>[2]Emissions!M789</f>
        <v>30.439788189738302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38046.601795228147</v>
      </c>
      <c r="G612" s="39">
        <f>[2]Emissions!G1633</f>
        <v>44451.268255790063</v>
      </c>
      <c r="H612" s="39">
        <f>[2]Emissions!H1633</f>
        <v>44451.26825579007</v>
      </c>
      <c r="I612" s="39">
        <f>[2]Emissions!I1633</f>
        <v>0</v>
      </c>
      <c r="J612" s="39">
        <f>[2]Emissions!J1633</f>
        <v>0</v>
      </c>
      <c r="K612" s="39">
        <f>[2]Emissions!K1633</f>
        <v>0</v>
      </c>
      <c r="L612" s="39">
        <f>[2]Emissions!L1633</f>
        <v>0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</v>
      </c>
      <c r="F614" s="39">
        <f>[2]Emissions!F1493</f>
        <v>4660.7585917002589</v>
      </c>
      <c r="G614" s="39">
        <f>[2]Emissions!G1493</f>
        <v>5064.9150194765107</v>
      </c>
      <c r="H614" s="39">
        <f>[2]Emissions!H1493</f>
        <v>5281.9607659950798</v>
      </c>
      <c r="I614" s="39">
        <f>[2]Emissions!I1493</f>
        <v>2390.214853279183</v>
      </c>
      <c r="J614" s="39">
        <f>[2]Emissions!J1493</f>
        <v>0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1440.1336152537119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24410.711511246711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</v>
      </c>
      <c r="J620" s="39">
        <f>[2]Emissions!J1036</f>
        <v>0</v>
      </c>
      <c r="K620" s="39">
        <f>[2]Emissions!K1036</f>
        <v>0</v>
      </c>
      <c r="L620" s="39">
        <f>[2]Emissions!L1036</f>
        <v>0</v>
      </c>
      <c r="M620" s="39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18.374909268292662</v>
      </c>
      <c r="H621" s="39">
        <f>[2]Emissions!H1487</f>
        <v>18.374909268292711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1648.868958195123</v>
      </c>
      <c r="F622" s="39">
        <f>[2]Emissions!F986</f>
        <v>3134.1706289128879</v>
      </c>
      <c r="G622" s="39">
        <f>[2]Emissions!G986</f>
        <v>3402.311434513023</v>
      </c>
      <c r="H622" s="39">
        <f>[2]Emissions!H986</f>
        <v>4270.0498371412186</v>
      </c>
      <c r="I622" s="39">
        <f>[2]Emissions!I986</f>
        <v>4744.3289566382437</v>
      </c>
      <c r="J622" s="39">
        <f>[2]Emissions!J986</f>
        <v>5279.6849450907439</v>
      </c>
      <c r="K622" s="39">
        <f>[2]Emissions!K986</f>
        <v>5248.6370805340657</v>
      </c>
      <c r="L622" s="39">
        <f>[2]Emissions!L986</f>
        <v>5239.776178909241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264.88275814014372</v>
      </c>
      <c r="J623" s="39">
        <f>[2]Emissions!J777</f>
        <v>28.81073125</v>
      </c>
      <c r="K623" s="39">
        <f>[2]Emissions!K777</f>
        <v>198.55152645328801</v>
      </c>
      <c r="L623" s="39">
        <f>[2]Emissions!L777</f>
        <v>199.27715562762631</v>
      </c>
      <c r="M623" s="39">
        <f>[2]Emissions!M777</f>
        <v>201.54165459548551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6.8916166352762946</v>
      </c>
      <c r="H625" s="39">
        <f>[2]Emissions!H1422</f>
        <v>235.48680078366729</v>
      </c>
      <c r="I625" s="39">
        <f>[2]Emissions!I1422</f>
        <v>865.34960350125743</v>
      </c>
      <c r="J625" s="39">
        <f>[2]Emissions!J1422</f>
        <v>1117.2283843492789</v>
      </c>
      <c r="K625" s="39">
        <f>[2]Emissions!K1422</f>
        <v>1597.29936164538</v>
      </c>
      <c r="L625" s="39">
        <f>[2]Emissions!L1422</f>
        <v>636.16894285976321</v>
      </c>
      <c r="M625" s="39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36153.208535277881</v>
      </c>
      <c r="G627" s="39">
        <f>[2]Emissions!G1621</f>
        <v>27242.991294681091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490.87231324250001</v>
      </c>
      <c r="F628" s="39">
        <f>[2]Emissions!F1551</f>
        <v>490.87231324250013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1.2740641655003041E-3</v>
      </c>
      <c r="J629" s="39">
        <f>[2]Emissions!J1030</f>
        <v>1.019251332398317E-2</v>
      </c>
      <c r="K629" s="39">
        <f>[2]Emissions!K1030</f>
        <v>5.9881015778401478E-2</v>
      </c>
      <c r="L629" s="39">
        <f>[2]Emissions!L1030</f>
        <v>0.37202673632538569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278.74698801036578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111.4987952041463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</v>
      </c>
      <c r="F631" s="39">
        <f>[2]Emissions!F980</f>
        <v>97.219963821694861</v>
      </c>
      <c r="G631" s="39">
        <f>[2]Emissions!G980</f>
        <v>17.854043837456619</v>
      </c>
      <c r="H631" s="39">
        <f>[2]Emissions!H980</f>
        <v>48.509034542059567</v>
      </c>
      <c r="I631" s="39">
        <f>[2]Emissions!I980</f>
        <v>5.9513479458189096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0.70059072360717212</v>
      </c>
      <c r="F632" s="39">
        <f>[2]Emissions!F858</f>
        <v>7.2069409872735344</v>
      </c>
      <c r="G632" s="39">
        <f>[2]Emissions!G858</f>
        <v>12.269563843873041</v>
      </c>
      <c r="H632" s="39">
        <f>[2]Emissions!H858</f>
        <v>12.269563843873041</v>
      </c>
      <c r="I632" s="39">
        <f>[2]Emissions!I858</f>
        <v>0</v>
      </c>
      <c r="J632" s="39">
        <f>[2]Emissions!J858</f>
        <v>0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67842.410732367323</v>
      </c>
      <c r="F637" s="39">
        <f>[2]Emissions!F1645</f>
        <v>0</v>
      </c>
      <c r="G637" s="39">
        <f>[2]Emissions!G1645</f>
        <v>6631.1578994008469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2129.0003390007241</v>
      </c>
      <c r="H638" s="39">
        <f>[2]Emissions!H1475</f>
        <v>6825.1669025311503</v>
      </c>
      <c r="I638" s="39">
        <f>[2]Emissions!I1475</f>
        <v>0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54.23173340107035</v>
      </c>
      <c r="H639" s="39">
        <f>[2]Emissions!H1266</f>
        <v>40.673800050802761</v>
      </c>
      <c r="I639" s="39">
        <f>[2]Emissions!I1266</f>
        <v>27.115866700535172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5.0985971659919027</v>
      </c>
      <c r="F640" s="39">
        <f>[2]Emissions!F1161</f>
        <v>4.0788777327935222</v>
      </c>
      <c r="G640" s="39">
        <f>[2]Emissions!G1161</f>
        <v>3.0591582995951381</v>
      </c>
      <c r="H640" s="39">
        <f>[2]Emissions!H1161</f>
        <v>2.0394388663967611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5614.5002249528934</v>
      </c>
      <c r="F641" s="39">
        <f>[2]Emissions!F974</f>
        <v>328.44563822532359</v>
      </c>
      <c r="G641" s="39">
        <f>[2]Emissions!G974</f>
        <v>5614.5002249528934</v>
      </c>
      <c r="H641" s="39">
        <f>[2]Emissions!H974</f>
        <v>1795.210178348952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547.07485177783724</v>
      </c>
      <c r="H643" s="39">
        <f>[2]Emissions!H723</f>
        <v>4322.6097406919052</v>
      </c>
      <c r="I643" s="39">
        <f>[2]Emissions!I723</f>
        <v>0</v>
      </c>
      <c r="J643" s="39">
        <f>[2]Emissions!J723</f>
        <v>0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1127.4769288461209</v>
      </c>
      <c r="F646" s="39">
        <f>[2]Emissions!F1581</f>
        <v>36443.927232139322</v>
      </c>
      <c r="G646" s="39">
        <f>[2]Emissions!G1581</f>
        <v>38078.561033168662</v>
      </c>
      <c r="H646" s="39">
        <f>[2]Emissions!H1581</f>
        <v>44876.178695224153</v>
      </c>
      <c r="I646" s="39">
        <f>[2]Emissions!I1581</f>
        <v>45391.782286685659</v>
      </c>
      <c r="J646" s="39">
        <f>[2]Emissions!J1581</f>
        <v>58148.09106417602</v>
      </c>
      <c r="K646" s="39">
        <f>[2]Emissions!K1581</f>
        <v>0</v>
      </c>
      <c r="L646" s="39">
        <f>[2]Emissions!L1581</f>
        <v>0</v>
      </c>
      <c r="M646" s="39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3.045380877129808E-2</v>
      </c>
      <c r="F647" s="39">
        <f>[2]Emissions!F1260</f>
        <v>0</v>
      </c>
      <c r="G647" s="39">
        <f>[2]Emissions!G1260</f>
        <v>3.045380877129808E-2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79.240753370513957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468.25678727999991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556.11476500000003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70.259092592592566</v>
      </c>
      <c r="F651" s="39">
        <f>[2]Emissions!F1469</f>
        <v>58.549243827160481</v>
      </c>
      <c r="G651" s="39">
        <f>[2]Emissions!G1469</f>
        <v>46.839395061728403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-2171.9917549042511</v>
      </c>
      <c r="J652" s="39">
        <f>[2]Emissions!J1004</f>
        <v>-2171.9917549042511</v>
      </c>
      <c r="K652" s="39">
        <f>[2]Emissions!K1004</f>
        <v>-1992.665290595171</v>
      </c>
      <c r="L652" s="39">
        <f>[2]Emissions!L1004</f>
        <v>-2425.258995225588</v>
      </c>
      <c r="M652" s="39">
        <f>[2]Emissions!M1004</f>
        <v>-50773.519568711978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56064.670708716541</v>
      </c>
      <c r="F654" s="39">
        <f>[2]Emissions!F771</f>
        <v>47495.178220620983</v>
      </c>
      <c r="G654" s="39">
        <f>[2]Emissions!G771</f>
        <v>43761.21840751313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8.1168534999999995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2371.839397118631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168.8727031395988</v>
      </c>
      <c r="F656" s="39">
        <f>[2]Emissions!F717</f>
        <v>123.91798099395071</v>
      </c>
      <c r="G656" s="39">
        <f>[2]Emissions!G717</f>
        <v>2.9592749999999999</v>
      </c>
      <c r="H656" s="39">
        <f>[2]Emissions!H717</f>
        <v>4134.7534066921417</v>
      </c>
      <c r="I656" s="39">
        <f>[2]Emissions!I717</f>
        <v>1.4796374999999999</v>
      </c>
      <c r="J656" s="39">
        <f>[2]Emissions!J717</f>
        <v>0.73981875000000019</v>
      </c>
      <c r="K656" s="39">
        <f>[2]Emissions!K717</f>
        <v>0</v>
      </c>
      <c r="L656" s="39">
        <f>[2]Emissions!L717</f>
        <v>0</v>
      </c>
      <c r="M656" s="39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51.129218379077287</v>
      </c>
      <c r="F657" s="39">
        <f>[2]Emissions!F765</f>
        <v>524.88376137988018</v>
      </c>
      <c r="G657" s="39">
        <f>[2]Emissions!G765</f>
        <v>893.23523850413471</v>
      </c>
      <c r="H657" s="39">
        <f>[2]Emissions!H765</f>
        <v>13954.42133527754</v>
      </c>
      <c r="I657" s="39">
        <f>[2]Emissions!I765</f>
        <v>53713.766826436877</v>
      </c>
      <c r="J657" s="39">
        <f>[2]Emissions!J765</f>
        <v>76002.976933748403</v>
      </c>
      <c r="K657" s="39">
        <f>[2]Emissions!K765</f>
        <v>81142.132890522815</v>
      </c>
      <c r="L657" s="39">
        <f>[2]Emissions!L765</f>
        <v>81878.282068203174</v>
      </c>
      <c r="M657" s="39">
        <f>[2]Emissions!M765</f>
        <v>63859.150125614993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58.500267654452621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167902.86395406321</v>
      </c>
      <c r="F659" s="39">
        <f>[2]Emissions!F1743</f>
        <v>75870.705404230946</v>
      </c>
      <c r="G659" s="39">
        <f>[2]Emissions!G1743</f>
        <v>50580.470269487298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447.95843819300683</v>
      </c>
      <c r="G660" s="39">
        <f>[2]Emissions!G850</f>
        <v>335.96882864475452</v>
      </c>
      <c r="H660" s="39">
        <f>[2]Emissions!H850</f>
        <v>223.97921909650341</v>
      </c>
      <c r="I660" s="39">
        <f>[2]Emissions!I850</f>
        <v>58.941899762237767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174.3678301637068</v>
      </c>
      <c r="F661" s="39">
        <f>[2]Emissions!F1322</f>
        <v>0</v>
      </c>
      <c r="G661" s="39">
        <f>[2]Emissions!G1322</f>
        <v>1145.8872857950209</v>
      </c>
      <c r="H661" s="39">
        <f>[2]Emissions!H1322</f>
        <v>1761.5025258792341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1030.8436882504691</v>
      </c>
      <c r="F664" s="39">
        <f>[2]Emissions!F1114</f>
        <v>5899.3906133221772</v>
      </c>
      <c r="G664" s="39">
        <f>[2]Emissions!G1114</f>
        <v>9476.860408745044</v>
      </c>
      <c r="H664" s="39">
        <f>[2]Emissions!H1114</f>
        <v>14781.05742524386</v>
      </c>
      <c r="I664" s="39">
        <f>[2]Emissions!I1114</f>
        <v>14902.688929239939</v>
      </c>
      <c r="J664" s="39">
        <f>[2]Emissions!J1114</f>
        <v>18902.34512986847</v>
      </c>
      <c r="K664" s="39">
        <f>[2]Emissions!K1114</f>
        <v>21726.23905050203</v>
      </c>
      <c r="L664" s="39">
        <f>[2]Emissions!L1114</f>
        <v>22740.334121824249</v>
      </c>
      <c r="M664" s="39">
        <f>[2]Emissions!M1114</f>
        <v>22889.4703670126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160.38930555555561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250.44197979283541</v>
      </c>
      <c r="F669" s="39">
        <f>[2]Emissions!F1075</f>
        <v>189.77617287332379</v>
      </c>
      <c r="G669" s="39">
        <f>[2]Emissions!G1075</f>
        <v>153.4568782466491</v>
      </c>
      <c r="H669" s="39">
        <f>[2]Emissions!H1075</f>
        <v>95.088331911310675</v>
      </c>
      <c r="I669" s="39">
        <f>[2]Emissions!I1075</f>
        <v>47.444043218331977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2577.0693395061721</v>
      </c>
      <c r="I670" s="39">
        <f>[2]Emissions!I1426</f>
        <v>904.23485596707803</v>
      </c>
      <c r="J670" s="39">
        <f>[2]Emissions!J1426</f>
        <v>452.11742798353907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14069.1947220621</v>
      </c>
      <c r="J672" s="39">
        <f>[2]Emissions!J781</f>
        <v>1530.2762281974999</v>
      </c>
      <c r="K672" s="39">
        <f>[2]Emissions!K781</f>
        <v>10546.02461726111</v>
      </c>
      <c r="L672" s="39">
        <f>[2]Emissions!L781</f>
        <v>10584.566265730249</v>
      </c>
      <c r="M672" s="39">
        <f>[2]Emissions!M781</f>
        <v>10704.8446755083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24.345622856768511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41.208892249334163</v>
      </c>
      <c r="I674" s="39">
        <f>[2]Emissions!I1241</f>
        <v>43.634004563348753</v>
      </c>
      <c r="J674" s="39">
        <f>[2]Emissions!J1241</f>
        <v>48.146116278529462</v>
      </c>
      <c r="K674" s="39">
        <f>[2]Emissions!K1241</f>
        <v>48.502547833944</v>
      </c>
      <c r="L674" s="39">
        <f>[2]Emissions!L1241</f>
        <v>48.662571807251069</v>
      </c>
      <c r="M674" s="39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42.613560000000007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9.0381102362204678E-5</v>
      </c>
      <c r="K677" s="39">
        <f>[2]Emissions!K1051</f>
        <v>5.309889763779527E-4</v>
      </c>
      <c r="L677" s="39">
        <f>[2]Emissions!L1051</f>
        <v>3.298910236220472E-3</v>
      </c>
      <c r="M677" s="39">
        <f>[2]Emissions!M1051</f>
        <v>1.940934173228346E-2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2.2428518518518521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0.89714074074074068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171.17857737104839</v>
      </c>
      <c r="F681" s="39">
        <f>[2]Emissions!F1121</f>
        <v>136.94286189683859</v>
      </c>
      <c r="G681" s="39">
        <f>[2]Emissions!G1121</f>
        <v>102.70714642262899</v>
      </c>
      <c r="H681" s="39">
        <f>[2]Emissions!H1121</f>
        <v>83.850114385892923</v>
      </c>
      <c r="I681" s="39">
        <f>[2]Emissions!I1121</f>
        <v>34.235715474209663</v>
      </c>
      <c r="J681" s="39">
        <f>[2]Emissions!J1121</f>
        <v>33.80890320642839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1724.2840832322879</v>
      </c>
      <c r="F683" s="39">
        <f>[2]Emissions!F1196</f>
        <v>2009.790114503495</v>
      </c>
      <c r="G683" s="39">
        <f>[2]Emissions!G1196</f>
        <v>2594.2450385096849</v>
      </c>
      <c r="H683" s="39">
        <f>[2]Emissions!H1196</f>
        <v>3700.178129259622</v>
      </c>
      <c r="I683" s="39">
        <f>[2]Emissions!I1196</f>
        <v>5085.4545309475761</v>
      </c>
      <c r="J683" s="39">
        <f>[2]Emissions!J1196</f>
        <v>5689.956659141284</v>
      </c>
      <c r="K683" s="39">
        <f>[2]Emissions!K1196</f>
        <v>5703.8713611618005</v>
      </c>
      <c r="L683" s="39">
        <f>[2]Emissions!L1196</f>
        <v>5646.2033973745729</v>
      </c>
      <c r="M683" s="39">
        <f>[2]Emissions!M1196</f>
        <v>4941.8382272113531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4.2864483392477268E-2</v>
      </c>
      <c r="F684" s="39">
        <f>[2]Emissions!F880</f>
        <v>3.7484453319393658E-2</v>
      </c>
      <c r="G684" s="39">
        <f>[2]Emissions!G880</f>
        <v>2.449331339998051E-2</v>
      </c>
      <c r="H684" s="39">
        <f>[2]Emissions!H880</f>
        <v>2.4279702718243559E-2</v>
      </c>
      <c r="I684" s="39">
        <f>[2]Emissions!I880</f>
        <v>1.213985135912196E-2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1511.040877152976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393.96904718640002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7578.1175151577154</v>
      </c>
      <c r="F690" s="39">
        <f>[2]Emissions!F1747</f>
        <v>129552.7874933978</v>
      </c>
      <c r="G690" s="39">
        <f>[2]Emissions!G1747</f>
        <v>162227.6729321969</v>
      </c>
      <c r="H690" s="39">
        <f>[2]Emissions!H1747</f>
        <v>196500.09953545549</v>
      </c>
      <c r="I690" s="39">
        <f>[2]Emissions!I1747</f>
        <v>232251.3452289605</v>
      </c>
      <c r="J690" s="39">
        <f>[2]Emissions!J1747</f>
        <v>194749.69379018611</v>
      </c>
      <c r="K690" s="39">
        <f>[2]Emissions!K1747</f>
        <v>82211.642744707118</v>
      </c>
      <c r="L690" s="39">
        <f>[2]Emissions!L1747</f>
        <v>0</v>
      </c>
      <c r="M690" s="39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8.8836576428571429E-2</v>
      </c>
      <c r="H691" s="39">
        <f>[2]Emissions!H1596</f>
        <v>4.4418288214285728E-2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4157.888103895255</v>
      </c>
      <c r="F692" s="39">
        <f>[2]Emissions!F1019</f>
        <v>3557.1042744752572</v>
      </c>
      <c r="G692" s="39">
        <f>[2]Emissions!G1019</f>
        <v>2845.6834195802062</v>
      </c>
      <c r="H692" s="39">
        <f>[2]Emissions!H1019</f>
        <v>1961.775459683357</v>
      </c>
      <c r="I692" s="39">
        <f>[2]Emissions!I1019</f>
        <v>1012.833174589682</v>
      </c>
      <c r="J692" s="39">
        <f>[2]Emissions!J1019</f>
        <v>653.7108016012661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530.76008512315309</v>
      </c>
      <c r="F694" s="39">
        <f>[2]Emissions!F1233</f>
        <v>424.60806809852232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106.1520170246306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2.2610652874935199E-3</v>
      </c>
      <c r="H696" s="39">
        <f>[2]Emissions!H821</f>
        <v>2.2610652874935212E-3</v>
      </c>
      <c r="I696" s="39">
        <f>[2]Emissions!I821</f>
        <v>0</v>
      </c>
      <c r="J696" s="39">
        <f>[2]Emissions!J821</f>
        <v>2.2610652874935221E-3</v>
      </c>
      <c r="K696" s="39">
        <f>[2]Emissions!K821</f>
        <v>2.2610652874935212E-3</v>
      </c>
      <c r="L696" s="39">
        <f>[2]Emissions!L821</f>
        <v>0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6309.8878399975783</v>
      </c>
      <c r="F697" s="39">
        <f>[2]Emissions!F660</f>
        <v>5633.1133721373026</v>
      </c>
      <c r="G697" s="39">
        <f>[2]Emissions!G660</f>
        <v>0</v>
      </c>
      <c r="H697" s="39">
        <f>[2]Emissions!H660</f>
        <v>5557.9119561587877</v>
      </c>
      <c r="I697" s="39">
        <f>[2]Emissions!I660</f>
        <v>0</v>
      </c>
      <c r="J697" s="39">
        <f>[2]Emissions!J660</f>
        <v>0</v>
      </c>
      <c r="K697" s="39">
        <f>[2]Emissions!K660</f>
        <v>0</v>
      </c>
      <c r="L697" s="39">
        <f>[2]Emissions!L660</f>
        <v>0</v>
      </c>
      <c r="M697" s="39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0.16387786519992431</v>
      </c>
      <c r="K701" s="39">
        <f>[2]Emissions!K631</f>
        <v>0.1638778651999242</v>
      </c>
      <c r="L701" s="39">
        <f>[2]Emissions!L631</f>
        <v>0.16387786519992451</v>
      </c>
      <c r="M701" s="39">
        <f>[2]Emissions!M631</f>
        <v>8.1938932599962142E-2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5.4865807043593371</v>
      </c>
      <c r="G705" s="39">
        <f>[2]Emissions!G350</f>
        <v>6.801180378757417</v>
      </c>
      <c r="H705" s="39">
        <f>[2]Emissions!H350</f>
        <v>9.3047921347824207</v>
      </c>
      <c r="I705" s="39">
        <f>[2]Emissions!I350</f>
        <v>5.554829647945164</v>
      </c>
      <c r="J705" s="39">
        <f>[2]Emissions!J350</f>
        <v>4.7314278308560151</v>
      </c>
      <c r="K705" s="39">
        <f>[2]Emissions!K350</f>
        <v>2.9039250903820419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7631.2943849269577</v>
      </c>
      <c r="F709" s="39">
        <f>[2]Emissions!F556</f>
        <v>3956.328216512019</v>
      </c>
      <c r="G709" s="39">
        <f>[2]Emissions!G556</f>
        <v>3453.9119108609052</v>
      </c>
      <c r="H709" s="39">
        <f>[2]Emissions!H556</f>
        <v>5609.0013729213133</v>
      </c>
      <c r="I709" s="39">
        <f>[2]Emissions!I556</f>
        <v>1817.360261964647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150653.6427677779</v>
      </c>
      <c r="F710" s="39">
        <f>[2]Emissions!F393</f>
        <v>98243.857178287624</v>
      </c>
      <c r="G710" s="39">
        <f>[2]Emissions!G393</f>
        <v>71375.919446290936</v>
      </c>
      <c r="H710" s="39">
        <f>[2]Emissions!H393</f>
        <v>47583.946297527269</v>
      </c>
      <c r="I710" s="39">
        <f>[2]Emissions!I393</f>
        <v>23791.973148763649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3079.7277004799998</v>
      </c>
      <c r="F713" s="39">
        <f>[2]Emissions!F404</f>
        <v>1586.389696261682</v>
      </c>
      <c r="G713" s="39">
        <f>[2]Emissions!G404</f>
        <v>1631.021944926192</v>
      </c>
      <c r="H713" s="39">
        <f>[2]Emissions!H404</f>
        <v>793.19484813084091</v>
      </c>
      <c r="I713" s="39">
        <f>[2]Emissions!I404</f>
        <v>396.59742406542051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53295.740469003213</v>
      </c>
      <c r="F716" s="39">
        <f>[2]Emissions!F539</f>
        <v>46744.72181189894</v>
      </c>
      <c r="G716" s="39">
        <f>[2]Emissions!G539</f>
        <v>38364.000085078798</v>
      </c>
      <c r="H716" s="39">
        <f>[2]Emissions!H539</f>
        <v>53295.740469003198</v>
      </c>
      <c r="I716" s="39">
        <f>[2]Emissions!I539</f>
        <v>841.44030904995304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991.98768744068923</v>
      </c>
      <c r="F719" s="39">
        <f>[2]Emissions!F468</f>
        <v>1745.890984396055</v>
      </c>
      <c r="G719" s="39">
        <f>[2]Emissions!G468</f>
        <v>2972.239456924041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16961.444235512561</v>
      </c>
      <c r="F723" s="39">
        <f>[2]Emissions!F549</f>
        <v>20557.040886861851</v>
      </c>
      <c r="G723" s="39">
        <f>[2]Emissions!G549</f>
        <v>20557.040886861851</v>
      </c>
      <c r="H723" s="39">
        <f>[2]Emissions!H549</f>
        <v>20557.040886861851</v>
      </c>
      <c r="I723" s="39">
        <f>[2]Emissions!I549</f>
        <v>20557.040886861851</v>
      </c>
      <c r="J723" s="39">
        <f>[2]Emissions!J549</f>
        <v>15708.88355147784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6143.8072343954454</v>
      </c>
      <c r="F724" s="39">
        <f>[2]Emissions!F534</f>
        <v>5388.6212577302922</v>
      </c>
      <c r="G724" s="39">
        <f>[2]Emissions!G534</f>
        <v>4422.5114275340302</v>
      </c>
      <c r="H724" s="39">
        <f>[2]Emissions!H534</f>
        <v>6143.8072343954464</v>
      </c>
      <c r="I724" s="39">
        <f>[2]Emissions!I534</f>
        <v>96.999253834548114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7931.2735385854794</v>
      </c>
      <c r="F727" s="39">
        <f>[2]Emissions!F544</f>
        <v>8796.4144768012175</v>
      </c>
      <c r="G727" s="39">
        <f>[2]Emissions!G544</f>
        <v>7193.8989012113188</v>
      </c>
      <c r="H727" s="39">
        <f>[2]Emissions!H544</f>
        <v>5132.9053395404262</v>
      </c>
      <c r="I727" s="39">
        <f>[2]Emissions!I544</f>
        <v>3596.949450605659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64.222349297368751</v>
      </c>
      <c r="G728" s="39">
        <f>[2]Emissions!G515</f>
        <v>64.222349297368737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360.87812832923078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228.16851602645761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627.71078565616335</v>
      </c>
      <c r="F743" s="39">
        <f>[2]Emissions!F70</f>
        <v>470.7830892421224</v>
      </c>
      <c r="G743" s="39">
        <f>[2]Emissions!G70</f>
        <v>313.85539282808168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0.74572269230769239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16165.104749247001</v>
      </c>
      <c r="H745" s="39">
        <f>[2]Emissions!H237</f>
        <v>23001.288193464421</v>
      </c>
      <c r="I745" s="39">
        <f>[2]Emissions!I237</f>
        <v>0</v>
      </c>
      <c r="J745" s="39">
        <f>[2]Emissions!J237</f>
        <v>0</v>
      </c>
      <c r="K745" s="39">
        <f>[2]Emissions!K237</f>
        <v>0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395.02226531249983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322.62584418480418</v>
      </c>
      <c r="K751" s="39">
        <f>[2]Emissions!K217</f>
        <v>172.22057171297919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144.17640429248399</v>
      </c>
      <c r="G752" s="39">
        <f>[2]Emissions!G182</f>
        <v>0</v>
      </c>
      <c r="H752" s="39">
        <f>[2]Emissions!H182</f>
        <v>187.3955106072905</v>
      </c>
      <c r="I752" s="39">
        <f>[2]Emissions!I182</f>
        <v>208.99687032352031</v>
      </c>
      <c r="J752" s="39">
        <f>[2]Emissions!J182</f>
        <v>208.99687032352031</v>
      </c>
      <c r="K752" s="39">
        <f>[2]Emissions!K182</f>
        <v>0</v>
      </c>
      <c r="L752" s="39">
        <f>[2]Emissions!L182</f>
        <v>0</v>
      </c>
      <c r="M752" s="39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0.6684776243999998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30261.837423975499</v>
      </c>
      <c r="F759" s="39">
        <f>[2]Emissions!F80</f>
        <v>30905.463729230549</v>
      </c>
      <c r="G759" s="39">
        <f>[2]Emissions!G80</f>
        <v>33670.941184746</v>
      </c>
      <c r="H759" s="39">
        <f>[2]Emissions!H80</f>
        <v>39725.489951843061</v>
      </c>
      <c r="I759" s="39">
        <f>[2]Emissions!I80</f>
        <v>43285.507213984507</v>
      </c>
      <c r="J759" s="39">
        <f>[2]Emissions!J80</f>
        <v>16125.615336066019</v>
      </c>
      <c r="K759" s="39">
        <f>[2]Emissions!K80</f>
        <v>12380.043484753969</v>
      </c>
      <c r="L759" s="39">
        <f>[2]Emissions!L80</f>
        <v>0</v>
      </c>
      <c r="M759" s="39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28.668991999999999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450.98748595827487</v>
      </c>
      <c r="F764" s="39">
        <f>[2]Emissions!F297</f>
        <v>383.17097791514271</v>
      </c>
      <c r="G764" s="39">
        <f>[2]Emissions!G297</f>
        <v>204.17204007911059</v>
      </c>
      <c r="H764" s="39">
        <f>[2]Emissions!H297</f>
        <v>58.575495703125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4286.9615151891348</v>
      </c>
      <c r="F767" s="39">
        <f>[2]Emissions!F129</f>
        <v>4286.9615151891358</v>
      </c>
      <c r="G767" s="39">
        <f>[2]Emissions!G129</f>
        <v>4286.9615151891348</v>
      </c>
      <c r="H767" s="39">
        <f>[2]Emissions!H129</f>
        <v>4286.9615151891358</v>
      </c>
      <c r="I767" s="39">
        <f>[2]Emissions!I129</f>
        <v>4286.9615151891348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7045.0272871496554</v>
      </c>
      <c r="F768" s="39">
        <f>[2]Emissions!F75</f>
        <v>5283.7704653622413</v>
      </c>
      <c r="G768" s="39">
        <f>[2]Emissions!G75</f>
        <v>3522.5136435748268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365.3916577585556</v>
      </c>
      <c r="F770" s="39">
        <f>[2]Emissions!F207</f>
        <v>637.7805102558093</v>
      </c>
      <c r="G770" s="39">
        <f>[2]Emissions!G207</f>
        <v>892.1508974787688</v>
      </c>
      <c r="H770" s="39">
        <f>[2]Emissions!H207</f>
        <v>692.25167759065982</v>
      </c>
      <c r="I770" s="39">
        <f>[2]Emissions!I207</f>
        <v>572.85018891389348</v>
      </c>
      <c r="J770" s="39">
        <f>[2]Emissions!J207</f>
        <v>500.05763678758598</v>
      </c>
      <c r="K770" s="39">
        <f>[2]Emissions!K207</f>
        <v>282.57687553048771</v>
      </c>
      <c r="L770" s="39">
        <f>[2]Emissions!L207</f>
        <v>0</v>
      </c>
      <c r="M770" s="39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59.70065501979095</v>
      </c>
      <c r="F773" s="39">
        <f>[2]Emissions!F18</f>
        <v>59.751830166954548</v>
      </c>
      <c r="G773" s="39">
        <f>[2]Emissions!G18</f>
        <v>39.834553444636349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48352.472349736971</v>
      </c>
      <c r="H774" s="39">
        <f>[2]Emissions!H56</f>
        <v>48818.999643323237</v>
      </c>
      <c r="I774" s="39">
        <f>[2]Emissions!I56</f>
        <v>50126.962099708973</v>
      </c>
      <c r="J774" s="39">
        <f>[2]Emissions!J56</f>
        <v>51978.473592981929</v>
      </c>
      <c r="K774" s="39">
        <f>[2]Emissions!K56</f>
        <v>52670.745289655912</v>
      </c>
      <c r="L774" s="39">
        <f>[2]Emissions!L56</f>
        <v>53594.331265621171</v>
      </c>
      <c r="M774" s="39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30.265360854166669</v>
      </c>
      <c r="F775" s="39">
        <f>[2]Emissions!F35</f>
        <v>43.128139217187488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657.09379432770265</v>
      </c>
      <c r="F776" s="39">
        <f>[2]Emissions!F50</f>
        <v>1047.4920137904451</v>
      </c>
      <c r="G776" s="39">
        <f>[2]Emissions!G50</f>
        <v>1997.183639010889</v>
      </c>
      <c r="H776" s="39">
        <f>[2]Emissions!H50</f>
        <v>3034.4326009001952</v>
      </c>
      <c r="I776" s="39">
        <f>[2]Emissions!I50</f>
        <v>2798.2610528043929</v>
      </c>
      <c r="J776" s="39">
        <f>[2]Emissions!J50</f>
        <v>2407.8628333416509</v>
      </c>
      <c r="K776" s="39">
        <f>[2]Emissions!K50</f>
        <v>1458.1712081212061</v>
      </c>
      <c r="L776" s="39">
        <f>[2]Emissions!L50</f>
        <v>0</v>
      </c>
      <c r="M776" s="39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909.33018366829219</v>
      </c>
      <c r="F777" s="39">
        <f>[2]Emissions!F30</f>
        <v>1449.523462803407</v>
      </c>
      <c r="G777" s="39">
        <f>[2]Emissions!G30</f>
        <v>2763.4957984634661</v>
      </c>
      <c r="H777" s="39">
        <f>[2]Emissions!H30</f>
        <v>2763.4957984634661</v>
      </c>
      <c r="I777" s="39">
        <f>[2]Emissions!I30</f>
        <v>1854.165614795174</v>
      </c>
      <c r="J777" s="39">
        <f>[2]Emissions!J30</f>
        <v>1313.9723356600589</v>
      </c>
      <c r="K777" s="39">
        <f>[2]Emissions!K30</f>
        <v>0</v>
      </c>
      <c r="L777" s="39">
        <f>[2]Emissions!L30</f>
        <v>0</v>
      </c>
      <c r="M777" s="39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-128.47608625118551</v>
      </c>
      <c r="J778" s="39">
        <f>[2]Emissions!J16</f>
        <v>-128.47608625118539</v>
      </c>
      <c r="K778" s="39">
        <f>[2]Emissions!K16</f>
        <v>-135.30484867490921</v>
      </c>
      <c r="L778" s="39">
        <f>[2]Emissions!L16</f>
        <v>-83.498531044645688</v>
      </c>
      <c r="M778" s="39">
        <f>[2]Emissions!M16</f>
        <v>-1295.6718728015101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8117.739519548184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8.0700843913112905</v>
      </c>
      <c r="G780" s="39">
        <f>[2]Emissions!G60</f>
        <v>5.3800562608741931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790.72923018787503</v>
      </c>
      <c r="H781" s="39">
        <f>[2]Emissions!H40</f>
        <v>395.36461509393769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83185.303043046355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12.980887542142421</v>
      </c>
      <c r="J786" s="39">
        <f>[2]Emissions!J2330</f>
        <v>29.111392422140121</v>
      </c>
      <c r="K786" s="39">
        <f>[2]Emissions!K2330</f>
        <v>63.553456483171793</v>
      </c>
      <c r="L786" s="39">
        <f>[2]Emissions!L2330</f>
        <v>46.658443715939612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1.598248190142564E-3</v>
      </c>
      <c r="J790" s="39">
        <f>[2]Emissions!J624</f>
        <v>9.922457513801752E-3</v>
      </c>
      <c r="K790" s="39">
        <f>[2]Emissions!K624</f>
        <v>9.9224575138017451E-3</v>
      </c>
      <c r="L790" s="39">
        <f>[2]Emissions!L624</f>
        <v>0.34592046503008389</v>
      </c>
      <c r="M790" s="39">
        <f>[2]Emissions!M624</f>
        <v>2.3096113406250081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133.92183638678191</v>
      </c>
      <c r="F796" s="39">
        <f>[2]Emissions!F2363</f>
        <v>196.99591055431429</v>
      </c>
      <c r="G796" s="39">
        <f>[2]Emissions!G2363</f>
        <v>174.47272818298919</v>
      </c>
      <c r="H796" s="39">
        <f>[2]Emissions!H2363</f>
        <v>58.426744712608098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48573.715614889457</v>
      </c>
      <c r="F801" s="39">
        <f>[2]Emissions!F2368</f>
        <v>41045.079487182782</v>
      </c>
      <c r="G801" s="39">
        <f>[2]Emissions!G2368</f>
        <v>36438.45754235873</v>
      </c>
      <c r="H801" s="39">
        <f>[2]Emissions!H2368</f>
        <v>22821.52335210501</v>
      </c>
      <c r="I801" s="39">
        <f>[2]Emissions!I2368</f>
        <v>0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7043.6064241635768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29711.729629471549</v>
      </c>
      <c r="G811" s="39">
        <f>[2]Emissions!G2346</f>
        <v>29711.729629471549</v>
      </c>
      <c r="H811" s="39">
        <f>[2]Emissions!H2346</f>
        <v>29711.729629471549</v>
      </c>
      <c r="I811" s="39">
        <f>[2]Emissions!I2346</f>
        <v>0</v>
      </c>
      <c r="J811" s="39">
        <f>[2]Emissions!J2346</f>
        <v>0</v>
      </c>
      <c r="K811" s="39">
        <f>[2]Emissions!K2346</f>
        <v>0</v>
      </c>
      <c r="L811" s="39">
        <f>[2]Emissions!L2346</f>
        <v>0</v>
      </c>
      <c r="M811" s="39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3394.198306333426</v>
      </c>
      <c r="G815" s="39">
        <f>[2]Emissions!G2282</f>
        <v>5555.9715056153946</v>
      </c>
      <c r="H815" s="39">
        <f>[2]Emissions!H2282</f>
        <v>5966.1862133235754</v>
      </c>
      <c r="I815" s="39">
        <f>[2]Emissions!I2282</f>
        <v>5443.3544331535786</v>
      </c>
      <c r="J815" s="39">
        <f>[2]Emissions!J2282</f>
        <v>5298.3804070758306</v>
      </c>
      <c r="K815" s="39">
        <f>[2]Emissions!K2282</f>
        <v>3136.607207793862</v>
      </c>
      <c r="L815" s="39">
        <f>[2]Emissions!L2282</f>
        <v>0</v>
      </c>
      <c r="M815" s="39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61.541717818100899</v>
      </c>
      <c r="J820" s="39">
        <f>[2]Emissions!J2214</f>
        <v>365.86300364716942</v>
      </c>
      <c r="K820" s="39">
        <f>[2]Emissions!K2214</f>
        <v>365.86300364716942</v>
      </c>
      <c r="L820" s="39">
        <f>[2]Emissions!L2214</f>
        <v>304.32128582906847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30340.30561198424</v>
      </c>
      <c r="F822" s="39">
        <f>[2]Emissions!F2134</f>
        <v>121821.6014893687</v>
      </c>
      <c r="G822" s="39">
        <f>[2]Emissions!G2134</f>
        <v>215036.12872170069</v>
      </c>
      <c r="H822" s="39">
        <f>[2]Emissions!H2134</f>
        <v>228804.6307206701</v>
      </c>
      <c r="I822" s="39">
        <f>[2]Emissions!I2134</f>
        <v>137323.3348432857</v>
      </c>
      <c r="J822" s="39">
        <f>[2]Emissions!J2134</f>
        <v>44108.807610953547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55.350131584482817</v>
      </c>
      <c r="J824" s="39">
        <f>[2]Emissions!J2120</f>
        <v>55.350131584482817</v>
      </c>
      <c r="K824" s="39">
        <f>[2]Emissions!K2120</f>
        <v>0</v>
      </c>
      <c r="L824" s="39">
        <f>[2]Emissions!L2120</f>
        <v>0</v>
      </c>
      <c r="M824" s="39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1925.7765851294109</v>
      </c>
      <c r="F831" s="39">
        <f>[2]Emissions!F2088</f>
        <v>2280.7839620047048</v>
      </c>
      <c r="G831" s="39">
        <f>[2]Emissions!G2088</f>
        <v>2280.7839620047062</v>
      </c>
      <c r="H831" s="39">
        <f>[2]Emissions!H2088</f>
        <v>1439.7179582117651</v>
      </c>
      <c r="I831" s="39">
        <f>[2]Emissions!I2088</f>
        <v>355.00737687529409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257.28586537545851</v>
      </c>
      <c r="H835" s="39">
        <f>[2]Emissions!H820</f>
        <v>257.28586537545863</v>
      </c>
      <c r="I835" s="39">
        <f>[2]Emissions!I820</f>
        <v>0</v>
      </c>
      <c r="J835" s="39">
        <f>[2]Emissions!J820</f>
        <v>257.28586537545863</v>
      </c>
      <c r="K835" s="39">
        <f>[2]Emissions!K820</f>
        <v>257.28586537545863</v>
      </c>
      <c r="L835" s="39">
        <f>[2]Emissions!L820</f>
        <v>0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382784.01056248503</v>
      </c>
      <c r="H838" s="39">
        <f>[2]Emissions!H2174</f>
        <v>411144.8912350118</v>
      </c>
      <c r="I838" s="39">
        <f>[2]Emissions!I2174</f>
        <v>348549.0022226799</v>
      </c>
      <c r="J838" s="39">
        <f>[2]Emissions!J2174</f>
        <v>287797.34369908262</v>
      </c>
      <c r="K838" s="39">
        <f>[2]Emissions!K2174</f>
        <v>270290.06824114872</v>
      </c>
      <c r="L838" s="39">
        <f>[2]Emissions!L2174</f>
        <v>172178.92064588401</v>
      </c>
      <c r="M838" s="39">
        <f>[2]Emissions!M2174</f>
        <v>106442.8714604182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12917.78748780137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25546.32929738774</v>
      </c>
      <c r="K841" s="39">
        <f>[2]Emissions!K1240</f>
        <v>25735.451880690682</v>
      </c>
      <c r="L841" s="39">
        <f>[2]Emissions!L1240</f>
        <v>25820.360600927419</v>
      </c>
      <c r="M841" s="39">
        <f>[2]Emissions!M1240</f>
        <v>26093.088159774721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101.4154971361388</v>
      </c>
      <c r="F842" s="39">
        <f>[2]Emissions!F659</f>
        <v>90.538058289757942</v>
      </c>
      <c r="G842" s="39">
        <f>[2]Emissions!G659</f>
        <v>0</v>
      </c>
      <c r="H842" s="39">
        <f>[2]Emissions!H659</f>
        <v>89.329385619150614</v>
      </c>
      <c r="I842" s="39">
        <f>[2]Emissions!I659</f>
        <v>0</v>
      </c>
      <c r="J842" s="39">
        <f>[2]Emissions!J659</f>
        <v>0</v>
      </c>
      <c r="K842" s="39">
        <f>[2]Emissions!K659</f>
        <v>0</v>
      </c>
      <c r="L842" s="39">
        <f>[2]Emissions!L659</f>
        <v>0</v>
      </c>
      <c r="M842" s="39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656.41585258775149</v>
      </c>
      <c r="F844" s="39">
        <f>[2]Emissions!F49</f>
        <v>1046.411287470178</v>
      </c>
      <c r="G844" s="39">
        <f>[2]Emissions!G49</f>
        <v>1995.1230897210901</v>
      </c>
      <c r="H844" s="39">
        <f>[2]Emissions!H49</f>
        <v>3031.3018933284961</v>
      </c>
      <c r="I844" s="39">
        <f>[2]Emissions!I49</f>
        <v>2795.3740099143952</v>
      </c>
      <c r="J844" s="39">
        <f>[2]Emissions!J49</f>
        <v>2405.378575031968</v>
      </c>
      <c r="K844" s="39">
        <f>[2]Emissions!K49</f>
        <v>1456.6667727810559</v>
      </c>
      <c r="L844" s="39">
        <f>[2]Emissions!L49</f>
        <v>0</v>
      </c>
      <c r="M844" s="39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906.19037320114603</v>
      </c>
      <c r="F845" s="39">
        <f>[2]Emissions!F29</f>
        <v>1444.5184283037011</v>
      </c>
      <c r="G845" s="39">
        <f>[2]Emissions!G29</f>
        <v>2753.9537716070308</v>
      </c>
      <c r="H845" s="39">
        <f>[2]Emissions!H29</f>
        <v>2753.9537716070308</v>
      </c>
      <c r="I845" s="39">
        <f>[2]Emissions!I29</f>
        <v>1847.763398405885</v>
      </c>
      <c r="J845" s="39">
        <f>[2]Emissions!J29</f>
        <v>1309.43534330333</v>
      </c>
      <c r="K845" s="39">
        <f>[2]Emissions!K29</f>
        <v>0</v>
      </c>
      <c r="L845" s="39">
        <f>[2]Emissions!L29</f>
        <v>0</v>
      </c>
      <c r="M845" s="39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-128.34353393946509</v>
      </c>
      <c r="J846" s="39">
        <f>[2]Emissions!J15</f>
        <v>-128.34353393946509</v>
      </c>
      <c r="K846" s="39">
        <f>[2]Emissions!K15</f>
        <v>-135.1652509411818</v>
      </c>
      <c r="L846" s="39">
        <f>[2]Emissions!L15</f>
        <v>-83.422657989657083</v>
      </c>
      <c r="M846" s="39">
        <f>[2]Emissions!M15</f>
        <v>-1296.1342927631531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8109.3642244200619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</v>
      </c>
      <c r="F849" s="39">
        <f>[2]Emissions!F236</f>
        <v>2122.3692663461529</v>
      </c>
      <c r="G849" s="39">
        <f>[2]Emissions!G236</f>
        <v>1878.2734999653219</v>
      </c>
      <c r="H849" s="39">
        <f>[2]Emissions!H236</f>
        <v>2672.5907904099372</v>
      </c>
      <c r="I849" s="39">
        <f>[2]Emissions!I236</f>
        <v>0</v>
      </c>
      <c r="J849" s="39">
        <f>[2]Emissions!J236</f>
        <v>0</v>
      </c>
      <c r="K849" s="39">
        <f>[2]Emissions!K236</f>
        <v>0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296.07328108159999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9825.4683856377997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2456.3670964094508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9.5487219339419998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23954.110119176581</v>
      </c>
      <c r="F858" s="39">
        <f>[2]Emissions!F301</f>
        <v>20352.049857767219</v>
      </c>
      <c r="G858" s="39">
        <f>[2]Emissions!G301</f>
        <v>10844.557074393941</v>
      </c>
      <c r="H858" s="39">
        <f>[2]Emissions!H301</f>
        <v>3111.2257391723442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5.6478881373571426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30230.615454000399</v>
      </c>
      <c r="F863" s="39">
        <f>[2]Emissions!F79</f>
        <v>30873.577712294369</v>
      </c>
      <c r="G863" s="39">
        <f>[2]Emissions!G79</f>
        <v>33636.201948658803</v>
      </c>
      <c r="H863" s="39">
        <f>[2]Emissions!H79</f>
        <v>39684.504071271913</v>
      </c>
      <c r="I863" s="39">
        <f>[2]Emissions!I79</f>
        <v>43240.848365691258</v>
      </c>
      <c r="J863" s="39">
        <f>[2]Emissions!J79</f>
        <v>16108.978095213821</v>
      </c>
      <c r="K863" s="39">
        <f>[2]Emissions!K79</f>
        <v>12367.270653396899</v>
      </c>
      <c r="L863" s="39">
        <f>[2]Emissions!L79</f>
        <v>0</v>
      </c>
      <c r="M863" s="39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0.55242384733258154</v>
      </c>
      <c r="J866" s="39">
        <f>[2]Emissions!J611</f>
        <v>3.371077686803801</v>
      </c>
      <c r="K866" s="39">
        <f>[2]Emissions!K611</f>
        <v>21.490667340543592</v>
      </c>
      <c r="L866" s="39">
        <f>[2]Emissions!L611</f>
        <v>111.6580300240953</v>
      </c>
      <c r="M866" s="39">
        <f>[2]Emissions!M611</f>
        <v>192.21597152620649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16943.944646996631</v>
      </c>
      <c r="F867" s="39">
        <f>[2]Emissions!F548</f>
        <v>20535.831622389429</v>
      </c>
      <c r="G867" s="39">
        <f>[2]Emissions!G548</f>
        <v>20535.831622389429</v>
      </c>
      <c r="H867" s="39">
        <f>[2]Emissions!H548</f>
        <v>20535.831622389429</v>
      </c>
      <c r="I867" s="39">
        <f>[2]Emissions!I548</f>
        <v>20535.831622389429</v>
      </c>
      <c r="J867" s="39">
        <f>[2]Emissions!J548</f>
        <v>15692.676264269359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83499.590764332286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9.5298601005867536E-3</v>
      </c>
      <c r="F870" s="39">
        <f>[2]Emissions!F2014</f>
        <v>7.6238880804694042E-3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-126.5929363402209</v>
      </c>
      <c r="F872" s="39">
        <f>[2]Emissions!F1888</f>
        <v>-113.0150615349921</v>
      </c>
      <c r="G872" s="39">
        <f>[2]Emissions!G1888</f>
        <v>-100.77638628975281</v>
      </c>
      <c r="H872" s="39">
        <f>[2]Emissions!H1888</f>
        <v>-111.5063234548448</v>
      </c>
      <c r="I872" s="39">
        <f>[2]Emissions!I1888</f>
        <v>-185.64581647628319</v>
      </c>
      <c r="J872" s="39">
        <f>[2]Emissions!J1888</f>
        <v>-76.640282066388181</v>
      </c>
      <c r="K872" s="39">
        <f>[2]Emissions!K1888</f>
        <v>-15.16687347136101</v>
      </c>
      <c r="L872" s="39">
        <f>[2]Emissions!L1888</f>
        <v>-1.1194359348246119</v>
      </c>
      <c r="M872" s="39">
        <f>[2]Emissions!M1888</f>
        <v>-0.27185943419706299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837.68357817803007</v>
      </c>
      <c r="F875" s="39">
        <f>[2]Emissions!F2113</f>
        <v>2112.094772776039</v>
      </c>
      <c r="G875" s="39">
        <f>[2]Emissions!G2113</f>
        <v>2918.1933171688238</v>
      </c>
      <c r="H875" s="39">
        <f>[2]Emissions!H2113</f>
        <v>2126.197216067656</v>
      </c>
      <c r="I875" s="39">
        <f>[2]Emissions!I2113</f>
        <v>851.78602146964806</v>
      </c>
      <c r="J875" s="39">
        <f>[2]Emissions!J2113</f>
        <v>45.687477076863047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157.7344366212952</v>
      </c>
      <c r="F877" s="39">
        <f>[2]Emissions!F1994</f>
        <v>202.5292910905392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261.6026822820844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898.64837981483061</v>
      </c>
      <c r="F880" s="39">
        <f>[2]Emissions!F1840</f>
        <v>827.46158882120835</v>
      </c>
      <c r="G880" s="39">
        <f>[2]Emissions!G1840</f>
        <v>532.31583078984113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</v>
      </c>
      <c r="F881" s="39">
        <f>[2]Emissions!F1791</f>
        <v>11212.23445975446</v>
      </c>
      <c r="G881" s="39">
        <f>[2]Emissions!G1791</f>
        <v>7474.822973169642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708.03882329660394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304.28093335227561</v>
      </c>
      <c r="I882" s="39">
        <f>[2]Emissions!I1097</f>
        <v>148.45147839899991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2.3302184466019418E-3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2.619169928160531</v>
      </c>
      <c r="M884" s="39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54.211457626283853</v>
      </c>
      <c r="F885" s="39">
        <f>[2]Emissions!F2009</f>
        <v>40.71244189102709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6.5376221429170167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23.929012475506209</v>
      </c>
      <c r="J887" s="39">
        <f>[2]Emissions!J1918</f>
        <v>0</v>
      </c>
      <c r="K887" s="39">
        <f>[2]Emissions!K1918</f>
        <v>877.65525800130627</v>
      </c>
      <c r="L887" s="39">
        <f>[2]Emissions!L1918</f>
        <v>2049.5831613324622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0</v>
      </c>
      <c r="L888" s="39">
        <f>[2]Emissions!L1883</f>
        <v>0</v>
      </c>
      <c r="M888" s="39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59.873887500000009</v>
      </c>
      <c r="H889" s="39">
        <f>[2]Emissions!H1820</f>
        <v>59.873887499999952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6713.6522683820713</v>
      </c>
      <c r="I890" s="39">
        <f>[2]Emissions!I1757</f>
        <v>9984.628521110335</v>
      </c>
      <c r="J890" s="39">
        <f>[2]Emissions!J1757</f>
        <v>9984.628521110335</v>
      </c>
      <c r="K890" s="39">
        <f>[2]Emissions!K1757</f>
        <v>9984.628521110335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9.0381102362204688E-3</v>
      </c>
      <c r="K891" s="39">
        <f>[2]Emissions!K1050</f>
        <v>5.3098897637795281E-2</v>
      </c>
      <c r="L891" s="39">
        <f>[2]Emissions!L1050</f>
        <v>0.32989102362204731</v>
      </c>
      <c r="M891" s="39">
        <f>[2]Emissions!M1050</f>
        <v>1.940934173228346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983.34860250874965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2248.146495115046</v>
      </c>
      <c r="F893" s="39">
        <f>[2]Emissions!F1364</f>
        <v>2248.146495115046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5874.0742091954316</v>
      </c>
      <c r="F900" s="39">
        <f>[2]Emissions!F533</f>
        <v>3609.6918609795061</v>
      </c>
      <c r="G900" s="39">
        <f>[2]Emissions!G533</f>
        <v>0</v>
      </c>
      <c r="H900" s="39">
        <f>[2]Emissions!H533</f>
        <v>3995.9688497928109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251.2644807692312</v>
      </c>
      <c r="F901" s="39">
        <f>[2]Emissions!F2073</f>
        <v>368.12566337525271</v>
      </c>
      <c r="G901" s="39">
        <f>[2]Emissions!G2073</f>
        <v>467.18969702391979</v>
      </c>
      <c r="H901" s="39">
        <f>[2]Emissions!H2073</f>
        <v>497.11193670559209</v>
      </c>
      <c r="I901" s="39">
        <f>[2]Emissions!I2073</f>
        <v>449.51434792466608</v>
      </c>
      <c r="J901" s="39">
        <f>[2]Emissions!J2073</f>
        <v>314.6726573485729</v>
      </c>
      <c r="K901" s="39">
        <f>[2]Emissions!K2073</f>
        <v>88.966260422233375</v>
      </c>
      <c r="L901" s="39">
        <f>[2]Emissions!L2073</f>
        <v>0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-5.4325086563921522E-2</v>
      </c>
      <c r="F905" s="39">
        <f>[2]Emissions!F1898</f>
        <v>0</v>
      </c>
      <c r="G905" s="39">
        <f>[2]Emissions!G1898</f>
        <v>0</v>
      </c>
      <c r="H905" s="39">
        <f>[2]Emissions!H1898</f>
        <v>-0.91697083333333518</v>
      </c>
      <c r="I905" s="39">
        <f>[2]Emissions!I1898</f>
        <v>-37.60152600406515</v>
      </c>
      <c r="J905" s="39">
        <f>[2]Emissions!J1898</f>
        <v>-113.0430396669763</v>
      </c>
      <c r="K905" s="39">
        <f>[2]Emissions!K1898</f>
        <v>-138.85204443227551</v>
      </c>
      <c r="L905" s="39">
        <f>[2]Emissions!L1898</f>
        <v>-180.76270092505999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6.0307200411583466</v>
      </c>
      <c r="F907" s="39">
        <f>[2]Emissions!F1371</f>
        <v>0</v>
      </c>
      <c r="G907" s="39">
        <f>[2]Emissions!G1371</f>
        <v>0</v>
      </c>
      <c r="H907" s="39">
        <f>[2]Emissions!H1371</f>
        <v>63.368266899569967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42660.711171894924</v>
      </c>
      <c r="F908" s="39">
        <f>[2]Emissions!F1202</f>
        <v>48851.409633963864</v>
      </c>
      <c r="G908" s="39">
        <f>[2]Emissions!G1202</f>
        <v>59642.276488901647</v>
      </c>
      <c r="H908" s="39">
        <f>[2]Emissions!H1202</f>
        <v>76305.911365946726</v>
      </c>
      <c r="I908" s="39">
        <f>[2]Emissions!I1202</f>
        <v>60187.120944385933</v>
      </c>
      <c r="J908" s="39">
        <f>[2]Emissions!J1202</f>
        <v>69295.450219338716</v>
      </c>
      <c r="K908" s="39">
        <f>[2]Emissions!K1202</f>
        <v>65489.432970392591</v>
      </c>
      <c r="L908" s="39">
        <f>[2]Emissions!L1202</f>
        <v>64827.313856925488</v>
      </c>
      <c r="M908" s="39">
        <f>[2]Emissions!M1202</f>
        <v>56740.091569239223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13654.78227065922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5329.929645554932</v>
      </c>
      <c r="I909" s="39">
        <f>[2]Emissions!I1195</f>
        <v>2664.9648227774669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5101.6045627927097</v>
      </c>
      <c r="F910" s="39">
        <f>[2]Emissions!F886</f>
        <v>8820.9544840465296</v>
      </c>
      <c r="G910" s="39">
        <f>[2]Emissions!G886</f>
        <v>8846.5224680582578</v>
      </c>
      <c r="H910" s="39">
        <f>[2]Emissions!H886</f>
        <v>7513.1753242651239</v>
      </c>
      <c r="I910" s="39">
        <f>[2]Emissions!I886</f>
        <v>1427.3472416458651</v>
      </c>
      <c r="J910" s="39">
        <f>[2]Emissions!J886</f>
        <v>743.13985281015027</v>
      </c>
      <c r="K910" s="39">
        <f>[2]Emissions!K886</f>
        <v>0</v>
      </c>
      <c r="L910" s="39">
        <f>[2]Emissions!L886</f>
        <v>0</v>
      </c>
      <c r="M910" s="39">
        <f>[2]Emissions!M886</f>
        <v>3421.7345082552388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7372.2559943237047</v>
      </c>
      <c r="F911" s="39">
        <f>[2]Emissions!F879</f>
        <v>4483.191921478513</v>
      </c>
      <c r="G911" s="39">
        <f>[2]Emissions!G879</f>
        <v>4435.4703560168791</v>
      </c>
      <c r="H911" s="39">
        <f>[2]Emissions!H879</f>
        <v>4253.4976322827224</v>
      </c>
      <c r="I911" s="39">
        <f>[2]Emissions!I879</f>
        <v>2126.748816141378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19407.70482351413</v>
      </c>
      <c r="F913" s="39">
        <f>[2]Emissions!F211</f>
        <v>33875.584246135259</v>
      </c>
      <c r="G913" s="39">
        <f>[2]Emissions!G211</f>
        <v>47386.41648940531</v>
      </c>
      <c r="H913" s="39">
        <f>[2]Emissions!H211</f>
        <v>36768.809404892381</v>
      </c>
      <c r="I913" s="39">
        <f>[2]Emissions!I211</f>
        <v>30426.823214123669</v>
      </c>
      <c r="J913" s="39">
        <f>[2]Emissions!J211</f>
        <v>26560.46136644527</v>
      </c>
      <c r="K913" s="39">
        <f>[2]Emissions!K211</f>
        <v>15009.01422842674</v>
      </c>
      <c r="L913" s="39">
        <f>[2]Emissions!L211</f>
        <v>0</v>
      </c>
      <c r="M913" s="39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7.183744178888233</v>
      </c>
      <c r="M917" s="39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6.2989968721783281E-3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7.5962652975691553E-4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9.5818256041802744E-4</v>
      </c>
      <c r="J920" s="39">
        <f>[2]Emissions!J1913</f>
        <v>0</v>
      </c>
      <c r="K920" s="39">
        <f>[2]Emissions!K1913</f>
        <v>3.5143696930111039E-2</v>
      </c>
      <c r="L920" s="39">
        <f>[2]Emissions!L1913</f>
        <v>8.2070868713259304E-2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-16638.309244798289</v>
      </c>
      <c r="F921" s="39">
        <f>[2]Emissions!F1878</f>
        <v>0</v>
      </c>
      <c r="G921" s="39">
        <f>[2]Emissions!G1878</f>
        <v>0</v>
      </c>
      <c r="H921" s="39">
        <f>[2]Emissions!H1878</f>
        <v>-28557.37970172564</v>
      </c>
      <c r="I921" s="39">
        <f>[2]Emissions!I1878</f>
        <v>-122193.7536286072</v>
      </c>
      <c r="J921" s="39">
        <f>[2]Emissions!J1878</f>
        <v>-135255.36282803371</v>
      </c>
      <c r="K921" s="39">
        <f>[2]Emissions!K1878</f>
        <v>-104754.5773616909</v>
      </c>
      <c r="L921" s="39">
        <f>[2]Emissions!L1878</f>
        <v>-133731.5216271744</v>
      </c>
      <c r="M921" s="39">
        <f>[2]Emissions!M1878</f>
        <v>-143041.2932275912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3982.2213630345991</v>
      </c>
      <c r="F922" s="39">
        <f>[2]Emissions!F1752</f>
        <v>2790.067862927915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1505.182738647376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392.50451256000002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0.13678899244571019</v>
      </c>
      <c r="I924" s="39">
        <f>[2]Emissions!I1224</f>
        <v>2.8797682620149579E-2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7923.0906255383716</v>
      </c>
      <c r="F928" s="39">
        <f>[2]Emissions!F543</f>
        <v>8787.3389740537968</v>
      </c>
      <c r="G928" s="39">
        <f>[2]Emissions!G543</f>
        <v>7186.4767578579358</v>
      </c>
      <c r="H928" s="39">
        <f>[2]Emissions!H543</f>
        <v>5127.6095799290406</v>
      </c>
      <c r="I928" s="39">
        <f>[2]Emissions!I543</f>
        <v>3593.238378928967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282.40621487999999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4282.5385390877027</v>
      </c>
      <c r="F932" s="39">
        <f>[2]Emissions!F128</f>
        <v>4282.5385390877018</v>
      </c>
      <c r="G932" s="39">
        <f>[2]Emissions!G128</f>
        <v>4282.5385390877027</v>
      </c>
      <c r="H932" s="39">
        <f>[2]Emissions!H128</f>
        <v>4282.5385390877027</v>
      </c>
      <c r="I932" s="39">
        <f>[2]Emissions!I128</f>
        <v>4282.5385390877018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7037.7587387349786</v>
      </c>
      <c r="F933" s="39">
        <f>[2]Emissions!F74</f>
        <v>5278.3190540512342</v>
      </c>
      <c r="G933" s="39">
        <f>[2]Emissions!G74</f>
        <v>3518.8793693674888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-5.6706069762270861</v>
      </c>
      <c r="J937" s="39">
        <f>[2]Emissions!J1893</f>
        <v>-12.717101540302441</v>
      </c>
      <c r="K937" s="39">
        <f>[2]Emissions!K1893</f>
        <v>-27.7628684885239</v>
      </c>
      <c r="L937" s="39">
        <f>[2]Emissions!L1893</f>
        <v>-20.38240417510298</v>
      </c>
      <c r="M937" s="39">
        <f>[2]Emissions!M1893</f>
        <v>-218.7206382186229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271.81664324218298</v>
      </c>
      <c r="H938" s="39">
        <f>[2]Emissions!H1767</f>
        <v>692.83221974878882</v>
      </c>
      <c r="I938" s="39">
        <f>[2]Emissions!I1767</f>
        <v>1439.4923149564499</v>
      </c>
      <c r="J938" s="39">
        <f>[2]Emissions!J1767</f>
        <v>1439.4923149564499</v>
      </c>
      <c r="K938" s="39">
        <f>[2]Emissions!K1767</f>
        <v>0</v>
      </c>
      <c r="L938" s="39">
        <f>[2]Emissions!L1767</f>
        <v>0</v>
      </c>
      <c r="M938" s="39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10.692962582785711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8901.6187594565145</v>
      </c>
      <c r="F940" s="39">
        <f>[2]Emissions!F1018</f>
        <v>10490.250696395449</v>
      </c>
      <c r="G940" s="39">
        <f>[2]Emissions!G1018</f>
        <v>5601.8997641784763</v>
      </c>
      <c r="H940" s="39">
        <f>[2]Emissions!H1018</f>
        <v>17261.49905698538</v>
      </c>
      <c r="I940" s="39">
        <f>[2]Emissions!I1018</f>
        <v>33053.729732845502</v>
      </c>
      <c r="J940" s="39">
        <f>[2]Emissions!J1018</f>
        <v>35074.637600236783</v>
      </c>
      <c r="K940" s="39">
        <f>[2]Emissions!K1018</f>
        <v>49307.301974384463</v>
      </c>
      <c r="L940" s="39">
        <f>[2]Emissions!L1018</f>
        <v>27774.332883499501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36.030238171846158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5.4535473455257986</v>
      </c>
      <c r="I952" s="39">
        <f>[2]Emissions!I1943</f>
        <v>33.929116706727633</v>
      </c>
      <c r="J952" s="39">
        <f>[2]Emissions!J1943</f>
        <v>33.929116706727633</v>
      </c>
      <c r="K952" s="39">
        <f>[2]Emissions!K1943</f>
        <v>1244.433622468975</v>
      </c>
      <c r="L952" s="39">
        <f>[2]Emissions!L1943</f>
        <v>2906.1185183540169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3970.6546316945492</v>
      </c>
      <c r="H953" s="39">
        <f>[2]Emissions!H1908</f>
        <v>6578.1176667167356</v>
      </c>
      <c r="I953" s="39">
        <f>[2]Emissions!I1908</f>
        <v>15409.489558501249</v>
      </c>
      <c r="J953" s="39">
        <f>[2]Emissions!J1908</f>
        <v>17377.564052969508</v>
      </c>
      <c r="K953" s="39">
        <f>[2]Emissions!K1908</f>
        <v>14226.685484385571</v>
      </c>
      <c r="L953" s="39">
        <f>[2]Emissions!L1908</f>
        <v>9425.1410076630018</v>
      </c>
      <c r="M953" s="39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130.86843823339549</v>
      </c>
      <c r="H955" s="39">
        <f>[2]Emissions!H1845</f>
        <v>130.86843823339549</v>
      </c>
      <c r="I955" s="39">
        <f>[2]Emissions!I1845</f>
        <v>0</v>
      </c>
      <c r="J955" s="39">
        <f>[2]Emissions!J1845</f>
        <v>143.76230079642639</v>
      </c>
      <c r="K955" s="39">
        <f>[2]Emissions!K1845</f>
        <v>0</v>
      </c>
      <c r="L955" s="39">
        <f>[2]Emissions!L1845</f>
        <v>0</v>
      </c>
      <c r="M955" s="39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3.5882379941852248E-2</v>
      </c>
      <c r="F957" s="39">
        <f>[2]Emissions!F1247</f>
        <v>2.0677080615629539</v>
      </c>
      <c r="G957" s="39">
        <f>[2]Emissions!G1247</f>
        <v>2.7557337924915979</v>
      </c>
      <c r="H957" s="39">
        <f>[2]Emissions!H1247</f>
        <v>5.0134090620305169</v>
      </c>
      <c r="I957" s="39">
        <f>[2]Emissions!I1247</f>
        <v>6.3598567921716098</v>
      </c>
      <c r="J957" s="39">
        <f>[2]Emissions!J1247</f>
        <v>7.7237922574757674</v>
      </c>
      <c r="K957" s="39">
        <f>[2]Emissions!K1247</f>
        <v>8.8941922747948734</v>
      </c>
      <c r="L957" s="39">
        <f>[2]Emissions!L1247</f>
        <v>0</v>
      </c>
      <c r="M957" s="39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1.2258956956551721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</v>
      </c>
      <c r="I958" s="39">
        <f>[2]Emissions!I1142</f>
        <v>1.546999360642773</v>
      </c>
      <c r="J958" s="39">
        <f>[2]Emissions!J1142</f>
        <v>1.523104155613157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0.33315307409156392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17136.207188707041</v>
      </c>
      <c r="K963" s="39">
        <f>[2]Emissions!K221</f>
        <v>9147.4612224205448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2977.9059600995388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4316.7467577841826</v>
      </c>
      <c r="J964" s="39">
        <f>[2]Emissions!J186</f>
        <v>4316.7467577841826</v>
      </c>
      <c r="K964" s="39">
        <f>[2]Emissions!K186</f>
        <v>0</v>
      </c>
      <c r="L964" s="39">
        <f>[2]Emissions!L186</f>
        <v>0</v>
      </c>
      <c r="M964" s="39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23038.99539056894</v>
      </c>
      <c r="H965" s="39">
        <f>[2]Emissions!H151</f>
        <v>63042.860183542769</v>
      </c>
      <c r="I965" s="39">
        <f>[2]Emissions!I151</f>
        <v>50636.22260462703</v>
      </c>
      <c r="J965" s="39">
        <f>[2]Emissions!J151</f>
        <v>0</v>
      </c>
      <c r="K965" s="39">
        <f>[2]Emissions!K151</f>
        <v>0</v>
      </c>
      <c r="L965" s="39">
        <f>[2]Emissions!L151</f>
        <v>0</v>
      </c>
      <c r="M965" s="39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625.1397200113912</v>
      </c>
      <c r="F968" s="39">
        <f>[2]Emissions!F69</f>
        <v>468.85479000854338</v>
      </c>
      <c r="G968" s="39">
        <f>[2]Emissions!G69</f>
        <v>312.56986000569549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42.977106406250002</v>
      </c>
      <c r="G969" s="39">
        <f>[2]Emissions!G34</f>
        <v>28.651404270833339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21.861374271242429</v>
      </c>
      <c r="H970" s="39">
        <f>[2]Emissions!H674</f>
        <v>164.2399560923518</v>
      </c>
      <c r="I970" s="39">
        <f>[2]Emissions!I674</f>
        <v>0</v>
      </c>
      <c r="J970" s="39">
        <f>[2]Emissions!J674</f>
        <v>0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34.758774574758057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0.53613361959513961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5.9189490037377581</v>
      </c>
      <c r="F975" s="39">
        <f>[2]Emissions!F1335</f>
        <v>8.0183294981182165</v>
      </c>
      <c r="G975" s="39">
        <f>[2]Emissions!G1335</f>
        <v>9.1645844206217983</v>
      </c>
      <c r="H975" s="39">
        <f>[2]Emissions!H1335</f>
        <v>11.2405265626941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0</v>
      </c>
      <c r="I977" s="39">
        <f>[2]Emissions!I2200</f>
        <v>35800.158700368578</v>
      </c>
      <c r="J977" s="39">
        <f>[2]Emissions!J2200</f>
        <v>89808.004336043377</v>
      </c>
      <c r="K977" s="39">
        <f>[2]Emissions!K2200</f>
        <v>90595.986198004626</v>
      </c>
      <c r="L977" s="39">
        <f>[2]Emissions!L2200</f>
        <v>90595.986198004626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3173.3243635358158</v>
      </c>
      <c r="H978" s="39">
        <f>[2]Emissions!H2193</f>
        <v>3173.3243635358158</v>
      </c>
      <c r="I978" s="39">
        <f>[2]Emissions!I2193</f>
        <v>3173.3243635358158</v>
      </c>
      <c r="J978" s="39">
        <f>[2]Emissions!J2193</f>
        <v>0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751.50797087042974</v>
      </c>
      <c r="F979" s="39">
        <f>[2]Emissions!F1450</f>
        <v>0</v>
      </c>
      <c r="G979" s="39">
        <f>[2]Emissions!G1450</f>
        <v>3283.7119809693522</v>
      </c>
      <c r="H979" s="39">
        <f>[2]Emissions!H1450</f>
        <v>3600.3805660315638</v>
      </c>
      <c r="I979" s="39">
        <f>[2]Emissions!I1450</f>
        <v>0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59.296181061660072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258.5575091352265</v>
      </c>
      <c r="F982" s="39">
        <f>[2]Emissions!F1187</f>
        <v>186.47171175513151</v>
      </c>
      <c r="G982" s="39">
        <f>[2]Emissions!G1187</f>
        <v>172.37167275681759</v>
      </c>
      <c r="H982" s="39">
        <f>[2]Emissions!H1187</f>
        <v>129.2787545676133</v>
      </c>
      <c r="I982" s="39">
        <f>[2]Emissions!I1187</f>
        <v>86.185836378408823</v>
      </c>
      <c r="J982" s="39">
        <f>[2]Emissions!J1187</f>
        <v>43.092918189204447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2556.376169925903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0</v>
      </c>
      <c r="I985" s="39">
        <f>[2]Emissions!I871</f>
        <v>0</v>
      </c>
      <c r="J985" s="39">
        <f>[2]Emissions!J871</f>
        <v>0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679.04394713335694</v>
      </c>
      <c r="J986" s="39">
        <f>[2]Emissions!J2325</f>
        <v>761.2247444058205</v>
      </c>
      <c r="K986" s="39">
        <f>[2]Emissions!K2325</f>
        <v>935.16166466476216</v>
      </c>
      <c r="L986" s="39">
        <f>[2]Emissions!L2325</f>
        <v>935.16166466476216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2968.4519607103621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2.0680457570715481E-2</v>
      </c>
      <c r="F989" s="39">
        <f>[2]Emissions!F1127</f>
        <v>1.654436605657238E-2</v>
      </c>
      <c r="G989" s="39">
        <f>[2]Emissions!G1127</f>
        <v>1.2408274542429289E-2</v>
      </c>
      <c r="H989" s="39">
        <f>[2]Emissions!H1127</f>
        <v>1.013011534205205E-2</v>
      </c>
      <c r="I989" s="39">
        <f>[2]Emissions!I1127</f>
        <v>4.136091514143095E-3</v>
      </c>
      <c r="J989" s="39">
        <f>[2]Emissions!J1127</f>
        <v>4.0845273924517561E-3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1.15767119565566</v>
      </c>
      <c r="J991" s="39">
        <f>[2]Emissions!J1209</f>
        <v>8.1036983695896154</v>
      </c>
      <c r="K991" s="39">
        <f>[2]Emissions!K1209</f>
        <v>49.779861413193373</v>
      </c>
      <c r="L991" s="39">
        <f>[2]Emissions!L1209</f>
        <v>309.09820924006112</v>
      </c>
      <c r="M991" s="39">
        <f>[2]Emissions!M1209</f>
        <v>1822.1744619620019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4.5973416202267942E-2</v>
      </c>
      <c r="I992" s="39">
        <f>[2]Emissions!I893</f>
        <v>0.18489796601965511</v>
      </c>
      <c r="J992" s="39">
        <f>[2]Emissions!J893</f>
        <v>0.26156975648356062</v>
      </c>
      <c r="K992" s="39">
        <f>[2]Emissions!K893</f>
        <v>0.27924773999135322</v>
      </c>
      <c r="L992" s="39">
        <f>[2]Emissions!L893</f>
        <v>0.28164993088824247</v>
      </c>
      <c r="M992" s="39">
        <f>[2]Emissions!M893</f>
        <v>0.2196666168994533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1.256322403846156</v>
      </c>
      <c r="F997" s="39">
        <f>[2]Emissions!F2067</f>
        <v>1.840628316876264</v>
      </c>
      <c r="G997" s="39">
        <f>[2]Emissions!G2067</f>
        <v>2.3359484851195988</v>
      </c>
      <c r="H997" s="39">
        <f>[2]Emissions!H2067</f>
        <v>2.4855596835279612</v>
      </c>
      <c r="I997" s="39">
        <f>[2]Emissions!I2067</f>
        <v>2.2475717396233308</v>
      </c>
      <c r="J997" s="39">
        <f>[2]Emissions!J2067</f>
        <v>1.5733632867428651</v>
      </c>
      <c r="K997" s="39">
        <f>[2]Emissions!K2067</f>
        <v>0.444831302111167</v>
      </c>
      <c r="L997" s="39">
        <f>[2]Emissions!L2067</f>
        <v>0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7538.7816870949691</v>
      </c>
      <c r="F999" s="39">
        <f>[2]Emissions!F1104</f>
        <v>5183.8612973338704</v>
      </c>
      <c r="G999" s="39">
        <f>[2]Emissions!G1104</f>
        <v>6893.9981005171167</v>
      </c>
      <c r="H999" s="39">
        <f>[2]Emissions!H1104</f>
        <v>3139.7826200326558</v>
      </c>
      <c r="I999" s="39">
        <f>[2]Emissions!I1104</f>
        <v>2073.5445189335478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157869.904306629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-1715.083844787044</v>
      </c>
      <c r="J1002" s="39">
        <f>[2]Emissions!J88</f>
        <v>-1659.515294739268</v>
      </c>
      <c r="K1002" s="39">
        <f>[2]Emissions!K88</f>
        <v>-1584.68114590293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4115.8402258447859</v>
      </c>
      <c r="F1003" s="39">
        <f>[2]Emissions!F6</f>
        <v>4787.3695800810328</v>
      </c>
      <c r="G1003" s="39">
        <f>[2]Emissions!G6</f>
        <v>4092.0822433348881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326.68208728688671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516.53416542000025</v>
      </c>
      <c r="H1006" s="39">
        <f>[2]Emissions!H1532</f>
        <v>342.92306579999962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1.2221593960744701</v>
      </c>
      <c r="L1007" s="39">
        <f>[2]Emissions!L1134</f>
        <v>1.2221593960744701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25.462150749192361</v>
      </c>
      <c r="H1008" s="39">
        <f>[2]Emissions!H1148</f>
        <v>44.392449712872057</v>
      </c>
      <c r="I1008" s="39">
        <f>[2]Emissions!I1148</f>
        <v>66.708634736932481</v>
      </c>
      <c r="J1008" s="39">
        <f>[2]Emissions!J1148</f>
        <v>75.631709433109805</v>
      </c>
      <c r="K1008" s="39">
        <f>[2]Emissions!K1148</f>
        <v>95.12623508687858</v>
      </c>
      <c r="L1008" s="39">
        <f>[2]Emissions!L1148</f>
        <v>93.188398917959262</v>
      </c>
      <c r="M1008" s="39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677.14941765036656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460.64586234718809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47.756482187462368</v>
      </c>
      <c r="J1012" s="39">
        <f>[2]Emissions!J2160</f>
        <v>281.16880175261429</v>
      </c>
      <c r="K1012" s="39">
        <f>[2]Emissions!K2160</f>
        <v>1647.1451063656621</v>
      </c>
      <c r="L1012" s="39">
        <f>[2]Emissions!L2160</f>
        <v>9129.4729895624696</v>
      </c>
      <c r="M1012" s="39">
        <f>[2]Emissions!M2160</f>
        <v>20296.492404564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0.62045804195804199</v>
      </c>
      <c r="F1013" s="39">
        <f>[2]Emissions!F2153</f>
        <v>0.310229020979021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279.13613280397652</v>
      </c>
      <c r="I1014" s="39">
        <f>[2]Emissions!I2146</f>
        <v>151.13059149857679</v>
      </c>
      <c r="J1014" s="39">
        <f>[2]Emissions!J2146</f>
        <v>40.513841498576816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3130.5127805278348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22242.10080166133</v>
      </c>
      <c r="F1020" s="39">
        <f>[2]Emissions!F433</f>
        <v>23517.970067932209</v>
      </c>
      <c r="G1020" s="39">
        <f>[2]Emissions!G433</f>
        <v>17036.019730593089</v>
      </c>
      <c r="H1020" s="39">
        <f>[2]Emissions!H433</f>
        <v>1438.9295473039419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589.41823825136623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1.9232729542065921</v>
      </c>
      <c r="F1025" s="39">
        <f>[2]Emissions!F1384</f>
        <v>34.759408066087367</v>
      </c>
      <c r="G1025" s="39">
        <f>[2]Emissions!G1384</f>
        <v>34.759408066087367</v>
      </c>
      <c r="H1025" s="39">
        <f>[2]Emissions!H1384</f>
        <v>37.425331001219583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2022.8538740740739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3179.6113050362819</v>
      </c>
      <c r="J1034" s="39">
        <f>[2]Emissions!J2319</f>
        <v>3179.6113050362819</v>
      </c>
      <c r="K1034" s="39">
        <f>[2]Emissions!K2319</f>
        <v>13840.12808171603</v>
      </c>
      <c r="L1034" s="39">
        <f>[2]Emissions!L2319</f>
        <v>13840.12808171603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59.540423654568208</v>
      </c>
      <c r="H1037" s="39">
        <f>[2]Emissions!H2306</f>
        <v>59.540423654568208</v>
      </c>
      <c r="I1037" s="39">
        <f>[2]Emissions!I2306</f>
        <v>59.540423654568208</v>
      </c>
      <c r="J1037" s="39">
        <f>[2]Emissions!J2306</f>
        <v>1.1049771589486861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0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4760.868784674336</v>
      </c>
      <c r="F1042" s="39">
        <f>[2]Emissions!F1602</f>
        <v>4364.988191069815</v>
      </c>
      <c r="G1042" s="39">
        <f>[2]Emissions!G1602</f>
        <v>4364.988191069815</v>
      </c>
      <c r="H1042" s="39">
        <f>[2]Emissions!H1602</f>
        <v>6121.8004742277617</v>
      </c>
      <c r="I1042" s="39">
        <f>[2]Emissions!I1602</f>
        <v>6121.8004742277608</v>
      </c>
      <c r="J1042" s="39">
        <f>[2]Emissions!J1602</f>
        <v>1756.812283157946</v>
      </c>
      <c r="K1042" s="39">
        <f>[2]Emissions!K1602</f>
        <v>1756.812283157946</v>
      </c>
      <c r="L1042" s="39">
        <f>[2]Emissions!L1602</f>
        <v>0</v>
      </c>
      <c r="M1042" s="39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512.6492325759998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6.3404258823529461E-3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14.20356103623509</v>
      </c>
      <c r="F1045" s="39">
        <f>[2]Emissions!F1253</f>
        <v>11.83630086352923</v>
      </c>
      <c r="G1045" s="39">
        <f>[2]Emissions!G1253</f>
        <v>9.4690406908233893</v>
      </c>
      <c r="H1045" s="39">
        <f>[2]Emissions!H1253</f>
        <v>7.1017805181175477</v>
      </c>
      <c r="I1045" s="39">
        <f>[2]Emissions!I1253</f>
        <v>4.7345203454116964</v>
      </c>
      <c r="J1045" s="39">
        <f>[2]Emissions!J1253</f>
        <v>1.9826753382309621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0.16447017796249541</v>
      </c>
      <c r="K1046" s="39">
        <f>[2]Emissions!K632</f>
        <v>0.16447017796249519</v>
      </c>
      <c r="L1046" s="39">
        <f>[2]Emissions!L632</f>
        <v>0.16447017796249561</v>
      </c>
      <c r="M1046" s="39">
        <f>[2]Emissions!M632</f>
        <v>8.2235088981247692E-2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7478.0068311838186</v>
      </c>
      <c r="F1050" s="39">
        <f>[2]Emissions!F680</f>
        <v>5982.405464947059</v>
      </c>
      <c r="G1050" s="39">
        <f>[2]Emissions!G680</f>
        <v>4486.804098710295</v>
      </c>
      <c r="H1050" s="39">
        <f>[2]Emissions!H680</f>
        <v>2991.2027324735291</v>
      </c>
      <c r="I1050" s="39">
        <f>[2]Emissions!I680</f>
        <v>1495.601366236765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60067.568113809481</v>
      </c>
      <c r="F1051" s="39">
        <f>[2]Emissions!F439</f>
        <v>60067.568113809481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3499.9151689472528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564.89035818399407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1703.8975677107751</v>
      </c>
      <c r="F1053" s="39">
        <f>[2]Emissions!F687</f>
        <v>1425.7875820263421</v>
      </c>
      <c r="G1053" s="39">
        <f>[2]Emissions!G687</f>
        <v>6033.6283648473354</v>
      </c>
      <c r="H1053" s="39">
        <f>[2]Emissions!H687</f>
        <v>5822.6330236958993</v>
      </c>
      <c r="I1053" s="39">
        <f>[2]Emissions!I687</f>
        <v>0</v>
      </c>
      <c r="J1053" s="39">
        <f>[2]Emissions!J687</f>
        <v>0</v>
      </c>
      <c r="K1053" s="39">
        <f>[2]Emissions!K687</f>
        <v>0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953.85453504273482</v>
      </c>
      <c r="I1067" s="39">
        <f>[2]Emissions!I1974</f>
        <v>991.51973627865436</v>
      </c>
      <c r="J1067" s="39">
        <f>[2]Emissions!J1974</f>
        <v>0</v>
      </c>
      <c r="K1067" s="39">
        <f>[2]Emissions!K1974</f>
        <v>0</v>
      </c>
      <c r="L1067" s="39">
        <f>[2]Emissions!L1974</f>
        <v>0</v>
      </c>
      <c r="M1067" s="39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608.13788920115849</v>
      </c>
      <c r="K1069" s="39">
        <f>[2]Emissions!K1835</f>
        <v>0</v>
      </c>
      <c r="L1069" s="39">
        <f>[2]Emissions!L1835</f>
        <v>0</v>
      </c>
      <c r="M1069" s="39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8.2715098312908159E-2</v>
      </c>
      <c r="H1070" s="39">
        <f>[2]Emissions!H2060</f>
        <v>0.49641285301527671</v>
      </c>
      <c r="I1070" s="39">
        <f>[2]Emissions!I2060</f>
        <v>2.9429382782438549</v>
      </c>
      <c r="J1070" s="39">
        <f>[2]Emissions!J2060</f>
        <v>16.545192411001469</v>
      </c>
      <c r="K1070" s="39">
        <f>[2]Emissions!K2060</f>
        <v>37.346456324954417</v>
      </c>
      <c r="L1070" s="39">
        <f>[2]Emissions!L2060</f>
        <v>14.543848276469911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1209.353159304881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4138.0584880330543</v>
      </c>
      <c r="L1073" s="39">
        <f>[2]Emissions!L1614</f>
        <v>2800.8053936655929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754.7640166347976</v>
      </c>
      <c r="G1074" s="39">
        <f>[2]Emissions!G1544</f>
        <v>566.07301247609803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1497.1185587897739</v>
      </c>
      <c r="F1075" s="39">
        <f>[2]Emissions!F1415</f>
        <v>10738.80170092526</v>
      </c>
      <c r="G1075" s="39">
        <f>[2]Emissions!G1415</f>
        <v>10738.80170092526</v>
      </c>
      <c r="H1075" s="39">
        <f>[2]Emissions!H1415</f>
        <v>10738.80170092526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29.511107398640231</v>
      </c>
      <c r="F1076" s="39">
        <f>[2]Emissions!F1272</f>
        <v>125.53475177043271</v>
      </c>
      <c r="G1076" s="39">
        <f>[2]Emissions!G1272</f>
        <v>195.7003327687579</v>
      </c>
      <c r="H1076" s="39">
        <f>[2]Emissions!H1272</f>
        <v>307.30006464455948</v>
      </c>
      <c r="I1076" s="39">
        <f>[2]Emissions!I1272</f>
        <v>387.62316472608558</v>
      </c>
      <c r="J1076" s="39">
        <f>[2]Emissions!J1272</f>
        <v>471.62719438678238</v>
      </c>
      <c r="K1076" s="39">
        <f>[2]Emissions!K1272</f>
        <v>542.83175010343041</v>
      </c>
      <c r="L1076" s="39">
        <f>[2]Emissions!L1272</f>
        <v>546.88134994066456</v>
      </c>
      <c r="M1076" s="39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269.4289274775702</v>
      </c>
      <c r="F1077" s="39">
        <f>[2]Emissions!F1167</f>
        <v>248.3446922569378</v>
      </c>
      <c r="G1077" s="39">
        <f>[2]Emissions!G1167</f>
        <v>345.09782382584638</v>
      </c>
      <c r="H1077" s="39">
        <f>[2]Emissions!H1167</f>
        <v>330.90469321593548</v>
      </c>
      <c r="I1077" s="39">
        <f>[2]Emissions!I1167</f>
        <v>364.16478905212801</v>
      </c>
      <c r="J1077" s="39">
        <f>[2]Emissions!J1167</f>
        <v>401.76458567455688</v>
      </c>
      <c r="K1077" s="39">
        <f>[2]Emissions!K1167</f>
        <v>378.66639259689441</v>
      </c>
      <c r="L1077" s="39">
        <f>[2]Emissions!L1167</f>
        <v>375.03240698895269</v>
      </c>
      <c r="M1077" s="39">
        <f>[2]Emissions!M1167</f>
        <v>372.34709861440149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73.185858433734921</v>
      </c>
      <c r="G1078" s="39">
        <f>[2]Emissions!G1409</f>
        <v>73.185858433734921</v>
      </c>
      <c r="H1078" s="39">
        <f>[2]Emissions!H1409</f>
        <v>73.185858433734921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5795.932694027143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33920.860048602313</v>
      </c>
      <c r="F1081" s="39">
        <f>[2]Emissions!F1403</f>
        <v>39276.002780051647</v>
      </c>
      <c r="G1081" s="39">
        <f>[2]Emissions!G1403</f>
        <v>42535.760648261828</v>
      </c>
      <c r="H1081" s="39">
        <f>[2]Emissions!H1403</f>
        <v>50289.27373274901</v>
      </c>
      <c r="I1081" s="39">
        <f>[2]Emissions!I1403</f>
        <v>50289.27373274901</v>
      </c>
      <c r="J1081" s="39">
        <f>[2]Emissions!J1403</f>
        <v>0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556.71857021755693</v>
      </c>
      <c r="G1082" s="39">
        <f>[2]Emissions!G1719</f>
        <v>556.71857021755682</v>
      </c>
      <c r="H1082" s="39">
        <f>[2]Emissions!H1719</f>
        <v>1127.462080270386</v>
      </c>
      <c r="I1082" s="39">
        <f>[2]Emissions!I1719</f>
        <v>435.18185996664789</v>
      </c>
      <c r="J1082" s="39">
        <f>[2]Emissions!J1719</f>
        <v>0</v>
      </c>
      <c r="K1082" s="39">
        <f>[2]Emissions!K1719</f>
        <v>0</v>
      </c>
      <c r="L1082" s="39">
        <f>[2]Emissions!L1719</f>
        <v>0</v>
      </c>
      <c r="M1082" s="39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67.465197175248306</v>
      </c>
      <c r="F1084" s="39">
        <f>[2]Emissions!F1462</f>
        <v>62.165896707818924</v>
      </c>
      <c r="G1084" s="39">
        <f>[2]Emissions!G1462</f>
        <v>76.053908210914273</v>
      </c>
      <c r="H1084" s="39">
        <f>[2]Emissions!H1462</f>
        <v>100.9112353827047</v>
      </c>
      <c r="I1084" s="39">
        <f>[2]Emissions!I1462</f>
        <v>58.495472513470297</v>
      </c>
      <c r="J1084" s="39">
        <f>[2]Emissions!J1462</f>
        <v>10.40604150041564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7961.2372226659263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96.637801796342245</v>
      </c>
      <c r="G1086" s="39">
        <f>[2]Emissions!G698</f>
        <v>90.808028679106002</v>
      </c>
      <c r="H1086" s="39">
        <f>[2]Emissions!H698</f>
        <v>84.973767668784845</v>
      </c>
      <c r="I1086" s="39">
        <f>[2]Emissions!I698</f>
        <v>79.148482444633458</v>
      </c>
      <c r="J1086" s="39">
        <f>[2]Emissions!J698</f>
        <v>79.148482444633444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2520.5165373985769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1558.2225991219709</v>
      </c>
      <c r="G1091" s="39">
        <f>[2]Emissions!G1632</f>
        <v>1820.5297579163159</v>
      </c>
      <c r="H1091" s="39">
        <f>[2]Emissions!H1632</f>
        <v>1820.5297579163171</v>
      </c>
      <c r="I1091" s="39">
        <f>[2]Emissions!I1632</f>
        <v>0</v>
      </c>
      <c r="J1091" s="39">
        <f>[2]Emissions!J1632</f>
        <v>0</v>
      </c>
      <c r="K1091" s="39">
        <f>[2]Emissions!K1632</f>
        <v>0</v>
      </c>
      <c r="L1091" s="39">
        <f>[2]Emissions!L1632</f>
        <v>0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55.116511507690873</v>
      </c>
      <c r="F1093" s="39">
        <f>[2]Emissions!F1492</f>
        <v>87.839400522055371</v>
      </c>
      <c r="G1093" s="39">
        <f>[2]Emissions!G1492</f>
        <v>95.456370514069164</v>
      </c>
      <c r="H1093" s="39">
        <f>[2]Emissions!H1492</f>
        <v>99.546942442425149</v>
      </c>
      <c r="I1093" s="39">
        <f>[2]Emissions!I1492</f>
        <v>45.047396405563191</v>
      </c>
      <c r="J1093" s="39">
        <f>[2]Emissions!J1492</f>
        <v>0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1434.23491453569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2.3209205006705352E-2</v>
      </c>
      <c r="F1095" s="39">
        <f>[2]Emissions!F991</f>
        <v>4.4116064100119819E-2</v>
      </c>
      <c r="G1095" s="39">
        <f>[2]Emissions!G991</f>
        <v>4.78903694485866E-2</v>
      </c>
      <c r="H1095" s="39">
        <f>[2]Emissions!H991</f>
        <v>6.0104510771759927E-2</v>
      </c>
      <c r="I1095" s="39">
        <f>[2]Emissions!I991</f>
        <v>6.6780384715590668E-2</v>
      </c>
      <c r="J1095" s="39">
        <f>[2]Emissions!J991</f>
        <v>7.4315966500793459E-2</v>
      </c>
      <c r="K1095" s="39">
        <f>[2]Emissions!K991</f>
        <v>7.3878941927109212E-2</v>
      </c>
      <c r="L1095" s="39">
        <f>[2]Emissions!L991</f>
        <v>7.3754217350706308E-2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2836.3560433475632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159.5632844210993</v>
      </c>
      <c r="F1100" s="39">
        <f>[2]Emissions!F985</f>
        <v>303.29794068832382</v>
      </c>
      <c r="G1100" s="39">
        <f>[2]Emissions!G985</f>
        <v>329.24628995903288</v>
      </c>
      <c r="H1100" s="39">
        <f>[2]Emissions!H985</f>
        <v>413.21851155584949</v>
      </c>
      <c r="I1100" s="39">
        <f>[2]Emissions!I985</f>
        <v>459.11514491968569</v>
      </c>
      <c r="J1100" s="39">
        <f>[2]Emissions!J985</f>
        <v>510.92226969295501</v>
      </c>
      <c r="K1100" s="39">
        <f>[2]Emissions!K985</f>
        <v>507.91772574887591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564.31019379493773</v>
      </c>
      <c r="F1101" s="39">
        <f>[2]Emissions!F776</f>
        <v>509.93145153851509</v>
      </c>
      <c r="G1101" s="39">
        <f>[2]Emissions!G776</f>
        <v>3035.221611698154</v>
      </c>
      <c r="H1101" s="39">
        <f>[2]Emissions!H776</f>
        <v>3129.4224247928701</v>
      </c>
      <c r="I1101" s="39">
        <f>[2]Emissions!I776</f>
        <v>0</v>
      </c>
      <c r="J1101" s="39">
        <f>[2]Emissions!J776</f>
        <v>742.38603370913313</v>
      </c>
      <c r="K1101" s="39">
        <f>[2]Emissions!K776</f>
        <v>742.38603370937551</v>
      </c>
      <c r="L1101" s="39">
        <f>[2]Emissions!L776</f>
        <v>0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7264.1023629166684</v>
      </c>
      <c r="F1104" s="39">
        <f>[2]Emissions!F1620</f>
        <v>4200.7530779344743</v>
      </c>
      <c r="G1104" s="39">
        <f>[2]Emissions!G1620</f>
        <v>3165.4473882063171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9.2512686249999998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2.1447901117579669</v>
      </c>
      <c r="J1106" s="39">
        <f>[2]Emissions!J1029</f>
        <v>17.158320894041101</v>
      </c>
      <c r="K1106" s="39">
        <f>[2]Emissions!K1029</f>
        <v>100.8051352524913</v>
      </c>
      <c r="L1106" s="39">
        <f>[2]Emissions!L1029</f>
        <v>626.27871263250029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222.08420568292681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52.507555316390807</v>
      </c>
      <c r="H1108" s="39">
        <f>[2]Emissions!H1421</f>
        <v>1794.1851488279401</v>
      </c>
      <c r="I1108" s="39">
        <f>[2]Emissions!I1421</f>
        <v>6593.1398362000546</v>
      </c>
      <c r="J1108" s="39">
        <f>[2]Emissions!J1421</f>
        <v>8512.2162617087888</v>
      </c>
      <c r="K1108" s="39">
        <f>[2]Emissions!K1421</f>
        <v>12169.899898250511</v>
      </c>
      <c r="L1108" s="39">
        <f>[2]Emissions!L1421</f>
        <v>4847.001469407719</v>
      </c>
      <c r="M1108" s="39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5895.5929514352447</v>
      </c>
      <c r="G1109" s="39">
        <f>[2]Emissions!G979</f>
        <v>1163.808369102765</v>
      </c>
      <c r="H1109" s="39">
        <f>[2]Emissions!H979</f>
        <v>3376.523817564414</v>
      </c>
      <c r="I1109" s="39">
        <f>[2]Emissions!I979</f>
        <v>387.93612303425738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72.05575592299769</v>
      </c>
      <c r="F1110" s="39">
        <f>[2]Emissions!F857</f>
        <v>741.23388054108318</v>
      </c>
      <c r="G1110" s="39">
        <f>[2]Emissions!G857</f>
        <v>1261.9246413423421</v>
      </c>
      <c r="H1110" s="39">
        <f>[2]Emissions!H857</f>
        <v>1261.9246413423421</v>
      </c>
      <c r="I1110" s="39">
        <f>[2]Emissions!I857</f>
        <v>0</v>
      </c>
      <c r="J1110" s="39">
        <f>[2]Emissions!J857</f>
        <v>0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555.7057534391862</v>
      </c>
      <c r="F1114" s="39">
        <f>[2]Emissions!F1644</f>
        <v>0</v>
      </c>
      <c r="G1114" s="39">
        <f>[2]Emissions!G1644</f>
        <v>54.316651735706593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17.1371103219806</v>
      </c>
      <c r="H1115" s="39">
        <f>[2]Emissions!H1474</f>
        <v>54.938290065987253</v>
      </c>
      <c r="I1115" s="39">
        <f>[2]Emissions!I1474</f>
        <v>0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8256.6040415634379</v>
      </c>
      <c r="G1116" s="39">
        <f>[2]Emissions!G1265</f>
        <v>6605.2832332507487</v>
      </c>
      <c r="H1116" s="39">
        <f>[2]Emissions!H1265</f>
        <v>4953.9624249380622</v>
      </c>
      <c r="I1116" s="39">
        <f>[2]Emissions!I1265</f>
        <v>3302.6416166253739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798.53939960434309</v>
      </c>
      <c r="F1117" s="39">
        <f>[2]Emissions!F1160</f>
        <v>638.83151968347386</v>
      </c>
      <c r="G1117" s="39">
        <f>[2]Emissions!G1160</f>
        <v>479.12363976260548</v>
      </c>
      <c r="H1117" s="39">
        <f>[2]Emissions!H1160</f>
        <v>319.41575984173699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105.81417687434779</v>
      </c>
      <c r="F1118" s="39">
        <f>[2]Emissions!F973</f>
        <v>6.1900798760897766</v>
      </c>
      <c r="G1118" s="39">
        <f>[2]Emissions!G973</f>
        <v>105.81417687434779</v>
      </c>
      <c r="H1118" s="39">
        <f>[2]Emissions!H973</f>
        <v>33.833587982452933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63.566318470013833</v>
      </c>
      <c r="H1120" s="39">
        <f>[2]Emissions!H722</f>
        <v>502.25739038355289</v>
      </c>
      <c r="I1120" s="39">
        <f>[2]Emissions!I722</f>
        <v>0</v>
      </c>
      <c r="J1120" s="39">
        <f>[2]Emissions!J722</f>
        <v>0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21.249094022731271</v>
      </c>
      <c r="F1123" s="39">
        <f>[2]Emissions!F1580</f>
        <v>686.84370961438606</v>
      </c>
      <c r="G1123" s="39">
        <f>[2]Emissions!G1580</f>
        <v>717.65098064773224</v>
      </c>
      <c r="H1123" s="39">
        <f>[2]Emissions!H1580</f>
        <v>845.76288532273202</v>
      </c>
      <c r="I1123" s="39">
        <f>[2]Emissions!I1580</f>
        <v>855.48025417801864</v>
      </c>
      <c r="J1123" s="39">
        <f>[2]Emissions!J1580</f>
        <v>1095.893159897777</v>
      </c>
      <c r="K1123" s="39">
        <f>[2]Emissions!K1580</f>
        <v>0</v>
      </c>
      <c r="L1123" s="39">
        <f>[2]Emissions!L1580</f>
        <v>0</v>
      </c>
      <c r="M1123" s="39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3.0453808771298081</v>
      </c>
      <c r="F1124" s="39">
        <f>[2]Emissions!F1259</f>
        <v>0</v>
      </c>
      <c r="G1124" s="39">
        <f>[2]Emissions!G1259</f>
        <v>3.0453808771298081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57166.349447100001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8728.521269753086</v>
      </c>
      <c r="F1128" s="39">
        <f>[2]Emissions!F1468</f>
        <v>7273.7677247942393</v>
      </c>
      <c r="G1128" s="39">
        <f>[2]Emissions!G1468</f>
        <v>5819.0141798353916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-4.0934635410935751</v>
      </c>
      <c r="J1129" s="39">
        <f>[2]Emissions!J1003</f>
        <v>-4.0934635410935751</v>
      </c>
      <c r="K1129" s="39">
        <f>[2]Emissions!K1003</f>
        <v>-3.7554943282984752</v>
      </c>
      <c r="L1129" s="39">
        <f>[2]Emissions!L1003</f>
        <v>-4.570785893753464</v>
      </c>
      <c r="M1129" s="39">
        <f>[2]Emissions!M1003</f>
        <v>-95.69076435867315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55856.256742804711</v>
      </c>
      <c r="F1131" s="39">
        <f>[2]Emissions!F770</f>
        <v>47318.620357540349</v>
      </c>
      <c r="G1131" s="39">
        <f>[2]Emissions!G770</f>
        <v>43598.541110631653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0.152975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44.701081739891258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845.85628536585398</v>
      </c>
      <c r="F1137" s="39">
        <f>[2]Emissions!F1498</f>
        <v>676.68502829268323</v>
      </c>
      <c r="G1137" s="39">
        <f>[2]Emissions!G1498</f>
        <v>507.51377121951242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3520.302592669862</v>
      </c>
      <c r="F1138" s="39">
        <f>[2]Emissions!F1396</f>
        <v>4004.9125239874788</v>
      </c>
      <c r="G1138" s="39">
        <f>[2]Emissions!G1396</f>
        <v>3294.0439694132542</v>
      </c>
      <c r="H1138" s="39">
        <f>[2]Emissions!H1396</f>
        <v>4004.9125239874788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-13550.043078856061</v>
      </c>
      <c r="J1139" s="39">
        <f>[2]Emissions!J997</f>
        <v>-283.86043550405731</v>
      </c>
      <c r="K1139" s="39">
        <f>[2]Emissions!K997</f>
        <v>-915.30983784704358</v>
      </c>
      <c r="L1139" s="39">
        <f>[2]Emissions!L997</f>
        <v>-18947.700888992578</v>
      </c>
      <c r="M1139" s="39">
        <f>[2]Emissions!M997</f>
        <v>-21387.600385672918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752.34103561319034</v>
      </c>
      <c r="F1141" s="39">
        <f>[2]Emissions!F788</f>
        <v>3935.5932503407762</v>
      </c>
      <c r="G1141" s="39">
        <f>[2]Emissions!G788</f>
        <v>6063.6965295463751</v>
      </c>
      <c r="H1141" s="39">
        <f>[2]Emissions!H788</f>
        <v>11634.38177588269</v>
      </c>
      <c r="I1141" s="39">
        <f>[2]Emissions!I788</f>
        <v>14351.046417226829</v>
      </c>
      <c r="J1141" s="39">
        <f>[2]Emissions!J788</f>
        <v>14947.646548024009</v>
      </c>
      <c r="K1141" s="39">
        <f>[2]Emissions!K788</f>
        <v>15142.782183690821</v>
      </c>
      <c r="L1141" s="39">
        <f>[2]Emissions!L788</f>
        <v>12071.01587340733</v>
      </c>
      <c r="M1141" s="39">
        <f>[2]Emissions!M788</f>
        <v>3023.6856268473389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0.49712414564003182</v>
      </c>
      <c r="F1142" s="39">
        <f>[2]Emissions!F764</f>
        <v>5.1033909711218284</v>
      </c>
      <c r="G1142" s="39">
        <f>[2]Emissions!G764</f>
        <v>8.6848345989706814</v>
      </c>
      <c r="H1142" s="39">
        <f>[2]Emissions!H764</f>
        <v>135.67740724625699</v>
      </c>
      <c r="I1142" s="39">
        <f>[2]Emissions!I764</f>
        <v>522.25344507960006</v>
      </c>
      <c r="J1142" s="39">
        <f>[2]Emissions!J764</f>
        <v>738.96914860231777</v>
      </c>
      <c r="K1142" s="39">
        <f>[2]Emissions!K764</f>
        <v>788.936634813056</v>
      </c>
      <c r="L1142" s="39">
        <f>[2]Emissions!L764</f>
        <v>796.09413775598614</v>
      </c>
      <c r="M1142" s="39">
        <f>[2]Emissions!M764</f>
        <v>620.89596621891087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1574.411069407872</v>
      </c>
      <c r="F1143" s="39">
        <f>[2]Emissions!F746</f>
        <v>7671.2163796058558</v>
      </c>
      <c r="G1143" s="39">
        <f>[2]Emissions!G746</f>
        <v>11555.18309131742</v>
      </c>
      <c r="H1143" s="39">
        <f>[2]Emissions!H746</f>
        <v>22428.07014765995</v>
      </c>
      <c r="I1143" s="39">
        <f>[2]Emissions!I746</f>
        <v>30051.521067957419</v>
      </c>
      <c r="J1143" s="39">
        <f>[2]Emissions!J746</f>
        <v>31300.819612367119</v>
      </c>
      <c r="K1143" s="39">
        <f>[2]Emissions!K746</f>
        <v>31705.491590151891</v>
      </c>
      <c r="L1143" s="39">
        <f>[2]Emissions!L746</f>
        <v>25273.921767897002</v>
      </c>
      <c r="M1143" s="39">
        <f>[2]Emissions!M746</f>
        <v>6330.8999660924082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123.04437136151959</v>
      </c>
      <c r="M1144" s="39">
        <f>[2]Emissions!M710</f>
        <v>443.92892905371258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6016.7525282604529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167729.63395141449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2114.8478978812118</v>
      </c>
      <c r="F1147" s="39">
        <f>[2]Emissions!F704</f>
        <v>1691.8783183049641</v>
      </c>
      <c r="G1147" s="39">
        <f>[2]Emissions!G704</f>
        <v>1268.9087387287241</v>
      </c>
      <c r="H1147" s="39">
        <f>[2]Emissions!H704</f>
        <v>845.93915915247442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173.77913363252779</v>
      </c>
      <c r="F1148" s="39">
        <f>[2]Emissions!F1321</f>
        <v>0</v>
      </c>
      <c r="G1148" s="39">
        <f>[2]Emissions!G1321</f>
        <v>1142.0185683278351</v>
      </c>
      <c r="H1148" s="39">
        <f>[2]Emissions!H1321</f>
        <v>1755.5553828444511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0</v>
      </c>
      <c r="J1149" s="39">
        <f>[2]Emissions!J1035</f>
        <v>0</v>
      </c>
      <c r="K1149" s="39">
        <f>[2]Emissions!K1035</f>
        <v>0</v>
      </c>
      <c r="L1149" s="39">
        <f>[2]Emissions!L1035</f>
        <v>0</v>
      </c>
      <c r="M1149" s="39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1030.1740406090221</v>
      </c>
      <c r="F1151" s="39">
        <f>[2]Emissions!F1113</f>
        <v>5895.5583028999399</v>
      </c>
      <c r="G1151" s="39">
        <f>[2]Emissions!G1113</f>
        <v>9470.7041337507235</v>
      </c>
      <c r="H1151" s="39">
        <f>[2]Emissions!H1113</f>
        <v>14771.45548427482</v>
      </c>
      <c r="I1151" s="39">
        <f>[2]Emissions!I1113</f>
        <v>14893.00797507937</v>
      </c>
      <c r="J1151" s="39">
        <f>[2]Emissions!J1113</f>
        <v>18890.065954103709</v>
      </c>
      <c r="K1151" s="39">
        <f>[2]Emissions!K1113</f>
        <v>21712.125441519911</v>
      </c>
      <c r="L1151" s="39">
        <f>[2]Emissions!L1113</f>
        <v>22725.561745290401</v>
      </c>
      <c r="M1151" s="39">
        <f>[2]Emissions!M1113</f>
        <v>22874.601109898322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1.552109053497943E-2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9.0488958049552881</v>
      </c>
      <c r="F1155" s="39">
        <f>[2]Emissions!F1074</f>
        <v>13.418908196721331</v>
      </c>
      <c r="G1155" s="39">
        <f>[2]Emissions!G1074</f>
        <v>3.5646107302534071</v>
      </c>
      <c r="H1155" s="39">
        <f>[2]Emissions!H1074</f>
        <v>6.5062991718816638</v>
      </c>
      <c r="I1155" s="39">
        <f>[2]Emissions!I1074</f>
        <v>3.3547270491804069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1.400266578182207E-3</v>
      </c>
      <c r="K1157" s="39">
        <f>[2]Emissions!K635</f>
        <v>1.4002665781822059E-3</v>
      </c>
      <c r="L1157" s="39">
        <f>[2]Emissions!L635</f>
        <v>1.400266578182209E-3</v>
      </c>
      <c r="M1157" s="39">
        <f>[2]Emissions!M635</f>
        <v>7.001332890911033E-4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7.3019550941365958E-3</v>
      </c>
      <c r="L1159" s="39">
        <f>[2]Emissions!L630</f>
        <v>5.2790841108530322E-2</v>
      </c>
      <c r="M1159" s="39">
        <f>[2]Emissions!M630</f>
        <v>0.31811762434222512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-186.28821920303781</v>
      </c>
      <c r="J1163" s="39">
        <f>[2]Emissions!J326</f>
        <v>-1241.9214613535839</v>
      </c>
      <c r="K1163" s="39">
        <f>[2]Emissions!K326</f>
        <v>-7699.9130603922295</v>
      </c>
      <c r="L1163" s="39">
        <f>[2]Emissions!L326</f>
        <v>-47938.168408248392</v>
      </c>
      <c r="M1163" s="39">
        <f>[2]Emissions!M326</f>
        <v>-282661.32460407598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159.22973771848751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73.143021007431472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17504.912542997321</v>
      </c>
      <c r="F1169" s="39">
        <f>[2]Emissions!F392</f>
        <v>11415.257515170209</v>
      </c>
      <c r="G1169" s="39">
        <f>[2]Emissions!G392</f>
        <v>8293.3887600000016</v>
      </c>
      <c r="H1169" s="39">
        <f>[2]Emissions!H392</f>
        <v>5528.9258399999999</v>
      </c>
      <c r="I1169" s="39">
        <f>[2]Emissions!I392</f>
        <v>2764.4629200000008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52875.839170928797</v>
      </c>
      <c r="F1170" s="39">
        <f>[2]Emissions!F538</f>
        <v>46376.434042666078</v>
      </c>
      <c r="G1170" s="39">
        <f>[2]Emissions!G538</f>
        <v>38061.741531331507</v>
      </c>
      <c r="H1170" s="39">
        <f>[2]Emissions!H538</f>
        <v>52875.839170928797</v>
      </c>
      <c r="I1170" s="39">
        <f>[2]Emissions!I538</f>
        <v>834.81085095606102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53793.735048987823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13798.60612778223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163579.1208654551</v>
      </c>
      <c r="F1173" s="39">
        <f>[2]Emissions!F408</f>
        <v>84260.771439000004</v>
      </c>
      <c r="G1173" s="39">
        <f>[2]Emissions!G408</f>
        <v>86631.404400365733</v>
      </c>
      <c r="H1173" s="39">
        <f>[2]Emissions!H408</f>
        <v>42130.385719500002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16293.476205362809</v>
      </c>
      <c r="H1177" s="39">
        <f>[2]Emissions!H241</f>
        <v>23183.947625848989</v>
      </c>
      <c r="I1177" s="39">
        <f>[2]Emissions!I241</f>
        <v>0</v>
      </c>
      <c r="J1177" s="39">
        <f>[2]Emissions!J241</f>
        <v>0</v>
      </c>
      <c r="K1177" s="39">
        <f>[2]Emissions!K241</f>
        <v>0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48184.852850796276</v>
      </c>
      <c r="H1178" s="39">
        <f>[2]Emissions!H55</f>
        <v>48649.766009011502</v>
      </c>
      <c r="I1178" s="39">
        <f>[2]Emissions!I55</f>
        <v>49953.808060427313</v>
      </c>
      <c r="J1178" s="39">
        <f>[2]Emissions!J55</f>
        <v>51798.328048625779</v>
      </c>
      <c r="K1178" s="39">
        <f>[2]Emissions!K55</f>
        <v>52488.841817420063</v>
      </c>
      <c r="L1178" s="39">
        <f>[2]Emissions!L55</f>
        <v>53409.257229283379</v>
      </c>
      <c r="M1178" s="39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59.924826706300067</v>
      </c>
      <c r="J1181" s="39">
        <f>[2]Emissions!J2318</f>
        <v>59.924826706300067</v>
      </c>
      <c r="K1181" s="39">
        <f>[2]Emissions!K2318</f>
        <v>260.83920244470471</v>
      </c>
      <c r="L1181" s="39">
        <f>[2]Emissions!L2318</f>
        <v>260.83920244470471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1229.783634415644</v>
      </c>
      <c r="H1184" s="39">
        <f>[2]Emissions!H2305</f>
        <v>1229.783634415644</v>
      </c>
      <c r="I1184" s="39">
        <f>[2]Emissions!I2305</f>
        <v>1229.783634415644</v>
      </c>
      <c r="J1184" s="39">
        <f>[2]Emissions!J2305</f>
        <v>22.82286122722153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0</v>
      </c>
      <c r="J1188" s="39">
        <f>[2]Emissions!J618</f>
        <v>0</v>
      </c>
      <c r="K1188" s="39">
        <f>[2]Emissions!K618</f>
        <v>2.3236056635342638E-3</v>
      </c>
      <c r="L1188" s="39">
        <f>[2]Emissions!L618</f>
        <v>2.3236056635342638E-3</v>
      </c>
      <c r="M1188" s="39">
        <f>[2]Emissions!M618</f>
        <v>2.3236056635342638E-3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0</v>
      </c>
      <c r="M1203" s="39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63.695554466734571</v>
      </c>
      <c r="F1207" s="39">
        <f>[2]Emissions!F1073</f>
        <v>2520.320972531099</v>
      </c>
      <c r="G1207" s="39">
        <f>[2]Emissions!G1073</f>
        <v>4648.5095759116366</v>
      </c>
      <c r="H1207" s="39">
        <f>[2]Emissions!H1073</f>
        <v>7204.535302028813</v>
      </c>
      <c r="I1207" s="39">
        <f>[2]Emissions!I1073</f>
        <v>9360.8418589264766</v>
      </c>
      <c r="J1207" s="39">
        <f>[2]Emissions!J1073</f>
        <v>9853.1241881200549</v>
      </c>
      <c r="K1207" s="39">
        <f>[2]Emissions!K1073</f>
        <v>10210.193496239061</v>
      </c>
      <c r="L1207" s="39">
        <f>[2]Emissions!L1073</f>
        <v>10821.660574990359</v>
      </c>
      <c r="M1207" s="39">
        <f>[2]Emissions!M1073</f>
        <v>11494.95233174983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1.391717567799208</v>
      </c>
      <c r="F1208" s="39">
        <f>[2]Emissions!F1320</f>
        <v>0</v>
      </c>
      <c r="G1208" s="39">
        <f>[2]Emissions!G1320</f>
        <v>9.1459041777456047</v>
      </c>
      <c r="H1208" s="39">
        <f>[2]Emissions!H1320</f>
        <v>14.059439798540719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1299.5811550998669</v>
      </c>
      <c r="F1209" s="39">
        <f>[2]Emissions!F385</f>
        <v>721.90683070757018</v>
      </c>
      <c r="G1209" s="39">
        <f>[2]Emissions!G385</f>
        <v>825.50095889750037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380.87063212209108</v>
      </c>
      <c r="J1213" s="39">
        <f>[2]Emissions!J2227</f>
        <v>265.83002363195408</v>
      </c>
      <c r="K1213" s="39">
        <f>[2]Emissions!K2227</f>
        <v>113.9426712434754</v>
      </c>
      <c r="L1213" s="39">
        <f>[2]Emissions!L2227</f>
        <v>0</v>
      </c>
      <c r="M1213" s="39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2.5204799106389451</v>
      </c>
      <c r="J1215" s="39">
        <f>[2]Emissions!J2213</f>
        <v>14.984150320020589</v>
      </c>
      <c r="K1215" s="39">
        <f>[2]Emissions!K2213</f>
        <v>14.984150320020589</v>
      </c>
      <c r="L1215" s="39">
        <f>[2]Emissions!L2213</f>
        <v>12.463670409381651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5488.5347974468532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30231.03990523476</v>
      </c>
      <c r="F1218" s="39">
        <f>[2]Emissions!F2133</f>
        <v>121382.8806816643</v>
      </c>
      <c r="G1218" s="39">
        <f>[2]Emissions!G2133</f>
        <v>214261.71086045919</v>
      </c>
      <c r="H1218" s="39">
        <f>[2]Emissions!H2133</f>
        <v>227980.62782488609</v>
      </c>
      <c r="I1218" s="39">
        <f>[2]Emissions!I2133</f>
        <v>136828.78704845661</v>
      </c>
      <c r="J1218" s="39">
        <f>[2]Emissions!J2133</f>
        <v>43949.956869661597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4.6058974755747144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6477.8103997706403</v>
      </c>
      <c r="I1220" s="39">
        <f>[2]Emissions!I2119</f>
        <v>6477.8103997706412</v>
      </c>
      <c r="J1220" s="39">
        <f>[2]Emissions!J2119</f>
        <v>6477.8103997706421</v>
      </c>
      <c r="K1220" s="39">
        <f>[2]Emissions!K2119</f>
        <v>0</v>
      </c>
      <c r="L1220" s="39">
        <f>[2]Emissions!L2119</f>
        <v>0</v>
      </c>
      <c r="M1220" s="39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1.291530907103372</v>
      </c>
      <c r="F1222" s="39">
        <f>[2]Emissions!F1112</f>
        <v>7.3912712441518362</v>
      </c>
      <c r="G1222" s="39">
        <f>[2]Emissions!G1112</f>
        <v>11.87343751502371</v>
      </c>
      <c r="H1222" s="39">
        <f>[2]Emissions!H1112</f>
        <v>18.51899829427273</v>
      </c>
      <c r="I1222" s="39">
        <f>[2]Emissions!I1112</f>
        <v>18.671388854043261</v>
      </c>
      <c r="J1222" s="39">
        <f>[2]Emissions!J1112</f>
        <v>23.682507086397379</v>
      </c>
      <c r="K1222" s="39">
        <f>[2]Emissions!K1112</f>
        <v>27.22052775669864</v>
      </c>
      <c r="L1222" s="39">
        <f>[2]Emissions!L1112</f>
        <v>28.491074535305611</v>
      </c>
      <c r="M1222" s="39">
        <f>[2]Emissions!M1112</f>
        <v>28.677925434453069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123807.76440332799</v>
      </c>
      <c r="J1224" s="39">
        <f>[2]Emissions!J1973</f>
        <v>0</v>
      </c>
      <c r="K1224" s="39">
        <f>[2]Emissions!K1973</f>
        <v>0</v>
      </c>
      <c r="L1224" s="39">
        <f>[2]Emissions!L1973</f>
        <v>0</v>
      </c>
      <c r="M1224" s="39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3151.9821190489629</v>
      </c>
      <c r="G1229" s="39">
        <f>[2]Emissions!G2345</f>
        <v>3151.9821190489629</v>
      </c>
      <c r="H1229" s="39">
        <f>[2]Emissions!H2345</f>
        <v>3151.9821190489629</v>
      </c>
      <c r="I1229" s="39">
        <f>[2]Emissions!I2345</f>
        <v>0</v>
      </c>
      <c r="J1229" s="39">
        <f>[2]Emissions!J2345</f>
        <v>0</v>
      </c>
      <c r="K1229" s="39">
        <f>[2]Emissions!K2345</f>
        <v>0</v>
      </c>
      <c r="L1229" s="39">
        <f>[2]Emissions!L2345</f>
        <v>0</v>
      </c>
      <c r="M1229" s="39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182.62793998659581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13627.823806271441</v>
      </c>
      <c r="M1231" s="39">
        <f>[2]Emissions!M2271</f>
        <v>10227.338449417461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10.09813491903421</v>
      </c>
      <c r="H1232" s="39">
        <f>[2]Emissions!H2059</f>
        <v>60.603735805615031</v>
      </c>
      <c r="I1232" s="39">
        <f>[2]Emissions!I2059</f>
        <v>359.28371480227082</v>
      </c>
      <c r="J1232" s="39">
        <f>[2]Emissions!J2059</f>
        <v>2019.8922401764289</v>
      </c>
      <c r="K1232" s="39">
        <f>[2]Emissions!K2059</f>
        <v>4559.3798763381856</v>
      </c>
      <c r="L1232" s="39">
        <f>[2]Emissions!L2059</f>
        <v>1775.5614770857021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2.25761316872428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8.3915870709677404E-2</v>
      </c>
      <c r="H1237" s="39">
        <f>[2]Emissions!H59</f>
        <v>4.1957935354838702E-2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256.32943475884878</v>
      </c>
      <c r="H1241" s="39">
        <f>[2]Emissions!H819</f>
        <v>256.32943475884878</v>
      </c>
      <c r="I1241" s="39">
        <f>[2]Emissions!I819</f>
        <v>0</v>
      </c>
      <c r="J1241" s="39">
        <f>[2]Emissions!J819</f>
        <v>256.32943475884889</v>
      </c>
      <c r="K1241" s="39">
        <f>[2]Emissions!K819</f>
        <v>256.32943475884878</v>
      </c>
      <c r="L1241" s="39">
        <f>[2]Emissions!L819</f>
        <v>0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273.15158384403708</v>
      </c>
      <c r="I1242" s="39">
        <f>[2]Emissions!I380</f>
        <v>0</v>
      </c>
      <c r="J1242" s="39">
        <f>[2]Emissions!J380</f>
        <v>185.84064030800911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83162.157823023619</v>
      </c>
      <c r="G1245" s="39">
        <f>[2]Emissions!G2281</f>
        <v>136128.33945148429</v>
      </c>
      <c r="H1245" s="39">
        <f>[2]Emissions!H2281</f>
        <v>146179.11939563119</v>
      </c>
      <c r="I1245" s="39">
        <f>[2]Emissions!I2281</f>
        <v>133369.07852787801</v>
      </c>
      <c r="J1245" s="39">
        <f>[2]Emissions!J2281</f>
        <v>129817.03125520681</v>
      </c>
      <c r="K1245" s="39">
        <f>[2]Emissions!K2281</f>
        <v>76850.849626746145</v>
      </c>
      <c r="L1245" s="39">
        <f>[2]Emissions!L2281</f>
        <v>0</v>
      </c>
      <c r="M1245" s="39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381462.30227147462</v>
      </c>
      <c r="H1246" s="39">
        <f>[2]Emissions!H2173</f>
        <v>409725.25614954071</v>
      </c>
      <c r="I1246" s="39">
        <f>[2]Emissions!I2173</f>
        <v>347345.50339997798</v>
      </c>
      <c r="J1246" s="39">
        <f>[2]Emissions!J2173</f>
        <v>286803.61322758539</v>
      </c>
      <c r="K1246" s="39">
        <f>[2]Emissions!K2173</f>
        <v>269356.78833834629</v>
      </c>
      <c r="L1246" s="39">
        <f>[2]Emissions!L2173</f>
        <v>171584.4070280857</v>
      </c>
      <c r="M1246" s="39">
        <f>[2]Emissions!M2173</f>
        <v>106075.3367101515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14.28216644394594</v>
      </c>
      <c r="F1248" s="39">
        <f>[2]Emissions!F1746</f>
        <v>244.1628109562717</v>
      </c>
      <c r="G1248" s="39">
        <f>[2]Emissions!G1746</f>
        <v>305.74382384507533</v>
      </c>
      <c r="H1248" s="39">
        <f>[2]Emissions!H1746</f>
        <v>370.33565687044012</v>
      </c>
      <c r="I1248" s="39">
        <f>[2]Emissions!I1746</f>
        <v>437.71455942133542</v>
      </c>
      <c r="J1248" s="39">
        <f>[2]Emissions!J1746</f>
        <v>367.03673914471563</v>
      </c>
      <c r="K1248" s="39">
        <f>[2]Emissions!K1746</f>
        <v>154.940902270462</v>
      </c>
      <c r="L1248" s="39">
        <f>[2]Emissions!L1746</f>
        <v>0</v>
      </c>
      <c r="M1248" s="39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243.45622856768509</v>
      </c>
      <c r="F1250" s="39">
        <f>[2]Emissions!F1239</f>
        <v>302.16300346365358</v>
      </c>
      <c r="G1250" s="39">
        <f>[2]Emissions!G1239</f>
        <v>338.25371601519481</v>
      </c>
      <c r="H1250" s="39">
        <f>[2]Emissions!H1239</f>
        <v>412.08892249334173</v>
      </c>
      <c r="I1250" s="39">
        <f>[2]Emissions!I1239</f>
        <v>436.34004563348759</v>
      </c>
      <c r="J1250" s="39">
        <f>[2]Emissions!J1239</f>
        <v>481.46116278529468</v>
      </c>
      <c r="K1250" s="39">
        <f>[2]Emissions!K1239</f>
        <v>485.02547833943999</v>
      </c>
      <c r="L1250" s="39">
        <f>[2]Emissions!L1239</f>
        <v>486.62571807251072</v>
      </c>
      <c r="M1250" s="39">
        <f>[2]Emissions!M1239</f>
        <v>491.7657022196517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6315.4454092406386</v>
      </c>
      <c r="F1251" s="39">
        <f>[2]Emissions!F658</f>
        <v>5638.0748577315817</v>
      </c>
      <c r="G1251" s="39">
        <f>[2]Emissions!G658</f>
        <v>0</v>
      </c>
      <c r="H1251" s="39">
        <f>[2]Emissions!H658</f>
        <v>5562.8072064907165</v>
      </c>
      <c r="I1251" s="39">
        <f>[2]Emissions!I658</f>
        <v>0</v>
      </c>
      <c r="J1251" s="39">
        <f>[2]Emissions!J658</f>
        <v>0</v>
      </c>
      <c r="K1251" s="39">
        <f>[2]Emissions!K658</f>
        <v>0</v>
      </c>
      <c r="L1251" s="39">
        <f>[2]Emissions!L658</f>
        <v>0</v>
      </c>
      <c r="M1251" s="39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1.992575186721786</v>
      </c>
      <c r="H1252" s="39">
        <f>[2]Emissions!H54</f>
        <v>2.2998010004838911</v>
      </c>
      <c r="I1252" s="39">
        <f>[2]Emissions!I54</f>
        <v>2.4390078598685272</v>
      </c>
      <c r="J1252" s="39">
        <f>[2]Emissions!J54</f>
        <v>2.5837121409162949</v>
      </c>
      <c r="K1252" s="39">
        <f>[2]Emissions!K54</f>
        <v>2.706205126850568</v>
      </c>
      <c r="L1252" s="39">
        <f>[2]Emissions!L54</f>
        <v>2.8328059141869382</v>
      </c>
      <c r="M1252" s="39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0</v>
      </c>
      <c r="J1255" s="39">
        <f>[2]Emissions!J666</f>
        <v>0</v>
      </c>
      <c r="K1255" s="39">
        <f>[2]Emissions!K666</f>
        <v>0</v>
      </c>
      <c r="L1255" s="39">
        <f>[2]Emissions!L666</f>
        <v>0</v>
      </c>
      <c r="M1255" s="39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241.05221049922551</v>
      </c>
      <c r="F1256" s="39">
        <f>[2]Emissions!F375</f>
        <v>99.54978960721192</v>
      </c>
      <c r="G1256" s="39">
        <f>[2]Emissions!G375</f>
        <v>0</v>
      </c>
      <c r="H1256" s="39">
        <f>[2]Emissions!H375</f>
        <v>73.004383751193984</v>
      </c>
      <c r="I1256" s="39">
        <f>[2]Emissions!I375</f>
        <v>0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5.3220744187702831</v>
      </c>
      <c r="G1257" s="39">
        <f>[2]Emissions!G132</f>
        <v>5.4642158677074706</v>
      </c>
      <c r="H1257" s="39">
        <f>[2]Emissions!H132</f>
        <v>0.78035606999999996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1595.7113055419561</v>
      </c>
      <c r="G1258" s="39">
        <f>[2]Emissions!G518</f>
        <v>1595.711305541955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20524.308731227429</v>
      </c>
      <c r="F1259" s="39">
        <f>[2]Emissions!F2112</f>
        <v>51748.997253058456</v>
      </c>
      <c r="G1259" s="39">
        <f>[2]Emissions!G2112</f>
        <v>71499.43264883793</v>
      </c>
      <c r="H1259" s="39">
        <f>[2]Emissions!H2112</f>
        <v>52094.524976797897</v>
      </c>
      <c r="I1259" s="39">
        <f>[2]Emissions!I2112</f>
        <v>20869.83645496691</v>
      </c>
      <c r="J1259" s="39">
        <f>[2]Emissions!J2112</f>
        <v>1119.4010591874419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0.8554646167936828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2230.4340170961091</v>
      </c>
      <c r="F1262" s="39">
        <f>[2]Emissions!F1363</f>
        <v>2230.4340170961091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4.7956212913385814</v>
      </c>
      <c r="K1263" s="39">
        <f>[2]Emissions!K1049</f>
        <v>28.17427508661417</v>
      </c>
      <c r="L1263" s="39">
        <f>[2]Emissions!L1049</f>
        <v>175.04017713385821</v>
      </c>
      <c r="M1263" s="39">
        <f>[2]Emissions!M1049</f>
        <v>1029.8596723149601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975.6010911500656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2577.0693395061721</v>
      </c>
      <c r="I1266" s="39">
        <f>[2]Emissions!I1429</f>
        <v>904.23485596707803</v>
      </c>
      <c r="J1266" s="39">
        <f>[2]Emissions!J1429</f>
        <v>452.11742798353907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42540.767089635643</v>
      </c>
      <c r="F1268" s="39">
        <f>[2]Emissions!F1201</f>
        <v>48765.548205777777</v>
      </c>
      <c r="G1268" s="39">
        <f>[2]Emissions!G1201</f>
        <v>59742.470180729273</v>
      </c>
      <c r="H1268" s="39">
        <f>[2]Emissions!H1201</f>
        <v>76990.201147064494</v>
      </c>
      <c r="I1268" s="39">
        <f>[2]Emissions!I1201</f>
        <v>63888.650212357366</v>
      </c>
      <c r="J1268" s="39">
        <f>[2]Emissions!J1201</f>
        <v>73316.245934800289</v>
      </c>
      <c r="K1268" s="39">
        <f>[2]Emissions!K1201</f>
        <v>69765.69644988286</v>
      </c>
      <c r="L1268" s="39">
        <f>[2]Emissions!L1201</f>
        <v>69060.342944918244</v>
      </c>
      <c r="M1268" s="39">
        <f>[2]Emissions!M1201</f>
        <v>60445.049306622052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8166.4154133442653</v>
      </c>
      <c r="H1269" s="39">
        <f>[2]Emissions!H1194</f>
        <v>5312.8237541797625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5096.3410970535742</v>
      </c>
      <c r="F1270" s="39">
        <f>[2]Emissions!F885</f>
        <v>8811.853662698697</v>
      </c>
      <c r="G1270" s="39">
        <f>[2]Emissions!G885</f>
        <v>8837.3952675181135</v>
      </c>
      <c r="H1270" s="39">
        <f>[2]Emissions!H885</f>
        <v>7505.4237746448707</v>
      </c>
      <c r="I1270" s="39">
        <f>[2]Emissions!I885</f>
        <v>1425.874608239691</v>
      </c>
      <c r="J1270" s="39">
        <f>[2]Emissions!J885</f>
        <v>742.37313498509957</v>
      </c>
      <c r="K1270" s="39">
        <f>[2]Emissions!K885</f>
        <v>0</v>
      </c>
      <c r="L1270" s="39">
        <f>[2]Emissions!L885</f>
        <v>0</v>
      </c>
      <c r="M1270" s="39">
        <f>[2]Emissions!M885</f>
        <v>3418.204210653586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7351.3750508895246</v>
      </c>
      <c r="F1271" s="39">
        <f>[2]Emissions!F878</f>
        <v>4464.84328157867</v>
      </c>
      <c r="G1271" s="39">
        <f>[2]Emissions!G878</f>
        <v>4423.3200396829279</v>
      </c>
      <c r="H1271" s="39">
        <f>[2]Emissions!H878</f>
        <v>4241.6011174997348</v>
      </c>
      <c r="I1271" s="39">
        <f>[2]Emissions!I878</f>
        <v>2120.8005587498828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6951.0509230791558</v>
      </c>
      <c r="H1273" s="39">
        <f>[2]Emissions!H1849</f>
        <v>6951.0509230791558</v>
      </c>
      <c r="I1273" s="39">
        <f>[2]Emissions!I1849</f>
        <v>0</v>
      </c>
      <c r="J1273" s="39">
        <f>[2]Emissions!J1849</f>
        <v>7635.9058543420279</v>
      </c>
      <c r="K1273" s="39">
        <f>[2]Emissions!K1849</f>
        <v>0</v>
      </c>
      <c r="L1273" s="39">
        <f>[2]Emissions!L1849</f>
        <v>0</v>
      </c>
      <c r="M1273" s="39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7.5051288409999994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38715.259566386958</v>
      </c>
      <c r="F1277" s="39">
        <f>[2]Emissions!F1223</f>
        <v>38715.259566386951</v>
      </c>
      <c r="G1277" s="39">
        <f>[2]Emissions!G1223</f>
        <v>31771.53683790061</v>
      </c>
      <c r="H1277" s="39">
        <f>[2]Emissions!H1223</f>
        <v>20551.833231819201</v>
      </c>
      <c r="I1277" s="39">
        <f>[2]Emissions!I1223</f>
        <v>4326.7017330145682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0.44418288214285712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8840.7894082156181</v>
      </c>
      <c r="F1282" s="39">
        <f>[2]Emissions!F1017</f>
        <v>10418.56540392679</v>
      </c>
      <c r="G1282" s="39">
        <f>[2]Emissions!G1017</f>
        <v>5563.619094383499</v>
      </c>
      <c r="H1282" s="39">
        <f>[2]Emissions!H1017</f>
        <v>17143.542332769761</v>
      </c>
      <c r="I1282" s="39">
        <f>[2]Emissions!I1017</f>
        <v>32827.856552913472</v>
      </c>
      <c r="J1282" s="39">
        <f>[2]Emissions!J1017</f>
        <v>34834.954514734432</v>
      </c>
      <c r="K1282" s="39">
        <f>[2]Emissions!K1017</f>
        <v>48970.359753919824</v>
      </c>
      <c r="L1282" s="39">
        <f>[2]Emissions!L1017</f>
        <v>27584.536544641789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564.37408837897181</v>
      </c>
      <c r="F1286" s="39">
        <f>[2]Emissions!F1141</f>
        <v>659.88354116805669</v>
      </c>
      <c r="G1286" s="39">
        <f>[2]Emissions!G1141</f>
        <v>705.43605501954187</v>
      </c>
      <c r="H1286" s="39">
        <f>[2]Emissions!H1141</f>
        <v>780.75140041962277</v>
      </c>
      <c r="I1286" s="39">
        <f>[2]Emissions!I1141</f>
        <v>712.20280565468727</v>
      </c>
      <c r="J1286" s="39">
        <f>[2]Emissions!J1141</f>
        <v>701.20200468686062</v>
      </c>
      <c r="K1286" s="39">
        <f>[2]Emissions!K1141</f>
        <v>694.67579482824272</v>
      </c>
      <c r="L1286" s="39">
        <f>[2]Emissions!L1141</f>
        <v>691.45580668855814</v>
      </c>
      <c r="M1286" s="39">
        <f>[2]Emissions!M1141</f>
        <v>153.3759871638924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705.27956680160389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303.17723075427563</v>
      </c>
      <c r="I1290" s="39">
        <f>[2]Emissions!I1096</f>
        <v>147.89962709999989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4.7487095541401278E-4</v>
      </c>
      <c r="F1292" s="39">
        <f>[2]Emissions!F235</f>
        <v>2.9142365017671272E-3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0</v>
      </c>
      <c r="I1296" s="39">
        <f>[2]Emissions!I2199</f>
        <v>0.67471086883468867</v>
      </c>
      <c r="J1296" s="39">
        <f>[2]Emissions!J2199</f>
        <v>1.692574525745258</v>
      </c>
      <c r="K1296" s="39">
        <f>[2]Emissions!K2199</f>
        <v>1.7074252958538381</v>
      </c>
      <c r="L1296" s="39">
        <f>[2]Emissions!L2199</f>
        <v>1.7074252958538381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0.1542695363896848</v>
      </c>
      <c r="H1297" s="39">
        <f>[2]Emissions!H2192</f>
        <v>0.1542695363896848</v>
      </c>
      <c r="I1297" s="39">
        <f>[2]Emissions!I2192</f>
        <v>0.1542695363896848</v>
      </c>
      <c r="J1297" s="39">
        <f>[2]Emissions!J2192</f>
        <v>0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6.0184834826782936</v>
      </c>
      <c r="F1298" s="39">
        <f>[2]Emissions!F1449</f>
        <v>0</v>
      </c>
      <c r="G1298" s="39">
        <f>[2]Emissions!G1449</f>
        <v>26.297746777650971</v>
      </c>
      <c r="H1298" s="39">
        <f>[2]Emissions!H1449</f>
        <v>28.833800582206859</v>
      </c>
      <c r="I1298" s="39">
        <f>[2]Emissions!I1449</f>
        <v>0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2545.536285542169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0</v>
      </c>
      <c r="I1303" s="39">
        <f>[2]Emissions!I870</f>
        <v>0</v>
      </c>
      <c r="J1303" s="39">
        <f>[2]Emissions!J870</f>
        <v>0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3635.7275825416</v>
      </c>
      <c r="F1304" s="39">
        <f>[2]Emissions!F1126</f>
        <v>2908.5820660332779</v>
      </c>
      <c r="G1304" s="39">
        <f>[2]Emissions!G1126</f>
        <v>2181.4365495249581</v>
      </c>
      <c r="H1304" s="39">
        <f>[2]Emissions!H1126</f>
        <v>1780.9248000189241</v>
      </c>
      <c r="I1304" s="39">
        <f>[2]Emissions!I1126</f>
        <v>727.14551650831936</v>
      </c>
      <c r="J1304" s="39">
        <f>[2]Emissions!J1126</f>
        <v>718.08028674434127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1.112165169028301</v>
      </c>
      <c r="J1306" s="39">
        <f>[2]Emissions!J1208</f>
        <v>7.785156183198108</v>
      </c>
      <c r="K1306" s="39">
        <f>[2]Emissions!K1208</f>
        <v>47.823102268216942</v>
      </c>
      <c r="L1306" s="39">
        <f>[2]Emissions!L1208</f>
        <v>296.94810013055638</v>
      </c>
      <c r="M1306" s="39">
        <f>[2]Emissions!M1208</f>
        <v>1750.54797605054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4747.8126114568176</v>
      </c>
      <c r="I1307" s="39">
        <f>[2]Emissions!I892</f>
        <v>19094.96764474783</v>
      </c>
      <c r="J1307" s="39">
        <f>[2]Emissions!J892</f>
        <v>27013.093461326749</v>
      </c>
      <c r="K1307" s="39">
        <f>[2]Emissions!K892</f>
        <v>28838.751852127021</v>
      </c>
      <c r="L1307" s="39">
        <f>[2]Emissions!L892</f>
        <v>29086.83331262146</v>
      </c>
      <c r="M1307" s="39">
        <f>[2]Emissions!M892</f>
        <v>22685.630527057241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679.04394713335694</v>
      </c>
      <c r="J1308" s="39">
        <f>[2]Emissions!J2324</f>
        <v>761.2247444058205</v>
      </c>
      <c r="K1308" s="39">
        <f>[2]Emissions!K2324</f>
        <v>935.16166466476216</v>
      </c>
      <c r="L1308" s="39">
        <f>[2]Emissions!L2324</f>
        <v>935.16166466476216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1129.6860355611609</v>
      </c>
      <c r="F1311" s="39">
        <f>[2]Emissions!F1103</f>
        <v>2278.9590785340311</v>
      </c>
      <c r="G1311" s="39">
        <f>[2]Emissions!G1103</f>
        <v>218.30143278292391</v>
      </c>
      <c r="H1311" s="39">
        <f>[2]Emissions!H1103</f>
        <v>1320.9532197367421</v>
      </c>
      <c r="I1311" s="39">
        <f>[2]Emissions!I1103</f>
        <v>911.58363141361281</v>
      </c>
      <c r="J1311" s="39">
        <f>[2]Emissions!J1103</f>
        <v>455.79181570680629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116282.0633520769</v>
      </c>
      <c r="F1312" s="39">
        <f>[2]Emissions!F1023</f>
        <v>98934.455285260541</v>
      </c>
      <c r="G1312" s="39">
        <f>[2]Emissions!G1023</f>
        <v>79147.56422820843</v>
      </c>
      <c r="H1312" s="39">
        <f>[2]Emissions!H1023</f>
        <v>55551.244919673532</v>
      </c>
      <c r="I1312" s="39">
        <f>[2]Emissions!I1023</f>
        <v>28680.21590681091</v>
      </c>
      <c r="J1312" s="39">
        <f>[2]Emissions!J1023</f>
        <v>18514.52178681294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0.1373660092367732</v>
      </c>
      <c r="G1313" s="39">
        <f>[2]Emissions!G5</f>
        <v>0.112442692341104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1.9558968813977772E-3</v>
      </c>
      <c r="J1316" s="39">
        <f>[2]Emissions!J2159</f>
        <v>1.151544580556783E-2</v>
      </c>
      <c r="K1316" s="39">
        <f>[2]Emissions!K2159</f>
        <v>6.7459867837501519E-2</v>
      </c>
      <c r="L1316" s="39">
        <f>[2]Emissions!L2159</f>
        <v>0.37390333063054487</v>
      </c>
      <c r="M1316" s="39">
        <f>[2]Emissions!M2159</f>
        <v>0.83125566162036868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5765.4451686130114</v>
      </c>
      <c r="I1318" s="39">
        <f>[2]Emissions!I2145</f>
        <v>3121.5419151665042</v>
      </c>
      <c r="J1318" s="39">
        <f>[2]Emissions!J2145</f>
        <v>836.79719061650462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77.983071941111234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63781.227201930058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8588.0451113241543</v>
      </c>
      <c r="I1326" s="39">
        <f>[2]Emissions!I1961</f>
        <v>22261.64261684829</v>
      </c>
      <c r="J1326" s="39">
        <f>[2]Emissions!J1961</f>
        <v>160877.79536188711</v>
      </c>
      <c r="K1326" s="39">
        <f>[2]Emissions!K1961</f>
        <v>161340.16767235441</v>
      </c>
      <c r="L1326" s="39">
        <f>[2]Emissions!L1961</f>
        <v>161340.16767235441</v>
      </c>
      <c r="M1326" s="39">
        <f>[2]Emissions!M1961</f>
        <v>137584.03688859969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13.403484099264711</v>
      </c>
      <c r="G1328" s="39">
        <f>[2]Emissions!G1808</f>
        <v>13.40348409926459</v>
      </c>
      <c r="H1328" s="39">
        <f>[2]Emissions!H1808</f>
        <v>13.403484099375319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957.38258976247039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81.00055555555555</v>
      </c>
      <c r="I1330" s="39">
        <f>[2]Emissions!I1442</f>
        <v>40.500277777777761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7.3184984906902346E-3</v>
      </c>
      <c r="F1331" s="39">
        <f>[2]Emissions!F1186</f>
        <v>5.2781021351911888E-3</v>
      </c>
      <c r="G1331" s="39">
        <f>[2]Emissions!G1186</f>
        <v>4.8789989937934883E-3</v>
      </c>
      <c r="H1331" s="39">
        <f>[2]Emissions!H1186</f>
        <v>3.6592492453451199E-3</v>
      </c>
      <c r="I1331" s="39">
        <f>[2]Emissions!I1186</f>
        <v>2.4394994968967442E-3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8.972613616046619</v>
      </c>
      <c r="F1333" s="39">
        <f>[2]Emissions!F1601</f>
        <v>8.2265137411794491</v>
      </c>
      <c r="G1333" s="39">
        <f>[2]Emissions!G1601</f>
        <v>8.2265137411794491</v>
      </c>
      <c r="H1333" s="39">
        <f>[2]Emissions!H1601</f>
        <v>11.53750560540475</v>
      </c>
      <c r="I1333" s="39">
        <f>[2]Emissions!I1601</f>
        <v>11.53750560540475</v>
      </c>
      <c r="J1333" s="39">
        <f>[2]Emissions!J1601</f>
        <v>3.3109918642253029</v>
      </c>
      <c r="K1333" s="39">
        <f>[2]Emissions!K1601</f>
        <v>3.3109918642253029</v>
      </c>
      <c r="L1333" s="39">
        <f>[2]Emissions!L1601</f>
        <v>0</v>
      </c>
      <c r="M1333" s="39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30.6989175</v>
      </c>
      <c r="F1334" s="39">
        <f>[2]Emissions!F1531</f>
        <v>12.92586</v>
      </c>
      <c r="G1334" s="39">
        <f>[2]Emissions!G1531</f>
        <v>9.7349070000000086</v>
      </c>
      <c r="H1334" s="39">
        <f>[2]Emissions!H1531</f>
        <v>6.462929999999993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510.91843839999967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127.7296096000001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75.149848619998906</v>
      </c>
      <c r="F1337" s="39">
        <f>[2]Emissions!F686</f>
        <v>62.88389806055612</v>
      </c>
      <c r="G1337" s="39">
        <f>[2]Emissions!G686</f>
        <v>266.11121867894752</v>
      </c>
      <c r="H1337" s="39">
        <f>[2]Emissions!H686</f>
        <v>256.8053377107866</v>
      </c>
      <c r="I1337" s="39">
        <f>[2]Emissions!I686</f>
        <v>0</v>
      </c>
      <c r="J1337" s="39">
        <f>[2]Emissions!J686</f>
        <v>0</v>
      </c>
      <c r="K1337" s="39">
        <f>[2]Emissions!K686</f>
        <v>0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1231.947648039052</v>
      </c>
      <c r="F1341" s="39">
        <f>[2]Emissions!F1271</f>
        <v>5240.4757334818478</v>
      </c>
      <c r="G1341" s="39">
        <f>[2]Emissions!G1271</f>
        <v>8169.5532945686682</v>
      </c>
      <c r="H1341" s="39">
        <f>[2]Emissions!H1271</f>
        <v>12828.30856759233</v>
      </c>
      <c r="I1341" s="39">
        <f>[2]Emissions!I1271</f>
        <v>16181.413989627459</v>
      </c>
      <c r="J1341" s="39">
        <f>[2]Emissions!J1271</f>
        <v>19688.180623910612</v>
      </c>
      <c r="K1341" s="39">
        <f>[2]Emissions!K1271</f>
        <v>22660.63041238693</v>
      </c>
      <c r="L1341" s="39">
        <f>[2]Emissions!L1271</f>
        <v>22829.681845380921</v>
      </c>
      <c r="M1341" s="39">
        <f>[2]Emissions!M1271</f>
        <v>23070.82035987273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8.3674460838500462</v>
      </c>
      <c r="F1342" s="39">
        <f>[2]Emissions!F1166</f>
        <v>51.678858891669393</v>
      </c>
      <c r="G1342" s="39">
        <f>[2]Emissions!G1166</f>
        <v>10.717436548297661</v>
      </c>
      <c r="H1342" s="39">
        <f>[2]Emissions!H1166</f>
        <v>68.859039393541735</v>
      </c>
      <c r="I1342" s="39">
        <f>[2]Emissions!I1166</f>
        <v>75.780241468855976</v>
      </c>
      <c r="J1342" s="39">
        <f>[2]Emissions!J1166</f>
        <v>83.604506067978647</v>
      </c>
      <c r="K1342" s="39">
        <f>[2]Emissions!K1166</f>
        <v>78.797927558629766</v>
      </c>
      <c r="L1342" s="39">
        <f>[2]Emissions!L1166</f>
        <v>12.964585342938109</v>
      </c>
      <c r="M1342" s="39">
        <f>[2]Emissions!M1166</f>
        <v>12.87175627284924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639.29249997365821</v>
      </c>
      <c r="F1344" s="39">
        <f>[2]Emissions!F1402</f>
        <v>740.21867282419237</v>
      </c>
      <c r="G1344" s="39">
        <f>[2]Emissions!G1402</f>
        <v>801.65398884775391</v>
      </c>
      <c r="H1344" s="39">
        <f>[2]Emissions!H1402</f>
        <v>947.78126145399563</v>
      </c>
      <c r="I1344" s="39">
        <f>[2]Emissions!I1402</f>
        <v>947.78126145399563</v>
      </c>
      <c r="J1344" s="39">
        <f>[2]Emissions!J1402</f>
        <v>0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3.5029536180358618</v>
      </c>
      <c r="F1346" s="39">
        <f>[2]Emissions!F856</f>
        <v>36.034704936367682</v>
      </c>
      <c r="G1346" s="39">
        <f>[2]Emissions!G856</f>
        <v>61.347819219365192</v>
      </c>
      <c r="H1346" s="39">
        <f>[2]Emissions!H856</f>
        <v>61.347819219365178</v>
      </c>
      <c r="I1346" s="39">
        <f>[2]Emissions!I856</f>
        <v>0</v>
      </c>
      <c r="J1346" s="39">
        <f>[2]Emissions!J856</f>
        <v>0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37.86951521542904</v>
      </c>
      <c r="F1347" s="39">
        <f>[2]Emissions!F787</f>
        <v>198.1003313929921</v>
      </c>
      <c r="G1347" s="39">
        <f>[2]Emissions!G787</f>
        <v>305.21962397045507</v>
      </c>
      <c r="H1347" s="39">
        <f>[2]Emissions!H787</f>
        <v>585.62324375248409</v>
      </c>
      <c r="I1347" s="39">
        <f>[2]Emissions!I787</f>
        <v>722.36810824967279</v>
      </c>
      <c r="J1347" s="39">
        <f>[2]Emissions!J787</f>
        <v>752.39831617570542</v>
      </c>
      <c r="K1347" s="39">
        <f>[2]Emissions!K787</f>
        <v>762.22057971598065</v>
      </c>
      <c r="L1347" s="39">
        <f>[2]Emissions!L787</f>
        <v>607.6014701379529</v>
      </c>
      <c r="M1347" s="39">
        <f>[2]Emissions!M787</f>
        <v>152.1989409486915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1128.6413791985669</v>
      </c>
      <c r="F1348" s="39">
        <f>[2]Emissions!F1584</f>
        <v>36481.566267426191</v>
      </c>
      <c r="G1348" s="39">
        <f>[2]Emissions!G1584</f>
        <v>38117.888306908157</v>
      </c>
      <c r="H1348" s="39">
        <f>[2]Emissions!H1584</f>
        <v>44922.526501339838</v>
      </c>
      <c r="I1348" s="39">
        <f>[2]Emissions!I1584</f>
        <v>45438.662604614619</v>
      </c>
      <c r="J1348" s="39">
        <f>[2]Emissions!J1584</f>
        <v>58208.146009338423</v>
      </c>
      <c r="K1348" s="39">
        <f>[2]Emissions!K1584</f>
        <v>0</v>
      </c>
      <c r="L1348" s="39">
        <f>[2]Emissions!L1584</f>
        <v>0</v>
      </c>
      <c r="M1348" s="39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210.13168724279839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52.532921810699591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14054.67914691602</v>
      </c>
      <c r="J1351" s="39">
        <f>[2]Emissions!J780</f>
        <v>1528.6974001250001</v>
      </c>
      <c r="K1351" s="39">
        <f>[2]Emissions!K780</f>
        <v>10535.14399361146</v>
      </c>
      <c r="L1351" s="39">
        <f>[2]Emissions!L780</f>
        <v>10573.64587760185</v>
      </c>
      <c r="M1351" s="39">
        <f>[2]Emissions!M780</f>
        <v>10693.800192836459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6.7945541258741242</v>
      </c>
      <c r="I1352" s="39">
        <f>[2]Emissions!I849</f>
        <v>1.78804055944056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192943.7540250879</v>
      </c>
      <c r="F1355" s="39">
        <f>[2]Emissions!F438</f>
        <v>204011.5487480195</v>
      </c>
      <c r="G1355" s="39">
        <f>[2]Emissions!G438</f>
        <v>147782.5152298825</v>
      </c>
      <c r="H1355" s="39">
        <f>[2]Emissions!H438</f>
        <v>12482.29522517521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967.6998090623332</v>
      </c>
      <c r="F1358" s="39">
        <f>[2]Emissions!F527</f>
        <v>1508.7589460230949</v>
      </c>
      <c r="G1358" s="39">
        <f>[2]Emissions!G527</f>
        <v>1808.371174592224</v>
      </c>
      <c r="H1358" s="39">
        <f>[2]Emissions!H527</f>
        <v>1808.371174592223</v>
      </c>
      <c r="I1358" s="39">
        <f>[2]Emissions!I527</f>
        <v>1808.371174592223</v>
      </c>
      <c r="J1358" s="39">
        <f>[2]Emissions!J527</f>
        <v>1808.371174592224</v>
      </c>
      <c r="K1358" s="39">
        <f>[2]Emissions!K527</f>
        <v>840.67136552989064</v>
      </c>
      <c r="L1358" s="39">
        <f>[2]Emissions!L527</f>
        <v>1136.7743218326791</v>
      </c>
      <c r="M1358" s="39">
        <f>[2]Emissions!M527</f>
        <v>1558.7374924372459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-182.23021470006219</v>
      </c>
      <c r="J1360" s="39">
        <f>[2]Emissions!J331</f>
        <v>-1214.868098000414</v>
      </c>
      <c r="K1360" s="39">
        <f>[2]Emissions!K331</f>
        <v>-7532.1822076025746</v>
      </c>
      <c r="L1360" s="39">
        <f>[2]Emissions!L331</f>
        <v>-46893.908582816002</v>
      </c>
      <c r="M1360" s="39">
        <f>[2]Emissions!M331</f>
        <v>-276503.9791048945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2680.0640412056218</v>
      </c>
      <c r="G1364" s="39">
        <f>[2]Emissions!G349</f>
        <v>3322.2146821568372</v>
      </c>
      <c r="H1364" s="39">
        <f>[2]Emissions!H349</f>
        <v>4545.1694151713345</v>
      </c>
      <c r="I1364" s="39">
        <f>[2]Emissions!I349</f>
        <v>2713.4020251724519</v>
      </c>
      <c r="J1364" s="39">
        <f>[2]Emissions!J349</f>
        <v>2311.1898423295711</v>
      </c>
      <c r="K1364" s="39">
        <f>[2]Emissions!K349</f>
        <v>1418.498265578047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521068.67918566387</v>
      </c>
      <c r="F1368" s="39">
        <f>[2]Emissions!F444</f>
        <v>521068.67918566387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77189.360510885715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151850.02397230739</v>
      </c>
      <c r="F1371" s="39">
        <f>[2]Emissions!F397</f>
        <v>99024.038141915356</v>
      </c>
      <c r="G1371" s="39">
        <f>[2]Emissions!G397</f>
        <v>71942.7348708153</v>
      </c>
      <c r="H1371" s="39">
        <f>[2]Emissions!H397</f>
        <v>47961.823247210181</v>
      </c>
      <c r="I1371" s="39">
        <f>[2]Emissions!I397</f>
        <v>23980.911623605101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63.295059512195117</v>
      </c>
      <c r="J1372" s="39">
        <f>[2]Emissions!J325</f>
        <v>421.96706341463369</v>
      </c>
      <c r="K1372" s="39">
        <f>[2]Emissions!K325</f>
        <v>2616.195793170732</v>
      </c>
      <c r="L1372" s="39">
        <f>[2]Emissions!L325</f>
        <v>16287.928647804871</v>
      </c>
      <c r="M1372" s="39">
        <f>[2]Emissions!M325</f>
        <v>96039.703633170735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4.1250109915966378E-4</v>
      </c>
      <c r="F1373" s="39">
        <f>[2]Emissions!F229</f>
        <v>2.3064520538772469E-3</v>
      </c>
      <c r="G1373" s="39">
        <f>[2]Emissions!G229</f>
        <v>1.5577760965466449E-2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3105.8484008116611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16.664646002732791</v>
      </c>
      <c r="I1375" s="39">
        <f>[2]Emissions!I136</f>
        <v>206.92130658939541</v>
      </c>
      <c r="J1375" s="39">
        <f>[2]Emissions!J136</f>
        <v>230.197250980354</v>
      </c>
      <c r="K1375" s="39">
        <f>[2]Emissions!K136</f>
        <v>486.3172354636223</v>
      </c>
      <c r="L1375" s="39">
        <f>[2]Emissions!L136</f>
        <v>486.34861132369531</v>
      </c>
      <c r="M1375" s="39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272.96878965963072</v>
      </c>
      <c r="J1377" s="39">
        <f>[2]Emissions!J140</f>
        <v>381.87314912699622</v>
      </c>
      <c r="K1377" s="39">
        <f>[2]Emissions!K140</f>
        <v>381.99237785493318</v>
      </c>
      <c r="L1377" s="39">
        <f>[2]Emissions!L140</f>
        <v>0</v>
      </c>
      <c r="M1377" s="39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0.8545721445171196</v>
      </c>
      <c r="L1379" s="39">
        <f>[2]Emissions!L629</f>
        <v>6.1782881044016653</v>
      </c>
      <c r="M1379" s="39">
        <f>[2]Emissions!M629</f>
        <v>37.230365968851743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6.8281751216572081E-5</v>
      </c>
      <c r="J1380" s="39">
        <f>[2]Emissions!J623</f>
        <v>4.2391587213621841E-4</v>
      </c>
      <c r="K1380" s="39">
        <f>[2]Emissions!K623</f>
        <v>4.2391587213621808E-4</v>
      </c>
      <c r="L1380" s="39">
        <f>[2]Emissions!L623</f>
        <v>1.477871539575978E-2</v>
      </c>
      <c r="M1380" s="39">
        <f>[2]Emissions!M623</f>
        <v>9.8673227312375739E-2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9873.0205487970888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160.38930555555561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1030.1740406090221</v>
      </c>
      <c r="F1390" s="39">
        <f>[2]Emissions!F1111</f>
        <v>5895.5583028999399</v>
      </c>
      <c r="G1390" s="39">
        <f>[2]Emissions!G1111</f>
        <v>9470.7041337507235</v>
      </c>
      <c r="H1390" s="39">
        <f>[2]Emissions!H1111</f>
        <v>14771.45548427482</v>
      </c>
      <c r="I1390" s="39">
        <f>[2]Emissions!I1111</f>
        <v>14893.00797507937</v>
      </c>
      <c r="J1390" s="39">
        <f>[2]Emissions!J1111</f>
        <v>18890.065954103709</v>
      </c>
      <c r="K1390" s="39">
        <f>[2]Emissions!K1111</f>
        <v>21712.125441519911</v>
      </c>
      <c r="L1390" s="39">
        <f>[2]Emissions!L1111</f>
        <v>22725.561745290401</v>
      </c>
      <c r="M1390" s="39">
        <f>[2]Emissions!M1111</f>
        <v>22874.601109898322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38.178616412915467</v>
      </c>
      <c r="F1391" s="39">
        <f>[2]Emissions!F1294</f>
        <v>57.139392641126321</v>
      </c>
      <c r="G1391" s="39">
        <f>[2]Emissions!G1294</f>
        <v>68.278791740888792</v>
      </c>
      <c r="H1391" s="39">
        <f>[2]Emissions!H1294</f>
        <v>68.278791740888792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1293.5101889115761</v>
      </c>
      <c r="H1392" s="39">
        <f>[2]Emissions!H673</f>
        <v>9717.8729020393366</v>
      </c>
      <c r="I1392" s="39">
        <f>[2]Emissions!I673</f>
        <v>0</v>
      </c>
      <c r="J1392" s="39">
        <f>[2]Emissions!J673</f>
        <v>0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</v>
      </c>
      <c r="F1394" s="39">
        <f>[2]Emissions!F1140</f>
        <v>13.093146170145991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13.912970652235581</v>
      </c>
      <c r="K1394" s="39">
        <f>[2]Emissions!K1140</f>
        <v>13.78348019780679</v>
      </c>
      <c r="L1394" s="39">
        <f>[2]Emissions!L1140</f>
        <v>13.719590476744189</v>
      </c>
      <c r="M1394" s="39">
        <f>[2]Emissions!M1140</f>
        <v>3.0432251960287089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408.60148778812533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0.13316573689273381</v>
      </c>
      <c r="H1397" s="39">
        <f>[2]Emissions!H337</f>
        <v>0.24219881840971019</v>
      </c>
      <c r="I1397" s="39">
        <f>[2]Emissions!I337</f>
        <v>4.3903987490835829E-2</v>
      </c>
      <c r="J1397" s="39">
        <f>[2]Emissions!J337</f>
        <v>9.1587788474260162E-2</v>
      </c>
      <c r="K1397" s="39">
        <f>[2]Emissions!K337</f>
        <v>9.1587788474260162E-2</v>
      </c>
      <c r="L1397" s="39">
        <f>[2]Emissions!L337</f>
        <v>0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1236.671196757499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3.1546887324259032E-2</v>
      </c>
      <c r="F1406" s="39">
        <f>[2]Emissions!F1993</f>
        <v>4.0505858218107843E-2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3943.3211366543428</v>
      </c>
      <c r="H1407" s="39">
        <f>[2]Emissions!H1972</f>
        <v>4769.272675213675</v>
      </c>
      <c r="I1407" s="39">
        <f>[2]Emissions!I1972</f>
        <v>4957.5986813932732</v>
      </c>
      <c r="J1407" s="39">
        <f>[2]Emissions!J1972</f>
        <v>0</v>
      </c>
      <c r="K1407" s="39">
        <f>[2]Emissions!K1972</f>
        <v>0</v>
      </c>
      <c r="L1407" s="39">
        <f>[2]Emissions!L1972</f>
        <v>0</v>
      </c>
      <c r="M1407" s="39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5.232053645641687E-2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32301.122357341701</v>
      </c>
      <c r="K1410" s="39">
        <f>[2]Emissions!K1839</f>
        <v>0</v>
      </c>
      <c r="L1410" s="39">
        <f>[2]Emissions!L1839</f>
        <v>0</v>
      </c>
      <c r="M1410" s="39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319.75699539626493</v>
      </c>
      <c r="M1411" s="39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6.2989968721783294</v>
      </c>
      <c r="F1412" s="39">
        <f>[2]Emissions!F2008</f>
        <v>4.7305044977426629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0.75962652975691558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0.95818256041802763</v>
      </c>
      <c r="J1414" s="39">
        <f>[2]Emissions!J1917</f>
        <v>0</v>
      </c>
      <c r="K1414" s="39">
        <f>[2]Emissions!K1917</f>
        <v>35.143696930111027</v>
      </c>
      <c r="L1414" s="39">
        <f>[2]Emissions!L1917</f>
        <v>82.07086871325933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0</v>
      </c>
      <c r="L1415" s="39">
        <f>[2]Emissions!L1882</f>
        <v>0</v>
      </c>
      <c r="M1415" s="39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12.652944342974131</v>
      </c>
      <c r="I1416" s="39">
        <f>[2]Emissions!I1756</f>
        <v>18.81761877329501</v>
      </c>
      <c r="J1416" s="39">
        <f>[2]Emissions!J1756</f>
        <v>18.81761877329501</v>
      </c>
      <c r="K1416" s="39">
        <f>[2]Emissions!K1756</f>
        <v>18.81761877329501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-28.82489093081676</v>
      </c>
      <c r="F1419" s="39">
        <f>[2]Emissions!F1897</f>
        <v>0</v>
      </c>
      <c r="G1419" s="39">
        <f>[2]Emissions!G1897</f>
        <v>0</v>
      </c>
      <c r="H1419" s="39">
        <f>[2]Emissions!H1897</f>
        <v>-486.54472416666761</v>
      </c>
      <c r="I1419" s="39">
        <f>[2]Emissions!I1897</f>
        <v>-19951.369697756971</v>
      </c>
      <c r="J1419" s="39">
        <f>[2]Emissions!J1897</f>
        <v>-59980.636847297632</v>
      </c>
      <c r="K1419" s="39">
        <f>[2]Emissions!K1897</f>
        <v>-73674.89477576538</v>
      </c>
      <c r="L1419" s="39">
        <f>[2]Emissions!L1897</f>
        <v>-95912.689110836873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840.73752706921982</v>
      </c>
      <c r="M1421" s="39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1.026747224036577E-2</v>
      </c>
      <c r="I1423" s="39">
        <f>[2]Emissions!I1947</f>
        <v>6.3878837361201826E-2</v>
      </c>
      <c r="J1423" s="39">
        <f>[2]Emissions!J1947</f>
        <v>6.3878837361201826E-2</v>
      </c>
      <c r="K1423" s="39">
        <f>[2]Emissions!K1947</f>
        <v>2.342913128674069</v>
      </c>
      <c r="L1423" s="39">
        <f>[2]Emissions!L1947</f>
        <v>5.4713912475506197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32.411831483769937</v>
      </c>
      <c r="H1424" s="39">
        <f>[2]Emissions!H1912</f>
        <v>53.69614360114771</v>
      </c>
      <c r="I1424" s="39">
        <f>[2]Emissions!I1912</f>
        <v>125.7852483150633</v>
      </c>
      <c r="J1424" s="39">
        <f>[2]Emissions!J1912</f>
        <v>141.85033197986641</v>
      </c>
      <c r="K1424" s="39">
        <f>[2]Emissions!K1912</f>
        <v>116.1302040252523</v>
      </c>
      <c r="L1424" s="39">
        <f>[2]Emissions!L1912</f>
        <v>76.935948952269143</v>
      </c>
      <c r="M1424" s="39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-681.43246053781377</v>
      </c>
      <c r="F1425" s="39">
        <f>[2]Emissions!F1877</f>
        <v>0</v>
      </c>
      <c r="G1425" s="39">
        <f>[2]Emissions!G1877</f>
        <v>0</v>
      </c>
      <c r="H1425" s="39">
        <f>[2]Emissions!H1877</f>
        <v>-1169.5855167942241</v>
      </c>
      <c r="I1425" s="39">
        <f>[2]Emissions!I1877</f>
        <v>-5004.5223329122418</v>
      </c>
      <c r="J1425" s="39">
        <f>[2]Emissions!J1877</f>
        <v>-5539.468784765887</v>
      </c>
      <c r="K1425" s="39">
        <f>[2]Emissions!K1877</f>
        <v>-4290.2898578166923</v>
      </c>
      <c r="L1425" s="39">
        <f>[2]Emissions!L1877</f>
        <v>-5477.058906232397</v>
      </c>
      <c r="M1425" s="39">
        <f>[2]Emissions!M1877</f>
        <v>-5858.3464803109027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-835.77803229208212</v>
      </c>
      <c r="J1428" s="39">
        <f>[2]Emissions!J1892</f>
        <v>-1874.345047429882</v>
      </c>
      <c r="K1428" s="39">
        <f>[2]Emissions!K1892</f>
        <v>-4091.9068617167281</v>
      </c>
      <c r="L1428" s="39">
        <f>[2]Emissions!L1892</f>
        <v>-3004.1167949508922</v>
      </c>
      <c r="M1428" s="39">
        <f>[2]Emissions!M1892</f>
        <v>-32236.743861528459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1.562164616334385</v>
      </c>
      <c r="H1429" s="39">
        <f>[2]Emissions!H1766</f>
        <v>3.9817943663723501</v>
      </c>
      <c r="I1429" s="39">
        <f>[2]Emissions!I1766</f>
        <v>8.2729443388301735</v>
      </c>
      <c r="J1429" s="39">
        <f>[2]Emissions!J1766</f>
        <v>8.2729443388301718</v>
      </c>
      <c r="K1429" s="39">
        <f>[2]Emissions!K1766</f>
        <v>0</v>
      </c>
      <c r="L1429" s="39">
        <f>[2]Emissions!L1766</f>
        <v>0</v>
      </c>
      <c r="M1429" s="39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7578.1175151577154</v>
      </c>
      <c r="F1430" s="39">
        <f>[2]Emissions!F1745</f>
        <v>129552.7874933978</v>
      </c>
      <c r="G1430" s="39">
        <f>[2]Emissions!G1745</f>
        <v>162227.6729321969</v>
      </c>
      <c r="H1430" s="39">
        <f>[2]Emissions!H1745</f>
        <v>196500.09953545549</v>
      </c>
      <c r="I1430" s="39">
        <f>[2]Emissions!I1745</f>
        <v>232251.3452289605</v>
      </c>
      <c r="J1430" s="39">
        <f>[2]Emissions!J1745</f>
        <v>194749.69379018611</v>
      </c>
      <c r="K1430" s="39">
        <f>[2]Emissions!K1745</f>
        <v>82211.642744707118</v>
      </c>
      <c r="L1430" s="39">
        <f>[2]Emissions!L1745</f>
        <v>0</v>
      </c>
      <c r="M1430" s="39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5.4479207707380786</v>
      </c>
      <c r="I1433" s="39">
        <f>[2]Emissions!I1942</f>
        <v>33.894111103853689</v>
      </c>
      <c r="J1433" s="39">
        <f>[2]Emissions!J1942</f>
        <v>33.894111103853689</v>
      </c>
      <c r="K1433" s="39">
        <f>[2]Emissions!K1942</f>
        <v>1243.1497060744609</v>
      </c>
      <c r="L1433" s="39">
        <f>[2]Emissions!L1942</f>
        <v>2903.1201959503592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3956.9444269769142</v>
      </c>
      <c r="H1434" s="39">
        <f>[2]Emissions!H1907</f>
        <v>6555.4041979734502</v>
      </c>
      <c r="I1434" s="39">
        <f>[2]Emissions!I1907</f>
        <v>15356.28239846398</v>
      </c>
      <c r="J1434" s="39">
        <f>[2]Emissions!J1907</f>
        <v>17317.56136254203</v>
      </c>
      <c r="K1434" s="39">
        <f>[2]Emissions!K1907</f>
        <v>14177.562408082889</v>
      </c>
      <c r="L1434" s="39">
        <f>[2]Emissions!L1907</f>
        <v>9392.5971012561931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47731.52896418875</v>
      </c>
      <c r="F1435" s="39">
        <f>[2]Emissions!F1844</f>
        <v>43950.45679792072</v>
      </c>
      <c r="G1435" s="39">
        <f>[2]Emissions!G1844</f>
        <v>28273.848889236251</v>
      </c>
      <c r="H1435" s="39">
        <f>[2]Emissions!H1844</f>
        <v>6767.7971578888646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933.97457448201203</v>
      </c>
      <c r="G1437" s="39">
        <f>[2]Emissions!G2013</f>
        <v>700.4809308615088</v>
      </c>
      <c r="H1437" s="39">
        <f>[2]Emissions!H2013</f>
        <v>466.9872872410059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-18141.54283634758</v>
      </c>
      <c r="F1439" s="39">
        <f>[2]Emissions!F1887</f>
        <v>-16195.750246912539</v>
      </c>
      <c r="G1439" s="39">
        <f>[2]Emissions!G1887</f>
        <v>-14441.87315360498</v>
      </c>
      <c r="H1439" s="39">
        <f>[2]Emissions!H1887</f>
        <v>-15979.53884285552</v>
      </c>
      <c r="I1439" s="39">
        <f>[2]Emissions!I1887</f>
        <v>-26604.18210809103</v>
      </c>
      <c r="J1439" s="39">
        <f>[2]Emissions!J1887</f>
        <v>-10983.02164633016</v>
      </c>
      <c r="K1439" s="39">
        <f>[2]Emissions!K1887</f>
        <v>-2173.505826855042</v>
      </c>
      <c r="L1439" s="39">
        <f>[2]Emissions!L1887</f>
        <v>-160.42202314976379</v>
      </c>
      <c r="M1439" s="39">
        <f>[2]Emissions!M1887</f>
        <v>-38.95912136595463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459.20414169642862</v>
      </c>
      <c r="G1440" s="39">
        <f>[2]Emissions!G1790</f>
        <v>306.13609446428569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7.4584463441366076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6943.8793326639661</v>
      </c>
      <c r="H1445" s="39">
        <f>[2]Emissions!H1848</f>
        <v>6943.8793326639661</v>
      </c>
      <c r="I1445" s="39">
        <f>[2]Emissions!I1848</f>
        <v>0</v>
      </c>
      <c r="J1445" s="39">
        <f>[2]Emissions!J1848</f>
        <v>7628.0276802583849</v>
      </c>
      <c r="K1445" s="39">
        <f>[2]Emissions!K1848</f>
        <v>0</v>
      </c>
      <c r="L1445" s="39">
        <f>[2]Emissions!L1848</f>
        <v>0</v>
      </c>
      <c r="M1445" s="39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19329.370752155981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351.72881002010189</v>
      </c>
      <c r="I1451" s="39">
        <f>[2]Emissions!I1960</f>
        <v>911.73962935897453</v>
      </c>
      <c r="J1451" s="39">
        <f>[2]Emissions!J1960</f>
        <v>6588.851687176264</v>
      </c>
      <c r="K1451" s="39">
        <f>[2]Emissions!K1960</f>
        <v>6607.7884370930115</v>
      </c>
      <c r="L1451" s="39">
        <f>[2]Emissions!L1960</f>
        <v>6607.7884370930115</v>
      </c>
      <c r="M1451" s="39">
        <f>[2]Emissions!M1960</f>
        <v>5634.8411012395763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120.2058560156993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8.3604205384615398</v>
      </c>
      <c r="G1456" s="39">
        <f>[2]Emissions!G1812</f>
        <v>8.3604205384615398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0.1073423713235285</v>
      </c>
      <c r="H1457" s="39">
        <f>[2]Emissions!H1807</f>
        <v>0.10734237132441531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3982.2213630345991</v>
      </c>
      <c r="F1461" s="39">
        <f>[2]Emissions!F1750</f>
        <v>2790.067862927915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316.1131435194394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167729.63395141449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781.08230816719242</v>
      </c>
      <c r="H1470" s="39">
        <f>[2]Emissions!H1765</f>
        <v>1990.897183186175</v>
      </c>
      <c r="I1470" s="39">
        <f>[2]Emissions!I1765</f>
        <v>4136.4721694150867</v>
      </c>
      <c r="J1470" s="39">
        <f>[2]Emissions!J1765</f>
        <v>4136.4721694150867</v>
      </c>
      <c r="K1470" s="39">
        <f>[2]Emissions!K1765</f>
        <v>0</v>
      </c>
      <c r="L1470" s="39">
        <f>[2]Emissions!L1765</f>
        <v>0</v>
      </c>
      <c r="M1470" s="39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1231.6058658749989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3864.693494174785</v>
      </c>
      <c r="F1473" s="39">
        <f>[2]Emissions!F1992</f>
        <v>4962.2241688202594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32267.796401013471</v>
      </c>
      <c r="K1474" s="39">
        <f>[2]Emissions!K1838</f>
        <v>0</v>
      </c>
      <c r="L1474" s="39">
        <f>[2]Emissions!L1838</f>
        <v>0</v>
      </c>
      <c r="M1474" s="39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13.09584964080266</v>
      </c>
      <c r="M1475" s="39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6.8807338148984187E-4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1.9163651208360541E-4</v>
      </c>
      <c r="J1478" s="39">
        <f>[2]Emissions!J1916</f>
        <v>0</v>
      </c>
      <c r="K1478" s="39">
        <f>[2]Emissions!K1916</f>
        <v>7.0287393860222072E-3</v>
      </c>
      <c r="L1478" s="39">
        <f>[2]Emissions!L1916</f>
        <v>1.6414173742651861E-2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0</v>
      </c>
      <c r="L1479" s="39">
        <f>[2]Emissions!L1881</f>
        <v>0</v>
      </c>
      <c r="M1479" s="39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6713.6522683820713</v>
      </c>
      <c r="I1480" s="39">
        <f>[2]Emissions!I1755</f>
        <v>9984.628521110335</v>
      </c>
      <c r="J1480" s="39">
        <f>[2]Emissions!J1755</f>
        <v>9984.628521110335</v>
      </c>
      <c r="K1480" s="39">
        <f>[2]Emissions!K1755</f>
        <v>9984.628521110335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1.1951519044062739</v>
      </c>
      <c r="F1483" s="39">
        <f>[2]Emissions!F1896</f>
        <v>0</v>
      </c>
      <c r="G1483" s="39">
        <f>[2]Emissions!G1896</f>
        <v>0</v>
      </c>
      <c r="H1483" s="39">
        <f>[2]Emissions!H1896</f>
        <v>20.173358333333368</v>
      </c>
      <c r="I1483" s="39">
        <f>[2]Emissions!I1896</f>
        <v>762.18850441343727</v>
      </c>
      <c r="J1483" s="39">
        <f>[2]Emissions!J1896</f>
        <v>2287.56126187779</v>
      </c>
      <c r="K1483" s="39">
        <f>[2]Emissions!K1896</f>
        <v>2781.8723646559488</v>
      </c>
      <c r="L1483" s="39">
        <f>[2]Emissions!L1896</f>
        <v>3651.4314608652539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35.918720894441179</v>
      </c>
      <c r="M1485" s="39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5.4479207707380786</v>
      </c>
      <c r="I1487" s="39">
        <f>[2]Emissions!I1946</f>
        <v>33.894111103853689</v>
      </c>
      <c r="J1487" s="39">
        <f>[2]Emissions!J1946</f>
        <v>33.894111103853689</v>
      </c>
      <c r="K1487" s="39">
        <f>[2]Emissions!K1946</f>
        <v>1243.1497060744609</v>
      </c>
      <c r="L1487" s="39">
        <f>[2]Emissions!L1946</f>
        <v>2903.1201959503592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3956.9444269769142</v>
      </c>
      <c r="H1488" s="39">
        <f>[2]Emissions!H1911</f>
        <v>6555.4041979734502</v>
      </c>
      <c r="I1488" s="39">
        <f>[2]Emissions!I1911</f>
        <v>15356.28239846398</v>
      </c>
      <c r="J1488" s="39">
        <f>[2]Emissions!J1911</f>
        <v>17317.56136254203</v>
      </c>
      <c r="K1488" s="39">
        <f>[2]Emissions!K1911</f>
        <v>14177.562408082889</v>
      </c>
      <c r="L1488" s="39">
        <f>[2]Emissions!L1911</f>
        <v>9392.5971012561931</v>
      </c>
      <c r="M1488" s="39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-16688.51264560764</v>
      </c>
      <c r="F1489" s="39">
        <f>[2]Emissions!F1876</f>
        <v>0</v>
      </c>
      <c r="G1489" s="39">
        <f>[2]Emissions!G1876</f>
        <v>0</v>
      </c>
      <c r="H1489" s="39">
        <f>[2]Emissions!H1876</f>
        <v>-28643.546965366269</v>
      </c>
      <c r="I1489" s="39">
        <f>[2]Emissions!I1876</f>
        <v>-122562.453470614</v>
      </c>
      <c r="J1489" s="39">
        <f>[2]Emissions!J1876</f>
        <v>-135663.4739583034</v>
      </c>
      <c r="K1489" s="39">
        <f>[2]Emissions!K1876</f>
        <v>-105070.65731648239</v>
      </c>
      <c r="L1489" s="39">
        <f>[2]Emissions!L1876</f>
        <v>-134135.03481365959</v>
      </c>
      <c r="M1489" s="39">
        <f>[2]Emissions!M1876</f>
        <v>-143472.89714061731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5.7179160603520502</v>
      </c>
      <c r="H1490" s="39">
        <f>[2]Emissions!H2017</f>
        <v>3.8119440402347018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-34.718001895267889</v>
      </c>
      <c r="J1492" s="39">
        <f>[2]Emissions!J1891</f>
        <v>-77.859805348790431</v>
      </c>
      <c r="K1492" s="39">
        <f>[2]Emissions!K1891</f>
        <v>-169.97674584810559</v>
      </c>
      <c r="L1492" s="39">
        <f>[2]Emissions!L1891</f>
        <v>-124.79022964348761</v>
      </c>
      <c r="M1492" s="39">
        <f>[2]Emissions!M1891</f>
        <v>-1339.105948277283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1.026747224036577E-4</v>
      </c>
      <c r="I1495" s="39">
        <f>[2]Emissions!I1941</f>
        <v>6.3878837361201822E-4</v>
      </c>
      <c r="J1495" s="39">
        <f>[2]Emissions!J1941</f>
        <v>6.3878837361201822E-4</v>
      </c>
      <c r="K1495" s="39">
        <f>[2]Emissions!K1941</f>
        <v>2.3429131286740689E-2</v>
      </c>
      <c r="L1495" s="39">
        <f>[2]Emissions!L1941</f>
        <v>5.47139124755062E-2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0.16205915741884969</v>
      </c>
      <c r="H1496" s="39">
        <f>[2]Emissions!H1906</f>
        <v>0.26848071800573858</v>
      </c>
      <c r="I1496" s="39">
        <f>[2]Emissions!I1906</f>
        <v>0.62892624157531651</v>
      </c>
      <c r="J1496" s="39">
        <f>[2]Emissions!J1906</f>
        <v>0.70925165989933225</v>
      </c>
      <c r="K1496" s="39">
        <f>[2]Emissions!K1906</f>
        <v>0.58065102012626157</v>
      </c>
      <c r="L1496" s="39">
        <f>[2]Emissions!L1906</f>
        <v>0.38467974476134581</v>
      </c>
      <c r="M1496" s="39">
        <f>[2]Emissions!M1906</f>
        <v>0.60647941997376864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47682.283032974898</v>
      </c>
      <c r="F1498" s="39">
        <f>[2]Emissions!F1843</f>
        <v>43905.111902853307</v>
      </c>
      <c r="G1498" s="39">
        <f>[2]Emissions!G1843</f>
        <v>28244.67798170897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3750.3610433806598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1163.4370872799659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-775.05879391971985</v>
      </c>
      <c r="F1502" s="39">
        <f>[2]Emissions!F1886</f>
        <v>-691.92894817342108</v>
      </c>
      <c r="G1502" s="39">
        <f>[2]Emissions!G1886</f>
        <v>-616.99828340664965</v>
      </c>
      <c r="H1502" s="39">
        <f>[2]Emissions!H1886</f>
        <v>-682.6917762541517</v>
      </c>
      <c r="I1502" s="39">
        <f>[2]Emissions!I1886</f>
        <v>-1136.607039650713</v>
      </c>
      <c r="J1502" s="39">
        <f>[2]Emissions!J1886</f>
        <v>-469.22621673298897</v>
      </c>
      <c r="K1502" s="39">
        <f>[2]Emissions!K1886</f>
        <v>-92.858409008332714</v>
      </c>
      <c r="L1502" s="39">
        <f>[2]Emissions!L1886</f>
        <v>-6.8536893968853843</v>
      </c>
      <c r="M1502" s="39">
        <f>[2]Emissions!M1886</f>
        <v>-1.6644455154922231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124227.1772517739</v>
      </c>
      <c r="J1504" s="39">
        <f>[2]Emissions!J1971</f>
        <v>0</v>
      </c>
      <c r="K1504" s="39">
        <f>[2]Emissions!K1971</f>
        <v>0</v>
      </c>
      <c r="L1504" s="39">
        <f>[2]Emissions!L1971</f>
        <v>0</v>
      </c>
      <c r="M1504" s="39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6555.2225724456503</v>
      </c>
      <c r="H1505" s="39">
        <f>[2]Emissions!H1936</f>
        <v>7082.4330537497499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931.31133350452455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19482.870497919899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2245.9393500973461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75.051288409999984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13.403484099264711</v>
      </c>
      <c r="G1519" s="39">
        <f>[2]Emissions!G1806</f>
        <v>13.40348409926459</v>
      </c>
      <c r="H1519" s="39">
        <f>[2]Emissions!H1806</f>
        <v>13.403484099375319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3161.1314351943938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41.802102692307699</v>
      </c>
      <c r="G1523" s="39">
        <f>[2]Emissions!G1810</f>
        <v>41.802102692307699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1562.1646163343851</v>
      </c>
      <c r="H1528" s="39">
        <f>[2]Emissions!H1764</f>
        <v>3981.794366372349</v>
      </c>
      <c r="I1528" s="39">
        <f>[2]Emissions!I1764</f>
        <v>8272.9443388301734</v>
      </c>
      <c r="J1528" s="39">
        <f>[2]Emissions!J1764</f>
        <v>8272.9443388301734</v>
      </c>
      <c r="K1528" s="39">
        <f>[2]Emissions!K1764</f>
        <v>0</v>
      </c>
      <c r="L1528" s="39">
        <f>[2]Emissions!L1764</f>
        <v>0</v>
      </c>
      <c r="M1528" s="39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23.949554999999989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11.974777499999989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3851.3491608366239</v>
      </c>
      <c r="F1531" s="39">
        <f>[2]Emissions!F1991</f>
        <v>4945.0901907939997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60.813788920115847</v>
      </c>
      <c r="K1532" s="39">
        <f>[2]Emissions!K1837</f>
        <v>0</v>
      </c>
      <c r="L1532" s="39">
        <f>[2]Emissions!L1837</f>
        <v>0</v>
      </c>
      <c r="M1532" s="39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-28.811201009002652</v>
      </c>
      <c r="F1535" s="39">
        <f>[2]Emissions!F1895</f>
        <v>0</v>
      </c>
      <c r="G1535" s="39">
        <f>[2]Emissions!G1895</f>
        <v>0</v>
      </c>
      <c r="H1535" s="39">
        <f>[2]Emissions!H1895</f>
        <v>-486.31364751666757</v>
      </c>
      <c r="I1535" s="39">
        <f>[2]Emissions!I1895</f>
        <v>-19943.52023989585</v>
      </c>
      <c r="J1535" s="39">
        <f>[2]Emissions!J1895</f>
        <v>-59957.134641571458</v>
      </c>
      <c r="K1535" s="39">
        <f>[2]Emissions!K1895</f>
        <v>-73646.725875889795</v>
      </c>
      <c r="L1535" s="39">
        <f>[2]Emissions!L1895</f>
        <v>-95875.270609190877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843.77625085688965</v>
      </c>
      <c r="M1537" s="39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0.1026747224036577</v>
      </c>
      <c r="I1539" s="39">
        <f>[2]Emissions!I1945</f>
        <v>0.63878837361201835</v>
      </c>
      <c r="J1539" s="39">
        <f>[2]Emissions!J1945</f>
        <v>0.63878837361201835</v>
      </c>
      <c r="K1539" s="39">
        <f>[2]Emissions!K1945</f>
        <v>23.429131286740692</v>
      </c>
      <c r="L1539" s="39">
        <f>[2]Emissions!L1945</f>
        <v>54.713912475506213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162.05915741884971</v>
      </c>
      <c r="H1540" s="39">
        <f>[2]Emissions!H1910</f>
        <v>268.48071800573859</v>
      </c>
      <c r="I1540" s="39">
        <f>[2]Emissions!I1910</f>
        <v>628.92624157531645</v>
      </c>
      <c r="J1540" s="39">
        <f>[2]Emissions!J1910</f>
        <v>709.25165989933214</v>
      </c>
      <c r="K1540" s="39">
        <f>[2]Emissions!K1910</f>
        <v>580.65102012626153</v>
      </c>
      <c r="L1540" s="39">
        <f>[2]Emissions!L1910</f>
        <v>384.67974476134572</v>
      </c>
      <c r="M1540" s="39">
        <f>[2]Emissions!M1910</f>
        <v>606.47941997376859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-16638.309244798289</v>
      </c>
      <c r="F1541" s="39">
        <f>[2]Emissions!F1875</f>
        <v>0</v>
      </c>
      <c r="G1541" s="39">
        <f>[2]Emissions!G1875</f>
        <v>0</v>
      </c>
      <c r="H1541" s="39">
        <f>[2]Emissions!H1875</f>
        <v>-28557.37970172564</v>
      </c>
      <c r="I1541" s="39">
        <f>[2]Emissions!I1875</f>
        <v>-122193.7536286072</v>
      </c>
      <c r="J1541" s="39">
        <f>[2]Emissions!J1875</f>
        <v>-135255.36282803371</v>
      </c>
      <c r="K1541" s="39">
        <f>[2]Emissions!K1875</f>
        <v>-104754.5773616909</v>
      </c>
      <c r="L1541" s="39">
        <f>[2]Emissions!L1875</f>
        <v>-133731.5216271744</v>
      </c>
      <c r="M1541" s="39">
        <f>[2]Emissions!M1875</f>
        <v>-143041.2932275912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13.086843823339549</v>
      </c>
      <c r="H1542" s="39">
        <f>[2]Emissions!H1847</f>
        <v>13.086843823339549</v>
      </c>
      <c r="I1542" s="39">
        <f>[2]Emissions!I1847</f>
        <v>0</v>
      </c>
      <c r="J1542" s="39">
        <f>[2]Emissions!J1847</f>
        <v>14.376230079642641</v>
      </c>
      <c r="K1542" s="39">
        <f>[2]Emissions!K1847</f>
        <v>0</v>
      </c>
      <c r="L1542" s="39">
        <f>[2]Emissions!L1847</f>
        <v>0</v>
      </c>
      <c r="M1542" s="39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1163.4370872799659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-838.33582321837969</v>
      </c>
      <c r="J1546" s="39">
        <f>[2]Emissions!J1890</f>
        <v>-1880.081238822612</v>
      </c>
      <c r="K1546" s="39">
        <f>[2]Emissions!K1890</f>
        <v>-4104.4296151725111</v>
      </c>
      <c r="L1546" s="39">
        <f>[2]Emissions!L1890</f>
        <v>-3013.310507136161</v>
      </c>
      <c r="M1546" s="39">
        <f>[2]Emissions!M1890</f>
        <v>-32335.400260424551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31.546887324259021</v>
      </c>
      <c r="F1548" s="39">
        <f>[2]Emissions!F1996</f>
        <v>40.505858218107839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52.320536456416868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89.864837981483049</v>
      </c>
      <c r="F1551" s="39">
        <f>[2]Emissions!F1842</f>
        <v>82.746158882120824</v>
      </c>
      <c r="G1551" s="39">
        <f>[2]Emissions!G1842</f>
        <v>53.231583078984109</v>
      </c>
      <c r="H1551" s="39">
        <f>[2]Emissions!H1842</f>
        <v>12.74182931666666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</v>
      </c>
      <c r="F1552" s="39">
        <f>[2]Emissions!F1793</f>
        <v>11212.23445975446</v>
      </c>
      <c r="G1552" s="39">
        <f>[2]Emissions!G1793</f>
        <v>7474.822973169642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3.8119440402347028E-2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9.5298601005867536E-3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-18198.644001224959</v>
      </c>
      <c r="F1556" s="39">
        <f>[2]Emissions!F1885</f>
        <v>-16246.72695895431</v>
      </c>
      <c r="G1556" s="39">
        <f>[2]Emissions!G1885</f>
        <v>-14487.32947380449</v>
      </c>
      <c r="H1556" s="39">
        <f>[2]Emissions!H1885</f>
        <v>-16029.83502165141</v>
      </c>
      <c r="I1556" s="39">
        <f>[2]Emissions!I1885</f>
        <v>-26687.919737392229</v>
      </c>
      <c r="J1556" s="39">
        <f>[2]Emissions!J1885</f>
        <v>-11017.591105804269</v>
      </c>
      <c r="K1556" s="39">
        <f>[2]Emissions!K1885</f>
        <v>-2180.3470153747162</v>
      </c>
      <c r="L1556" s="39">
        <f>[2]Emissions!L1885</f>
        <v>-160.9269572932638</v>
      </c>
      <c r="M1556" s="39">
        <f>[2]Emissions!M1885</f>
        <v>-39.081746615232667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6533.0909855245864</v>
      </c>
      <c r="H1559" s="39">
        <f>[2]Emissions!H1935</f>
        <v>7058.5215113102076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11043.65935525335</v>
      </c>
      <c r="G1561" s="39">
        <f>[2]Emissions!G1774</f>
        <v>7362.4395701689036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320.86490427587682</v>
      </c>
      <c r="M1562" s="39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54.641965430693283</v>
      </c>
      <c r="F1563" s="39">
        <f>[2]Emissions!F2006</f>
        <v>41.035750371154627</v>
      </c>
      <c r="G1563" s="39">
        <f>[2]Emissions!G2006</f>
        <v>35.962837434807987</v>
      </c>
      <c r="H1563" s="39">
        <f>[2]Emissions!H2006</f>
        <v>13.17907832675608</v>
      </c>
      <c r="I1563" s="39">
        <f>[2]Emissions!I2006</f>
        <v>6.5895391633780411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24.010074720117569</v>
      </c>
      <c r="J1565" s="39">
        <f>[2]Emissions!J1915</f>
        <v>0</v>
      </c>
      <c r="K1565" s="39">
        <f>[2]Emissions!K1915</f>
        <v>880.6284147615936</v>
      </c>
      <c r="L1565" s="39">
        <f>[2]Emissions!L1915</f>
        <v>2056.5263568256041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0</v>
      </c>
      <c r="L1566" s="39">
        <f>[2]Emissions!L1880</f>
        <v>0</v>
      </c>
      <c r="M1566" s="39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126.52944342974121</v>
      </c>
      <c r="I1567" s="39">
        <f>[2]Emissions!I1754</f>
        <v>188.17618773295021</v>
      </c>
      <c r="J1567" s="39">
        <f>[2]Emissions!J1754</f>
        <v>188.1761877329501</v>
      </c>
      <c r="K1567" s="39">
        <f>[2]Emissions!K1754</f>
        <v>188.17618773295021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19329.370752155981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8617.801368651857</v>
      </c>
      <c r="I1569" s="39">
        <f>[2]Emissions!I1959</f>
        <v>22338.775789492069</v>
      </c>
      <c r="J1569" s="39">
        <f>[2]Emissions!J1959</f>
        <v>161435.2122146223</v>
      </c>
      <c r="K1569" s="39">
        <f>[2]Emissions!K1959</f>
        <v>161899.1865741325</v>
      </c>
      <c r="L1569" s="39">
        <f>[2]Emissions!L1959</f>
        <v>161899.1865741325</v>
      </c>
      <c r="M1569" s="39">
        <f>[2]Emissions!M1959</f>
        <v>138060.74444576449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7420.9066882512207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63781.227201930058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0.2274394856278367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37.292231720683041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142.82166443945951</v>
      </c>
      <c r="F1576" s="39">
        <f>[2]Emissions!F1744</f>
        <v>2441.6281095627169</v>
      </c>
      <c r="G1576" s="39">
        <f>[2]Emissions!G1744</f>
        <v>3057.438238450753</v>
      </c>
      <c r="H1576" s="39">
        <f>[2]Emissions!H1744</f>
        <v>3703.3565687044011</v>
      </c>
      <c r="I1576" s="39">
        <f>[2]Emissions!I1744</f>
        <v>4377.1455942133543</v>
      </c>
      <c r="J1576" s="39">
        <f>[2]Emissions!J1744</f>
        <v>3670.367391447156</v>
      </c>
      <c r="K1576" s="39">
        <f>[2]Emissions!K1744</f>
        <v>1549.4090227046199</v>
      </c>
      <c r="L1576" s="39">
        <f>[2]Emissions!L1744</f>
        <v>0</v>
      </c>
      <c r="M1576" s="39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7585.9441423689987</v>
      </c>
      <c r="F1577" s="39">
        <f>[2]Emissions!F1748</f>
        <v>129686.5887138018</v>
      </c>
      <c r="G1577" s="39">
        <f>[2]Emissions!G1748</f>
        <v>162395.22054766401</v>
      </c>
      <c r="H1577" s="39">
        <f>[2]Emissions!H1748</f>
        <v>196703.04347542051</v>
      </c>
      <c r="I1577" s="39">
        <f>[2]Emissions!I1748</f>
        <v>232491.21280752341</v>
      </c>
      <c r="J1577" s="39">
        <f>[2]Emissions!J1748</f>
        <v>194950.82992323741</v>
      </c>
      <c r="K1577" s="39">
        <f>[2]Emissions!K1748</f>
        <v>82296.550359151326</v>
      </c>
      <c r="L1577" s="39">
        <f>[2]Emissions!L1748</f>
        <v>0</v>
      </c>
      <c r="M1577" s="39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82.742099528518921</v>
      </c>
      <c r="F1578" s="39">
        <f>[2]Emissions!F703</f>
        <v>66.19367962281494</v>
      </c>
      <c r="G1578" s="39">
        <f>[2]Emissions!G703</f>
        <v>49.64525971711128</v>
      </c>
      <c r="H1578" s="39">
        <f>[2]Emissions!H703</f>
        <v>33.096839811407193</v>
      </c>
      <c r="I1578" s="39">
        <f>[2]Emissions!I703</f>
        <v>16.54841990570376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0</v>
      </c>
      <c r="J1579" s="39">
        <f>[2]Emissions!J1034</f>
        <v>0</v>
      </c>
      <c r="K1579" s="39">
        <f>[2]Emissions!K1034</f>
        <v>0</v>
      </c>
      <c r="L1579" s="39">
        <f>[2]Emissions!L1034</f>
        <v>0</v>
      </c>
      <c r="M1579" s="39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1127.4769288461209</v>
      </c>
      <c r="F1580" s="39">
        <f>[2]Emissions!F1583</f>
        <v>36443.927232139322</v>
      </c>
      <c r="G1580" s="39">
        <f>[2]Emissions!G1583</f>
        <v>38078.561033168662</v>
      </c>
      <c r="H1580" s="39">
        <f>[2]Emissions!H1583</f>
        <v>44876.178695224153</v>
      </c>
      <c r="I1580" s="39">
        <f>[2]Emissions!I1583</f>
        <v>45391.782286685659</v>
      </c>
      <c r="J1580" s="39">
        <f>[2]Emissions!J1583</f>
        <v>58148.09106417602</v>
      </c>
      <c r="K1580" s="39">
        <f>[2]Emissions!K1583</f>
        <v>0</v>
      </c>
      <c r="L1580" s="39">
        <f>[2]Emissions!L1583</f>
        <v>0</v>
      </c>
      <c r="M1580" s="39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63.324464433295446</v>
      </c>
      <c r="F1582" s="39">
        <f>[2]Emissions!F1072</f>
        <v>2505.777420577208</v>
      </c>
      <c r="G1582" s="39">
        <f>[2]Emissions!G1072</f>
        <v>4621.6852780296358</v>
      </c>
      <c r="H1582" s="39">
        <f>[2]Emissions!H1072</f>
        <v>7162.7379421112946</v>
      </c>
      <c r="I1582" s="39">
        <f>[2]Emissions!I1072</f>
        <v>9306.8249732237291</v>
      </c>
      <c r="J1582" s="39">
        <f>[2]Emissions!J1072</f>
        <v>9796.2665794662862</v>
      </c>
      <c r="K1582" s="39">
        <f>[2]Emissions!K1072</f>
        <v>10150.38589132981</v>
      </c>
      <c r="L1582" s="39">
        <f>[2]Emissions!L1072</f>
        <v>10758.271218033569</v>
      </c>
      <c r="M1582" s="39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3.366390640222106</v>
      </c>
      <c r="H1583" s="39">
        <f>[2]Emissions!H1424</f>
        <v>115.02969535423139</v>
      </c>
      <c r="I1583" s="39">
        <f>[2]Emissions!I1424</f>
        <v>422.70267774837612</v>
      </c>
      <c r="J1583" s="39">
        <f>[2]Emissions!J1424</f>
        <v>545.73946507880476</v>
      </c>
      <c r="K1583" s="39">
        <f>[2]Emissions!K1424</f>
        <v>780.24270722658582</v>
      </c>
      <c r="L1583" s="39">
        <f>[2]Emissions!L1424</f>
        <v>310.75338170740241</v>
      </c>
      <c r="M1583" s="39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26.488275814014369</v>
      </c>
      <c r="J1584" s="39">
        <f>[2]Emissions!J779</f>
        <v>2.8810731249999999</v>
      </c>
      <c r="K1584" s="39">
        <f>[2]Emissions!K779</f>
        <v>19.855152645328801</v>
      </c>
      <c r="L1584" s="39">
        <f>[2]Emissions!L779</f>
        <v>19.927715562762639</v>
      </c>
      <c r="M1584" s="39">
        <f>[2]Emissions!M779</f>
        <v>20.154165459548551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173.77913363252779</v>
      </c>
      <c r="F1585" s="39">
        <f>[2]Emissions!F1319</f>
        <v>0</v>
      </c>
      <c r="G1585" s="39">
        <f>[2]Emissions!G1319</f>
        <v>1142.0185683278351</v>
      </c>
      <c r="H1585" s="39">
        <f>[2]Emissions!H1319</f>
        <v>1755.5553828444511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2091.7923697713409</v>
      </c>
      <c r="F1587" s="39">
        <f>[2]Emissions!F1327</f>
        <v>532.7375105210325</v>
      </c>
      <c r="G1587" s="39">
        <f>[2]Emissions!G1327</f>
        <v>0</v>
      </c>
      <c r="H1587" s="39">
        <f>[2]Emissions!H1327</f>
        <v>455.95219072390472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1.13053264374676E-2</v>
      </c>
      <c r="H1595" s="39">
        <f>[2]Emissions!H818</f>
        <v>1.130532643746761E-2</v>
      </c>
      <c r="I1595" s="39">
        <f>[2]Emissions!I818</f>
        <v>0</v>
      </c>
      <c r="J1595" s="39">
        <f>[2]Emissions!J818</f>
        <v>1.130532643746761E-2</v>
      </c>
      <c r="K1595" s="39">
        <f>[2]Emissions!K818</f>
        <v>1.130532643746761E-2</v>
      </c>
      <c r="L1595" s="39">
        <f>[2]Emissions!L818</f>
        <v>0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6.1565272619225027E-4</v>
      </c>
      <c r="F1596" s="39">
        <f>[2]Emissions!F1080</f>
        <v>1.329784262295084E-3</v>
      </c>
      <c r="G1596" s="39">
        <f>[2]Emissions!G1080</f>
        <v>1.167512369597633E-4</v>
      </c>
      <c r="H1596" s="39">
        <f>[2]Emissions!H1080</f>
        <v>6.377327168823096E-4</v>
      </c>
      <c r="I1596" s="39">
        <f>[2]Emissions!I1080</f>
        <v>3.3244606557377842E-4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9933.4184474292633</v>
      </c>
      <c r="H1597" s="39">
        <f>[2]Emissions!H1238</f>
        <v>6622.2789649528431</v>
      </c>
      <c r="I1597" s="39">
        <f>[2]Emissions!I1238</f>
        <v>3311.1394824764202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237.09019228439999</v>
      </c>
      <c r="I1598" s="39">
        <f>[2]Emissions!I826</f>
        <v>118.54509614219999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4.7095623673681084</v>
      </c>
      <c r="F1599" s="39">
        <f>[2]Emissions!F1246</f>
        <v>271.38668308013757</v>
      </c>
      <c r="G1599" s="39">
        <f>[2]Emissions!G1246</f>
        <v>361.69006026452217</v>
      </c>
      <c r="H1599" s="39">
        <f>[2]Emissions!H1246</f>
        <v>658.00993939150533</v>
      </c>
      <c r="I1599" s="39">
        <f>[2]Emissions!I1246</f>
        <v>834.73120397252387</v>
      </c>
      <c r="J1599" s="39">
        <f>[2]Emissions!J1246</f>
        <v>1013.747733793695</v>
      </c>
      <c r="K1599" s="39">
        <f>[2]Emissions!K1246</f>
        <v>1167.362736066827</v>
      </c>
      <c r="L1599" s="39">
        <f>[2]Emissions!L1246</f>
        <v>0</v>
      </c>
      <c r="M1599" s="39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39583.599999999991</v>
      </c>
      <c r="I1600" s="39">
        <f>[2]Emissions!I665</f>
        <v>0</v>
      </c>
      <c r="J1600" s="39">
        <f>[2]Emissions!J665</f>
        <v>0</v>
      </c>
      <c r="K1600" s="39">
        <f>[2]Emissions!K665</f>
        <v>0</v>
      </c>
      <c r="L1600" s="39">
        <f>[2]Emissions!L665</f>
        <v>0</v>
      </c>
      <c r="M1600" s="39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15.52109053497942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1.705989291898258</v>
      </c>
      <c r="F1605" s="39">
        <f>[2]Emissions!F1200</f>
        <v>1.9884660814583659</v>
      </c>
      <c r="G1605" s="39">
        <f>[2]Emissions!G1200</f>
        <v>2.5667198922124999</v>
      </c>
      <c r="H1605" s="39">
        <f>[2]Emissions!H1200</f>
        <v>3.6609189448642949</v>
      </c>
      <c r="I1605" s="39">
        <f>[2]Emissions!I1200</f>
        <v>5.0314974536961437</v>
      </c>
      <c r="J1605" s="39">
        <f>[2]Emissions!J1200</f>
        <v>5.6295857662061</v>
      </c>
      <c r="K1605" s="39">
        <f>[2]Emissions!K1200</f>
        <v>5.6433528321309074</v>
      </c>
      <c r="L1605" s="39">
        <f>[2]Emissions!L1200</f>
        <v>5.5862967300284234</v>
      </c>
      <c r="M1605" s="39">
        <f>[2]Emissions!M1200</f>
        <v>4.8894049303709162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0.54425364017706601</v>
      </c>
      <c r="F1606" s="39">
        <f>[2]Emissions!F1193</f>
        <v>0.43540291214165261</v>
      </c>
      <c r="G1606" s="39">
        <f>[2]Emissions!G1193</f>
        <v>0.32655218410623937</v>
      </c>
      <c r="H1606" s="39">
        <f>[2]Emissions!H1193</f>
        <v>0.2097103808094434</v>
      </c>
      <c r="I1606" s="39">
        <f>[2]Emissions!I1193</f>
        <v>0.1048551904047217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9.6048644874737521E-2</v>
      </c>
      <c r="F1607" s="39">
        <f>[2]Emissions!F884</f>
        <v>0.16607338225968141</v>
      </c>
      <c r="G1607" s="39">
        <f>[2]Emissions!G884</f>
        <v>0.16655475438217329</v>
      </c>
      <c r="H1607" s="39">
        <f>[2]Emissions!H884</f>
        <v>0.1414516354060473</v>
      </c>
      <c r="I1607" s="39">
        <f>[2]Emissions!I884</f>
        <v>2.6872872375418241E-2</v>
      </c>
      <c r="J1607" s="39">
        <f>[2]Emissions!J884</f>
        <v>1.399120118705428E-2</v>
      </c>
      <c r="K1607" s="39">
        <f>[2]Emissions!K884</f>
        <v>0</v>
      </c>
      <c r="L1607" s="39">
        <f>[2]Emissions!L884</f>
        <v>0</v>
      </c>
      <c r="M1607" s="39">
        <f>[2]Emissions!M884</f>
        <v>6.4421489081296357E-2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118.86486762054309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38590.378838603137</v>
      </c>
      <c r="F1610" s="39">
        <f>[2]Emissions!F1222</f>
        <v>38590.378838603152</v>
      </c>
      <c r="G1610" s="39">
        <f>[2]Emissions!G1222</f>
        <v>31669.053923216168</v>
      </c>
      <c r="H1610" s="39">
        <f>[2]Emissions!H1222</f>
        <v>20416.41884327757</v>
      </c>
      <c r="I1610" s="39">
        <f>[2]Emissions!I1222</f>
        <v>4298.1934406900164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82.813714903566122</v>
      </c>
      <c r="J1613" s="39">
        <f>[2]Emissions!J1133</f>
        <v>82.813714903566122</v>
      </c>
      <c r="K1613" s="39">
        <f>[2]Emissions!K1133</f>
        <v>82.81371490356625</v>
      </c>
      <c r="L1613" s="39">
        <f>[2]Emissions!L1133</f>
        <v>82.576142620342964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6309.8878399975783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5557.9119561587877</v>
      </c>
      <c r="I1616" s="39">
        <f>[2]Emissions!I657</f>
        <v>0</v>
      </c>
      <c r="J1616" s="39">
        <f>[2]Emissions!J657</f>
        <v>0</v>
      </c>
      <c r="K1616" s="39">
        <f>[2]Emissions!K657</f>
        <v>0</v>
      </c>
      <c r="L1616" s="39">
        <f>[2]Emissions!L657</f>
        <v>0</v>
      </c>
      <c r="M1616" s="39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11.39085724516654</v>
      </c>
      <c r="F1617" s="39">
        <f>[2]Emissions!F1110</f>
        <v>65.188463659197069</v>
      </c>
      <c r="G1617" s="39">
        <f>[2]Emissions!G1110</f>
        <v>104.7196245937108</v>
      </c>
      <c r="H1617" s="39">
        <f>[2]Emissions!H1110</f>
        <v>163.33117909400471</v>
      </c>
      <c r="I1617" s="39">
        <f>[2]Emissions!I1110</f>
        <v>164.6752112827119</v>
      </c>
      <c r="J1617" s="39">
        <f>[2]Emissions!J1110</f>
        <v>208.87154612027001</v>
      </c>
      <c r="K1617" s="39">
        <f>[2]Emissions!K1110</f>
        <v>240.07566842520001</v>
      </c>
      <c r="L1617" s="39">
        <f>[2]Emissions!L1110</f>
        <v>251.28145289293499</v>
      </c>
      <c r="M1617" s="39">
        <f>[2]Emissions!M1110</f>
        <v>252.92941339207121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6.5230649999999999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0.59549411445374101</v>
      </c>
      <c r="F1619" s="39">
        <f>[2]Emissions!F1293</f>
        <v>0.89123638356211843</v>
      </c>
      <c r="G1619" s="39">
        <f>[2]Emissions!G1293</f>
        <v>1.0649840786256779</v>
      </c>
      <c r="H1619" s="39">
        <f>[2]Emissions!H1293</f>
        <v>1.0649840786256779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150.29694811479169</v>
      </c>
      <c r="H1621" s="39">
        <f>[2]Emissions!H672</f>
        <v>1129.1496981349189</v>
      </c>
      <c r="I1621" s="39">
        <f>[2]Emissions!I672</f>
        <v>0</v>
      </c>
      <c r="J1621" s="39">
        <f>[2]Emissions!J672</f>
        <v>0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0.25916102448565748</v>
      </c>
      <c r="F1622" s="39">
        <f>[2]Emissions!F1362</f>
        <v>0.25916102448565748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3140.5943413832538</v>
      </c>
      <c r="F1623" s="39">
        <f>[2]Emissions!F1334</f>
        <v>4254.5256317015264</v>
      </c>
      <c r="G1623" s="39">
        <f>[2]Emissions!G1334</f>
        <v>4862.7284935819262</v>
      </c>
      <c r="H1623" s="39">
        <f>[2]Emissions!H1334</f>
        <v>5964.2233941654886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3624.1589519550771</v>
      </c>
      <c r="F1625" s="39">
        <f>[2]Emissions!F1125</f>
        <v>2899.3271615640601</v>
      </c>
      <c r="G1625" s="39">
        <f>[2]Emissions!G1125</f>
        <v>2174.495371173045</v>
      </c>
      <c r="H1625" s="39">
        <f>[2]Emissions!H1125</f>
        <v>1775.258022009283</v>
      </c>
      <c r="I1625" s="39">
        <f>[2]Emissions!I1125</f>
        <v>724.83179039101503</v>
      </c>
      <c r="J1625" s="39">
        <f>[2]Emissions!J1125</f>
        <v>715.79540555337974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9.0381102362204674E-2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19.409341732283458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240.15268288192979</v>
      </c>
      <c r="F1629" s="39">
        <f>[2]Emissions!F1383</f>
        <v>4340.2914205187772</v>
      </c>
      <c r="G1629" s="39">
        <f>[2]Emissions!G1383</f>
        <v>4340.2914205187772</v>
      </c>
      <c r="H1629" s="39">
        <f>[2]Emissions!H1383</f>
        <v>4673.1763310189517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2450.9143071133831</v>
      </c>
      <c r="F1630" s="39">
        <f>[2]Emissions!F942</f>
        <v>2450.9143071133831</v>
      </c>
      <c r="G1630" s="39">
        <f>[2]Emissions!G942</f>
        <v>940.65221580890898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25.62620421686746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0</v>
      </c>
      <c r="I1633" s="39">
        <f>[2]Emissions!I869</f>
        <v>0</v>
      </c>
      <c r="J1633" s="39">
        <f>[2]Emissions!J869</f>
        <v>0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5.2532921810699587E-2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6.4768042452830192E-4</v>
      </c>
      <c r="J1636" s="39">
        <f>[2]Emissions!J1207</f>
        <v>4.5337629716981119E-3</v>
      </c>
      <c r="K1636" s="39">
        <f>[2]Emissions!K1207</f>
        <v>2.7850258254716979E-2</v>
      </c>
      <c r="L1636" s="39">
        <f>[2]Emissions!L1207</f>
        <v>0.1729306733490566</v>
      </c>
      <c r="M1636" s="39">
        <f>[2]Emissions!M1207</f>
        <v>1.0194489882075459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4728.3658564032576</v>
      </c>
      <c r="I1637" s="39">
        <f>[2]Emissions!I891</f>
        <v>19016.75580512152</v>
      </c>
      <c r="J1637" s="39">
        <f>[2]Emissions!J891</f>
        <v>26902.449454334201</v>
      </c>
      <c r="K1637" s="39">
        <f>[2]Emissions!K891</f>
        <v>28720.630058110681</v>
      </c>
      <c r="L1637" s="39">
        <f>[2]Emissions!L891</f>
        <v>28967.695391855741</v>
      </c>
      <c r="M1637" s="39">
        <f>[2]Emissions!M891</f>
        <v>22592.711548108771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0.264491522056578</v>
      </c>
      <c r="F1638" s="39">
        <f>[2]Emissions!F877</f>
        <v>0.24989635546262459</v>
      </c>
      <c r="G1638" s="39">
        <f>[2]Emissions!G877</f>
        <v>0.1551243181998766</v>
      </c>
      <c r="H1638" s="39">
        <f>[2]Emissions!H877</f>
        <v>0.1510737058024044</v>
      </c>
      <c r="I1638" s="39">
        <f>[2]Emissions!I877</f>
        <v>7.5536852901203072E-2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4.0969689913880956</v>
      </c>
      <c r="F1639" s="39">
        <f>[2]Emissions!F1022</f>
        <v>3.5238997800010479</v>
      </c>
      <c r="G1639" s="39">
        <f>[2]Emissions!G1022</f>
        <v>2.819119824000837</v>
      </c>
      <c r="H1639" s="39">
        <f>[2]Emissions!H1022</f>
        <v>1.9094691788076901</v>
      </c>
      <c r="I1639" s="39">
        <f>[2]Emissions!I1022</f>
        <v>0.98582828152264756</v>
      </c>
      <c r="J1639" s="39">
        <f>[2]Emissions!J1022</f>
        <v>0.6360775116028462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1505.182738647376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392.50451256000002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0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-9886.5428198438749</v>
      </c>
      <c r="J1642" s="39">
        <f>[2]Emissions!J1593</f>
        <v>-4263.205658339908</v>
      </c>
      <c r="K1642" s="39">
        <f>[2]Emissions!K1593</f>
        <v>-4084.151020689631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64.914751890616259</v>
      </c>
      <c r="L1644" s="39">
        <f>[2]Emissions!L1139</f>
        <v>64.914751890616259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71.900078084132517</v>
      </c>
      <c r="F1645" s="39">
        <f>[2]Emissions!F1153</f>
        <v>59.916731736777081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23.96669269471084</v>
      </c>
      <c r="J1645" s="39">
        <f>[2]Emissions!J1153</f>
        <v>11.6360256417288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0.88964567925948135</v>
      </c>
      <c r="F1646" s="39">
        <f>[2]Emissions!F1016</f>
        <v>1.0484167496482151</v>
      </c>
      <c r="G1646" s="39">
        <f>[2]Emissions!G1016</f>
        <v>0.55986512740188021</v>
      </c>
      <c r="H1646" s="39">
        <f>[2]Emissions!H1016</f>
        <v>1.725148927241436</v>
      </c>
      <c r="I1646" s="39">
        <f>[2]Emissions!I1016</f>
        <v>3.3034562178926672</v>
      </c>
      <c r="J1646" s="39">
        <f>[2]Emissions!J1016</f>
        <v>3.5054298140429379</v>
      </c>
      <c r="K1646" s="39">
        <f>[2]Emissions!K1016</f>
        <v>4.9278709123386273</v>
      </c>
      <c r="L1646" s="39">
        <f>[2]Emissions!L1016</f>
        <v>2.77582268032657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1.2296583529411771</v>
      </c>
      <c r="G1649" s="39">
        <f>[2]Emissions!G1517</f>
        <v>0.92224376470588321</v>
      </c>
      <c r="H1649" s="39">
        <f>[2]Emissions!H1517</f>
        <v>0.61482917647058832</v>
      </c>
      <c r="I1649" s="39">
        <f>[2]Emissions!I1517</f>
        <v>0.30741458823529422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5029.1538506160687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2011.6615402464281</v>
      </c>
      <c r="J1650" s="39">
        <f>[2]Emissions!J1252</f>
        <v>801.7700569508396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1909.7476185648479</v>
      </c>
      <c r="H1651" s="39">
        <f>[2]Emissions!H1147</f>
        <v>3329.584211345787</v>
      </c>
      <c r="I1651" s="39">
        <f>[2]Emissions!I1147</f>
        <v>5003.3737362351449</v>
      </c>
      <c r="J1651" s="39">
        <f>[2]Emissions!J1147</f>
        <v>5672.6345861592772</v>
      </c>
      <c r="K1651" s="39">
        <f>[2]Emissions!K1147</f>
        <v>7134.7900933297451</v>
      </c>
      <c r="L1651" s="39">
        <f>[2]Emissions!L1147</f>
        <v>6989.4458117246304</v>
      </c>
      <c r="M1651" s="39">
        <f>[2]Emissions!M1147</f>
        <v>4998.290254954868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4614.1608879156247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95.681073627450985</v>
      </c>
      <c r="I1654" s="39">
        <f>[2]Emissions!I679</f>
        <v>47.840536813725478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369.94773597222212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751.50797087042974</v>
      </c>
      <c r="F1657" s="39">
        <f>[2]Emissions!F1448</f>
        <v>0</v>
      </c>
      <c r="G1657" s="39">
        <f>[2]Emissions!G1448</f>
        <v>3283.7119809693522</v>
      </c>
      <c r="H1657" s="39">
        <f>[2]Emissions!H1448</f>
        <v>3600.3805660315638</v>
      </c>
      <c r="I1657" s="39">
        <f>[2]Emissions!I1448</f>
        <v>0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0.86100883993062982</v>
      </c>
      <c r="G1658" s="39">
        <f>[2]Emissions!G1185</f>
        <v>0.79590374647357487</v>
      </c>
      <c r="H1658" s="39">
        <f>[2]Emissions!H1185</f>
        <v>0.59692780985518146</v>
      </c>
      <c r="I1658" s="39">
        <f>[2]Emissions!I1185</f>
        <v>0.39795187323678738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7.0910560032627526E-4</v>
      </c>
      <c r="F1660" s="39">
        <f>[2]Emissions!F1172</f>
        <v>6.4989546233125244E-3</v>
      </c>
      <c r="G1660" s="39">
        <f>[2]Emissions!G1172</f>
        <v>9.1073881715705721E-4</v>
      </c>
      <c r="H1660" s="39">
        <f>[2]Emissions!H1172</f>
        <v>8.6665421265597342E-3</v>
      </c>
      <c r="I1660" s="39">
        <f>[2]Emissions!I1172</f>
        <v>9.5412664991370039E-3</v>
      </c>
      <c r="J1660" s="39">
        <f>[2]Emissions!J1172</f>
        <v>1.053012289544954E-2</v>
      </c>
      <c r="K1660" s="39">
        <f>[2]Emissions!K1172</f>
        <v>9.9509695846239071E-3</v>
      </c>
      <c r="L1660" s="39">
        <f>[2]Emissions!L1172</f>
        <v>1.318095912273314E-3</v>
      </c>
      <c r="M1660" s="39">
        <f>[2]Emissions!M1172</f>
        <v>1.3111814676038469E-3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3980.0761200000002</v>
      </c>
      <c r="F1661" s="39">
        <f>[2]Emissions!F1613</f>
        <v>3980.0761200000011</v>
      </c>
      <c r="G1661" s="39">
        <f>[2]Emissions!G1613</f>
        <v>2418.7063186097621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8276.1169760661087</v>
      </c>
      <c r="L1661" s="39">
        <f>[2]Emissions!L1613</f>
        <v>5601.6107873311857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2.9431234807361961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12.050860414191909</v>
      </c>
      <c r="F1663" s="39">
        <f>[2]Emissions!F1414</f>
        <v>86.440582513484784</v>
      </c>
      <c r="G1663" s="39">
        <f>[2]Emissions!G1414</f>
        <v>86.440582513484784</v>
      </c>
      <c r="H1663" s="39">
        <f>[2]Emissions!H1414</f>
        <v>86.440582513484784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4.0917119999999976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9092.1231460843355</v>
      </c>
      <c r="G1666" s="39">
        <f>[2]Emissions!G1408</f>
        <v>9092.1231460843355</v>
      </c>
      <c r="H1666" s="39">
        <f>[2]Emissions!H1408</f>
        <v>9092.1231460843355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5.1598928721176467</v>
      </c>
      <c r="F1668" s="39">
        <f>[2]Emissions!F1510</f>
        <v>2.2899244760466591</v>
      </c>
      <c r="G1668" s="39">
        <f>[2]Emissions!G1510</f>
        <v>1.629439854352942</v>
      </c>
      <c r="H1668" s="39">
        <f>[2]Emissions!H1510</f>
        <v>1.144962238023453</v>
      </c>
      <c r="I1668" s="39">
        <f>[2]Emissions!I1510</f>
        <v>0.57248111901176091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3.7221992843137239E-3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5226.2323853456792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1742.0774617818929</v>
      </c>
      <c r="J1670" s="39">
        <f>[2]Emissions!J1461</f>
        <v>871.03873089094668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0</v>
      </c>
      <c r="H1671" s="39">
        <f>[2]Emissions!H1347</f>
        <v>0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1710.255244904027</v>
      </c>
      <c r="F1675" s="39">
        <f>[2]Emissions!F691</f>
        <v>1431.1075598022651</v>
      </c>
      <c r="G1675" s="39">
        <f>[2]Emissions!G691</f>
        <v>6056.1413739475738</v>
      </c>
      <c r="H1675" s="39">
        <f>[2]Emissions!H691</f>
        <v>5844.358755266232</v>
      </c>
      <c r="I1675" s="39">
        <f>[2]Emissions!I691</f>
        <v>0</v>
      </c>
      <c r="J1675" s="39">
        <f>[2]Emissions!J691</f>
        <v>0</v>
      </c>
      <c r="K1675" s="39">
        <f>[2]Emissions!K691</f>
        <v>0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63013.97480488741</v>
      </c>
      <c r="F1678" s="39">
        <f>[2]Emissions!F1625</f>
        <v>36440.310913822534</v>
      </c>
      <c r="G1678" s="39">
        <f>[2]Emissions!G1625</f>
        <v>27459.335235267779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1.7854043837456611E-2</v>
      </c>
      <c r="H1681" s="39">
        <f>[2]Emissions!H984</f>
        <v>4.850903454205957E-2</v>
      </c>
      <c r="I1681" s="39">
        <f>[2]Emissions!I984</f>
        <v>5.9513479458189102E-3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562.21243554528473</v>
      </c>
      <c r="F1682" s="39">
        <f>[2]Emissions!F775</f>
        <v>508.03584000963468</v>
      </c>
      <c r="G1682" s="39">
        <f>[2]Emissions!G775</f>
        <v>3023.9385244077298</v>
      </c>
      <c r="H1682" s="39">
        <f>[2]Emissions!H775</f>
        <v>3117.7891568128771</v>
      </c>
      <c r="I1682" s="39">
        <f>[2]Emissions!I775</f>
        <v>0</v>
      </c>
      <c r="J1682" s="39">
        <f>[2]Emissions!J775</f>
        <v>739.62629900335457</v>
      </c>
      <c r="K1682" s="39">
        <f>[2]Emissions!K775</f>
        <v>739.62629900359627</v>
      </c>
      <c r="L1682" s="39">
        <f>[2]Emissions!L775</f>
        <v>0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922.87732259104803</v>
      </c>
      <c r="J1685" s="39">
        <f>[2]Emissions!J1619</f>
        <v>1019.841413542047</v>
      </c>
      <c r="K1685" s="39">
        <f>[2]Emissions!K1619</f>
        <v>1837.136150054575</v>
      </c>
      <c r="L1685" s="39">
        <f>[2]Emissions!L1619</f>
        <v>0</v>
      </c>
      <c r="M1685" s="39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0.1852612552598237</v>
      </c>
      <c r="J1687" s="39">
        <f>[2]Emissions!J1028</f>
        <v>1.4820900420757359</v>
      </c>
      <c r="K1687" s="39">
        <f>[2]Emissions!K1028</f>
        <v>8.707278997195008</v>
      </c>
      <c r="L1687" s="39">
        <f>[2]Emissions!L1028</f>
        <v>54.096286535764378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425.34855480715891</v>
      </c>
      <c r="F1689" s="39">
        <f>[2]Emissions!F1420</f>
        <v>369.70282264989697</v>
      </c>
      <c r="G1689" s="39">
        <f>[2]Emissions!G1420</f>
        <v>359.89705006255127</v>
      </c>
      <c r="H1689" s="39">
        <f>[2]Emissions!H1420</f>
        <v>269.92278754691353</v>
      </c>
      <c r="I1689" s="39">
        <f>[2]Emissions!I1420</f>
        <v>94.709750016460873</v>
      </c>
      <c r="J1689" s="39">
        <f>[2]Emissions!J1420</f>
        <v>47.354875008230451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209.68008162266841</v>
      </c>
      <c r="F1690" s="39">
        <f>[2]Emissions!F1270</f>
        <v>891.93999541062851</v>
      </c>
      <c r="G1690" s="39">
        <f>[2]Emissions!G1270</f>
        <v>1390.4751588694101</v>
      </c>
      <c r="H1690" s="39">
        <f>[2]Emissions!H1270</f>
        <v>2183.4051080133781</v>
      </c>
      <c r="I1690" s="39">
        <f>[2]Emissions!I1270</f>
        <v>2754.1107055287112</v>
      </c>
      <c r="J1690" s="39">
        <f>[2]Emissions!J1270</f>
        <v>3350.969764660445</v>
      </c>
      <c r="K1690" s="39">
        <f>[2]Emissions!K1270</f>
        <v>3856.886972472867</v>
      </c>
      <c r="L1690" s="39">
        <f>[2]Emissions!L1270</f>
        <v>3885.6598820401141</v>
      </c>
      <c r="M1690" s="39">
        <f>[2]Emissions!M1270</f>
        <v>3926.70216454416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4.1984495767390497E-3</v>
      </c>
      <c r="F1691" s="39">
        <f>[2]Emissions!F1165</f>
        <v>3.358759661391241E-3</v>
      </c>
      <c r="G1691" s="39">
        <f>[2]Emissions!G1165</f>
        <v>2.5190697460434272E-3</v>
      </c>
      <c r="H1691" s="39">
        <f>[2]Emissions!H1165</f>
        <v>1.6793798306956201E-3</v>
      </c>
      <c r="I1691" s="39">
        <f>[2]Emissions!I1165</f>
        <v>8.3968991534780994E-4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668.38725127415205</v>
      </c>
      <c r="G1692" s="39">
        <f>[2]Emissions!G978</f>
        <v>122.7465513825143</v>
      </c>
      <c r="H1692" s="39">
        <f>[2]Emissions!H978</f>
        <v>333.49961247665948</v>
      </c>
      <c r="I1692" s="39">
        <f>[2]Emissions!I978</f>
        <v>40.915517127505012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192.72018212232419</v>
      </c>
      <c r="J1696" s="39">
        <f>[2]Emissions!J1264</f>
        <v>96.36009106116208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21.92598306956199</v>
      </c>
      <c r="H1697" s="39">
        <f>[2]Emissions!H1159</f>
        <v>14.617322046374669</v>
      </c>
      <c r="I1697" s="39">
        <f>[2]Emissions!I1159</f>
        <v>7.3086610231873346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4208.8567671241753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67842.410732367323</v>
      </c>
      <c r="F1700" s="39">
        <f>[2]Emissions!F1643</f>
        <v>0</v>
      </c>
      <c r="G1700" s="39">
        <f>[2]Emissions!G1643</f>
        <v>6631.1578994008469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2129.0003390007241</v>
      </c>
      <c r="H1701" s="39">
        <f>[2]Emissions!H1473</f>
        <v>6825.1669025311503</v>
      </c>
      <c r="I1701" s="39">
        <f>[2]Emissions!I1473</f>
        <v>0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1464.92157313147</v>
      </c>
      <c r="F1703" s="39">
        <f>[2]Emissions!F721</f>
        <v>1074.9524362553241</v>
      </c>
      <c r="G1703" s="39">
        <f>[2]Emissions!G721</f>
        <v>25.670849745000002</v>
      </c>
      <c r="H1703" s="39">
        <f>[2]Emissions!H721</f>
        <v>35867.782965699647</v>
      </c>
      <c r="I1703" s="39">
        <f>[2]Emissions!I721</f>
        <v>12.835424872500001</v>
      </c>
      <c r="J1703" s="39">
        <f>[2]Emissions!J721</f>
        <v>6.4177124362500022</v>
      </c>
      <c r="K1703" s="39">
        <f>[2]Emissions!K721</f>
        <v>0</v>
      </c>
      <c r="L1703" s="39">
        <f>[2]Emissions!L721</f>
        <v>0</v>
      </c>
      <c r="M1703" s="39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29537.92452002201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16305.510001685259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1615.879093405076</v>
      </c>
      <c r="F1708" s="39">
        <f>[2]Emissions!F1258</f>
        <v>0</v>
      </c>
      <c r="G1708" s="39">
        <f>[2]Emissions!G1258</f>
        <v>1615.879093405076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58.549243827160488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-2171.9917549042511</v>
      </c>
      <c r="J1714" s="39">
        <f>[2]Emissions!J1002</f>
        <v>-2171.9917549042511</v>
      </c>
      <c r="K1714" s="39">
        <f>[2]Emissions!K1002</f>
        <v>-1992.665290595171</v>
      </c>
      <c r="L1714" s="39">
        <f>[2]Emissions!L1002</f>
        <v>-2425.258995225588</v>
      </c>
      <c r="M1714" s="39">
        <f>[2]Emissions!M1002</f>
        <v>-50773.519568711978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492.70441113911818</v>
      </c>
      <c r="F1716" s="39">
        <f>[2]Emissions!F769</f>
        <v>417.39447536789498</v>
      </c>
      <c r="G1716" s="39">
        <f>[2]Emissions!G769</f>
        <v>384.57989806496619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12380.3408003969</v>
      </c>
      <c r="F1717" s="39">
        <f>[2]Emissions!F751</f>
        <v>6820.5492131558658</v>
      </c>
      <c r="G1717" s="39">
        <f>[2]Emissions!G751</f>
        <v>5493.1424352044123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3505.883644864537</v>
      </c>
      <c r="F1723" s="39">
        <f>[2]Emissions!F1395</f>
        <v>3988.5086430346</v>
      </c>
      <c r="G1723" s="39">
        <f>[2]Emissions!G1395</f>
        <v>3280.5517633278118</v>
      </c>
      <c r="H1723" s="39">
        <f>[2]Emissions!H1395</f>
        <v>3988.5086430346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499.5633675770377</v>
      </c>
      <c r="J1724" s="39">
        <f>[2]Emissions!J996</f>
        <v>-5.3498008952894303</v>
      </c>
      <c r="K1724" s="39">
        <f>[2]Emissions!K996</f>
        <v>-17.250468108689098</v>
      </c>
      <c r="L1724" s="39">
        <f>[2]Emissions!L996</f>
        <v>701.47579243848304</v>
      </c>
      <c r="M1724" s="39">
        <f>[2]Emissions!M996</f>
        <v>785.61727320750038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51.129218379077287</v>
      </c>
      <c r="F1726" s="39">
        <f>[2]Emissions!F763</f>
        <v>524.88376137988018</v>
      </c>
      <c r="G1726" s="39">
        <f>[2]Emissions!G763</f>
        <v>893.23523850413471</v>
      </c>
      <c r="H1726" s="39">
        <f>[2]Emissions!H763</f>
        <v>13954.42133527754</v>
      </c>
      <c r="I1726" s="39">
        <f>[2]Emissions!I763</f>
        <v>53713.766826436877</v>
      </c>
      <c r="J1726" s="39">
        <f>[2]Emissions!J763</f>
        <v>76002.976933748403</v>
      </c>
      <c r="K1726" s="39">
        <f>[2]Emissions!K763</f>
        <v>81142.132890522815</v>
      </c>
      <c r="L1726" s="39">
        <f>[2]Emissions!L763</f>
        <v>81878.282068203174</v>
      </c>
      <c r="M1726" s="39">
        <f>[2]Emissions!M763</f>
        <v>63859.150125614993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1567.7350433340771</v>
      </c>
      <c r="F1727" s="39">
        <f>[2]Emissions!F745</f>
        <v>7638.6878731928318</v>
      </c>
      <c r="G1727" s="39">
        <f>[2]Emissions!G745</f>
        <v>11506.1852754966</v>
      </c>
      <c r="H1727" s="39">
        <f>[2]Emissions!H745</f>
        <v>22332.967677917419</v>
      </c>
      <c r="I1727" s="39">
        <f>[2]Emissions!I745</f>
        <v>29924.092633220651</v>
      </c>
      <c r="J1727" s="39">
        <f>[2]Emissions!J745</f>
        <v>31168.093736689731</v>
      </c>
      <c r="K1727" s="39">
        <f>[2]Emissions!K745</f>
        <v>31571.04977082579</v>
      </c>
      <c r="L1727" s="39">
        <f>[2]Emissions!L745</f>
        <v>25166.751941675571</v>
      </c>
      <c r="M1727" s="39">
        <f>[2]Emissions!M745</f>
        <v>6304.054846628077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1.445978438362467E-2</v>
      </c>
      <c r="F1728" s="39">
        <f>[2]Emissions!F709</f>
        <v>1.15678275068997E-2</v>
      </c>
      <c r="G1728" s="39">
        <f>[2]Emissions!G709</f>
        <v>8.6758706301747947E-3</v>
      </c>
      <c r="H1728" s="39">
        <f>[2]Emissions!H709</f>
        <v>5.7839137534498016E-3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898.33356808200017</v>
      </c>
      <c r="G1730" s="39">
        <f>[2]Emissions!G1655</f>
        <v>2512.0068292663332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24604.563554282038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0</v>
      </c>
      <c r="J1733" s="39">
        <f>[2]Emissions!J1040</f>
        <v>0</v>
      </c>
      <c r="K1733" s="39">
        <f>[2]Emissions!K1040</f>
        <v>0</v>
      </c>
      <c r="L1733" s="39">
        <f>[2]Emissions!L1040</f>
        <v>0</v>
      </c>
      <c r="M1733" s="39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975.97963080351099</v>
      </c>
      <c r="H1734" s="39">
        <f>[2]Emissions!H1491</f>
        <v>975.97963080351406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13.944918955135529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1659.774383397649</v>
      </c>
      <c r="F1736" s="39">
        <f>[2]Emissions!F990</f>
        <v>3154.8996645319321</v>
      </c>
      <c r="G1736" s="39">
        <f>[2]Emissions!G990</f>
        <v>3424.8139218576789</v>
      </c>
      <c r="H1736" s="39">
        <f>[2]Emissions!H990</f>
        <v>4298.291444140099</v>
      </c>
      <c r="I1736" s="39">
        <f>[2]Emissions!I990</f>
        <v>4775.7073899064817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5274.4314417869036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292.50133827226313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80.146683449656976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87.642800388888872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8.9353040559440584E-4</v>
      </c>
      <c r="G1741" s="39">
        <f>[2]Emissions!G855</f>
        <v>6.7014780419580419E-4</v>
      </c>
      <c r="H1741" s="39">
        <f>[2]Emissions!H855</f>
        <v>4.4676520279720281E-4</v>
      </c>
      <c r="I1741" s="39">
        <f>[2]Emissions!I855</f>
        <v>1.1756979020979021E-4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4760.868784674336</v>
      </c>
      <c r="F1742" s="39">
        <f>[2]Emissions!F1600</f>
        <v>4364.988191069815</v>
      </c>
      <c r="G1742" s="39">
        <f>[2]Emissions!G1600</f>
        <v>4364.988191069815</v>
      </c>
      <c r="H1742" s="39">
        <f>[2]Emissions!H1600</f>
        <v>6121.8004742277617</v>
      </c>
      <c r="I1742" s="39">
        <f>[2]Emissions!I1600</f>
        <v>6121.8004742277608</v>
      </c>
      <c r="J1742" s="39">
        <f>[2]Emissions!J1600</f>
        <v>1756.812283157946</v>
      </c>
      <c r="K1742" s="39">
        <f>[2]Emissions!K1600</f>
        <v>1756.812283157946</v>
      </c>
      <c r="L1742" s="39">
        <f>[2]Emissions!L1600</f>
        <v>0</v>
      </c>
      <c r="M1742" s="39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2088.3574952940339</v>
      </c>
      <c r="G1743" s="39">
        <f>[2]Emissions!G786</f>
        <v>2235.221147159712</v>
      </c>
      <c r="H1743" s="39">
        <f>[2]Emissions!H786</f>
        <v>2382.180449863547</v>
      </c>
      <c r="I1743" s="39">
        <f>[2]Emissions!I786</f>
        <v>2528.948450891065</v>
      </c>
      <c r="J1743" s="39">
        <f>[2]Emissions!J786</f>
        <v>2528.9484508910618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89.726136160466183</v>
      </c>
      <c r="F1747" s="39">
        <f>[2]Emissions!F1599</f>
        <v>82.265137411794484</v>
      </c>
      <c r="G1747" s="39">
        <f>[2]Emissions!G1599</f>
        <v>82.265137411794484</v>
      </c>
      <c r="H1747" s="39">
        <f>[2]Emissions!H1599</f>
        <v>115.3750560540475</v>
      </c>
      <c r="I1747" s="39">
        <f>[2]Emissions!I1599</f>
        <v>115.3750560540475</v>
      </c>
      <c r="J1747" s="39">
        <f>[2]Emissions!J1599</f>
        <v>33.109918642253028</v>
      </c>
      <c r="K1747" s="39">
        <f>[2]Emissions!K1599</f>
        <v>33.109918642253028</v>
      </c>
      <c r="L1747" s="39">
        <f>[2]Emissions!L1599</f>
        <v>0</v>
      </c>
      <c r="M1747" s="39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2086.2028794291132</v>
      </c>
      <c r="G1748" s="39">
        <f>[2]Emissions!G785</f>
        <v>2232.9150080259051</v>
      </c>
      <c r="H1748" s="39">
        <f>[2]Emissions!H785</f>
        <v>2379.7226887752522</v>
      </c>
      <c r="I1748" s="39">
        <f>[2]Emissions!I785</f>
        <v>2526.3392652194848</v>
      </c>
      <c r="J1748" s="39">
        <f>[2]Emissions!J785</f>
        <v>2526.339265219483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1.8513548387133841E-4</v>
      </c>
      <c r="J1750" s="39">
        <f>[2]Emissions!J1033</f>
        <v>1.4810838709677419E-3</v>
      </c>
      <c r="K1750" s="39">
        <f>[2]Emissions!K1033</f>
        <v>8.7013677419355492E-3</v>
      </c>
      <c r="L1750" s="39">
        <f>[2]Emissions!L1033</f>
        <v>5.4059561290322578E-2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218.91168595679019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448.7863313442237</v>
      </c>
      <c r="G1752" s="39">
        <f>[2]Emissions!G854</f>
        <v>336.58974850816708</v>
      </c>
      <c r="H1752" s="39">
        <f>[2]Emissions!H854</f>
        <v>224.39316567211179</v>
      </c>
      <c r="I1752" s="39">
        <f>[2]Emissions!I854</f>
        <v>59.050833071608388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5132.8975148523587</v>
      </c>
      <c r="G1753" s="39">
        <f>[2]Emissions!G702</f>
        <v>4823.2502816849783</v>
      </c>
      <c r="H1753" s="39">
        <f>[2]Emissions!H702</f>
        <v>4513.3646749739737</v>
      </c>
      <c r="I1753" s="39">
        <f>[2]Emissions!I702</f>
        <v>4203.9558153502176</v>
      </c>
      <c r="J1753" s="39">
        <f>[2]Emissions!J702</f>
        <v>4203.9558153502167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5.300387510910682E-3</v>
      </c>
      <c r="F1754" s="39">
        <f>[2]Emissions!F1071</f>
        <v>0.20730001018032301</v>
      </c>
      <c r="G1754" s="39">
        <f>[2]Emissions!G1071</f>
        <v>0.38234657129486732</v>
      </c>
      <c r="H1754" s="39">
        <f>[2]Emissions!H1071</f>
        <v>0.59646222170353758</v>
      </c>
      <c r="I1754" s="39">
        <f>[2]Emissions!I1071</f>
        <v>0.7699426516706922</v>
      </c>
      <c r="J1754" s="39">
        <f>[2]Emissions!J1071</f>
        <v>0.81043357840806518</v>
      </c>
      <c r="K1754" s="39">
        <f>[2]Emissions!K1071</f>
        <v>0.85524253025660602</v>
      </c>
      <c r="L1754" s="39">
        <f>[2]Emissions!L1071</f>
        <v>0.90646121203697683</v>
      </c>
      <c r="M1754" s="39">
        <f>[2]Emissions!M1071</f>
        <v>0.962858551212183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6.9585878389960394</v>
      </c>
      <c r="F1755" s="39">
        <f>[2]Emissions!F1318</f>
        <v>0</v>
      </c>
      <c r="G1755" s="39">
        <f>[2]Emissions!G1318</f>
        <v>45.729520888728032</v>
      </c>
      <c r="H1755" s="39">
        <f>[2]Emissions!H1318</f>
        <v>70.297198992703613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2083.2245139676629</v>
      </c>
      <c r="F1756" s="39">
        <f>[2]Emissions!F1326</f>
        <v>530.55544970213123</v>
      </c>
      <c r="G1756" s="39">
        <f>[2]Emissions!G1326</f>
        <v>0</v>
      </c>
      <c r="H1756" s="39">
        <f>[2]Emissions!H1326</f>
        <v>454.08463795913337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2.2610652874935209</v>
      </c>
      <c r="H1763" s="39">
        <f>[2]Emissions!H817</f>
        <v>2.2610652874935209</v>
      </c>
      <c r="I1763" s="39">
        <f>[2]Emissions!I817</f>
        <v>0</v>
      </c>
      <c r="J1763" s="39">
        <f>[2]Emissions!J817</f>
        <v>2.2610652874935222</v>
      </c>
      <c r="K1763" s="39">
        <f>[2]Emissions!K817</f>
        <v>2.2610652874935209</v>
      </c>
      <c r="L1763" s="39">
        <f>[2]Emissions!L817</f>
        <v>0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250.9858557775442</v>
      </c>
      <c r="F1764" s="39">
        <f>[2]Emissions!F1079</f>
        <v>190.6093319763342</v>
      </c>
      <c r="G1764" s="39">
        <f>[2]Emissions!G1079</f>
        <v>153.66309137360889</v>
      </c>
      <c r="H1764" s="39">
        <f>[2]Emissions!H1079</f>
        <v>95.491851547737483</v>
      </c>
      <c r="I1764" s="39">
        <f>[2]Emissions!I1079</f>
        <v>47.652332994084588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6608.5476379649263</v>
      </c>
      <c r="I1765" s="39">
        <f>[2]Emissions!I1237</f>
        <v>3304.2738189824631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236.20883675999991</v>
      </c>
      <c r="I1766" s="39">
        <f>[2]Emissions!I825</f>
        <v>118.1044183799999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0</v>
      </c>
      <c r="J1768" s="39">
        <f>[2]Emissions!J664</f>
        <v>0</v>
      </c>
      <c r="K1768" s="39">
        <f>[2]Emissions!K664</f>
        <v>0</v>
      </c>
      <c r="L1768" s="39">
        <f>[2]Emissions!L664</f>
        <v>0</v>
      </c>
      <c r="M1768" s="39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0.17117857737104841</v>
      </c>
      <c r="F1769" s="39">
        <f>[2]Emissions!F1124</f>
        <v>0.1369428618968386</v>
      </c>
      <c r="G1769" s="39">
        <f>[2]Emissions!G1124</f>
        <v>0.102707146422629</v>
      </c>
      <c r="H1769" s="39">
        <f>[2]Emissions!H1124</f>
        <v>8.3850114385892918E-2</v>
      </c>
      <c r="I1769" s="39">
        <f>[2]Emissions!I1124</f>
        <v>3.4235715474209651E-2</v>
      </c>
      <c r="J1769" s="39">
        <f>[2]Emissions!J1124</f>
        <v>3.3808903206428383E-2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257.84221536397951</v>
      </c>
      <c r="F1773" s="39">
        <f>[2]Emissions!F1199</f>
        <v>300.53559072979988</v>
      </c>
      <c r="G1773" s="39">
        <f>[2]Emissions!G1199</f>
        <v>387.93253062595107</v>
      </c>
      <c r="H1773" s="39">
        <f>[2]Emissions!H1199</f>
        <v>553.30913007164781</v>
      </c>
      <c r="I1773" s="39">
        <f>[2]Emissions!I1199</f>
        <v>760.4575575123863</v>
      </c>
      <c r="J1773" s="39">
        <f>[2]Emissions!J1199</f>
        <v>850.85227230527823</v>
      </c>
      <c r="K1773" s="39">
        <f>[2]Emissions!K1199</f>
        <v>852.93301852916852</v>
      </c>
      <c r="L1773" s="39">
        <f>[2]Emissions!L1199</f>
        <v>844.30959290979183</v>
      </c>
      <c r="M1773" s="39">
        <f>[2]Emissions!M1199</f>
        <v>738.98177734493402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78.512492974704884</v>
      </c>
      <c r="G1774" s="39">
        <f>[2]Emissions!G1192</f>
        <v>58.884369731028642</v>
      </c>
      <c r="H1774" s="39">
        <f>[2]Emissions!H1192</f>
        <v>37.924400610455308</v>
      </c>
      <c r="I1774" s="39">
        <f>[2]Emissions!I1192</f>
        <v>18.962200305227661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9.6048644874737512</v>
      </c>
      <c r="F1775" s="39">
        <f>[2]Emissions!F883</f>
        <v>16.607338225968149</v>
      </c>
      <c r="G1775" s="39">
        <f>[2]Emissions!G883</f>
        <v>16.65547543821733</v>
      </c>
      <c r="H1775" s="39">
        <f>[2]Emissions!H883</f>
        <v>14.145163540604729</v>
      </c>
      <c r="I1775" s="39">
        <f>[2]Emissions!I883</f>
        <v>2.687287237541824</v>
      </c>
      <c r="J1775" s="39">
        <f>[2]Emissions!J883</f>
        <v>1.399120118705427</v>
      </c>
      <c r="K1775" s="39">
        <f>[2]Emissions!K883</f>
        <v>0</v>
      </c>
      <c r="L1775" s="39">
        <f>[2]Emissions!L883</f>
        <v>0</v>
      </c>
      <c r="M1775" s="39">
        <f>[2]Emissions!M883</f>
        <v>6.4421489081296368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62.731440218673832</v>
      </c>
      <c r="F1778" s="39">
        <f>[2]Emissions!F1376</f>
        <v>0</v>
      </c>
      <c r="G1778" s="39">
        <f>[2]Emissions!G1376</f>
        <v>0</v>
      </c>
      <c r="H1778" s="39">
        <f>[2]Emissions!H1376</f>
        <v>659.1555601390196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1.5423625478298379</v>
      </c>
      <c r="F1779" s="39">
        <f>[2]Emissions!F1221</f>
        <v>1.5423625478298379</v>
      </c>
      <c r="G1779" s="39">
        <f>[2]Emissions!G1221</f>
        <v>1.265734210608757</v>
      </c>
      <c r="H1779" s="39">
        <f>[2]Emissions!H1221</f>
        <v>1.8937960819864721</v>
      </c>
      <c r="I1779" s="39">
        <f>[2]Emissions!I1221</f>
        <v>0.39869391199715259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82.728273716237638</v>
      </c>
      <c r="J1782" s="39">
        <f>[2]Emissions!J1132</f>
        <v>82.728273716237638</v>
      </c>
      <c r="K1782" s="39">
        <f>[2]Emissions!K1132</f>
        <v>82.728273716237766</v>
      </c>
      <c r="L1782" s="39">
        <f>[2]Emissions!L1132</f>
        <v>82.490946542873118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0.1122247991639916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0.15690927179334649</v>
      </c>
      <c r="I1784" s="39">
        <f>[2]Emissions!I1109</f>
        <v>0.1087167175191301</v>
      </c>
      <c r="J1784" s="39">
        <f>[2]Emissions!J1109</f>
        <v>5.4358358759565073E-2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78.158602522053528</v>
      </c>
      <c r="F1786" s="39">
        <f>[2]Emissions!F1292</f>
        <v>116.9747753425281</v>
      </c>
      <c r="G1786" s="39">
        <f>[2]Emissions!G1292</f>
        <v>139.7791603196203</v>
      </c>
      <c r="H1786" s="39">
        <f>[2]Emissions!H1292</f>
        <v>139.7791603196203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24.985856886386511</v>
      </c>
      <c r="F1788" s="39">
        <f>[2]Emissions!F656</f>
        <v>0</v>
      </c>
      <c r="G1788" s="39">
        <f>[2]Emissions!G656</f>
        <v>0</v>
      </c>
      <c r="H1788" s="39">
        <f>[2]Emissions!H656</f>
        <v>42.880463395000007</v>
      </c>
      <c r="I1788" s="39">
        <f>[2]Emissions!I656</f>
        <v>54.422900839996267</v>
      </c>
      <c r="J1788" s="39">
        <f>[2]Emissions!J656</f>
        <v>64.451605295008406</v>
      </c>
      <c r="K1788" s="39">
        <f>[2]Emissions!K656</f>
        <v>0</v>
      </c>
      <c r="L1788" s="39">
        <f>[2]Emissions!L656</f>
        <v>0</v>
      </c>
      <c r="M1788" s="39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705.27956680160389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303.17723075427563</v>
      </c>
      <c r="I1789" s="39">
        <f>[2]Emissions!I1094</f>
        <v>147.89962709999989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37.696149016095639</v>
      </c>
      <c r="F1791" s="39">
        <f>[2]Emissions!F1361</f>
        <v>37.696149016095639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59.189490037377567</v>
      </c>
      <c r="F1792" s="39">
        <f>[2]Emissions!F1333</f>
        <v>80.183294981182158</v>
      </c>
      <c r="G1792" s="39">
        <f>[2]Emissions!G1333</f>
        <v>91.645844206217973</v>
      </c>
      <c r="H1792" s="39">
        <f>[2]Emissions!H1333</f>
        <v>112.405265626941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7.5739030430858074E-3</v>
      </c>
      <c r="F1794" s="39">
        <f>[2]Emissions!F793</f>
        <v>3.9620066278598418E-2</v>
      </c>
      <c r="G1794" s="39">
        <f>[2]Emissions!G793</f>
        <v>6.1043924794091028E-2</v>
      </c>
      <c r="H1794" s="39">
        <f>[2]Emissions!H793</f>
        <v>0.1171246487504968</v>
      </c>
      <c r="I1794" s="39">
        <f>[2]Emissions!I793</f>
        <v>0.14447362164993449</v>
      </c>
      <c r="J1794" s="39">
        <f>[2]Emissions!J793</f>
        <v>0.15047966323514109</v>
      </c>
      <c r="K1794" s="39">
        <f>[2]Emissions!K793</f>
        <v>0.1524441159431961</v>
      </c>
      <c r="L1794" s="39">
        <f>[2]Emissions!L793</f>
        <v>0.1215202940275906</v>
      </c>
      <c r="M1794" s="39">
        <f>[2]Emissions!M793</f>
        <v>3.0439788189738311E-2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14.931754738990559</v>
      </c>
      <c r="J1796" s="39">
        <f>[2]Emissions!J1206</f>
        <v>104.522283172934</v>
      </c>
      <c r="K1796" s="39">
        <f>[2]Emissions!K1206</f>
        <v>642.06545377659427</v>
      </c>
      <c r="L1796" s="39">
        <f>[2]Emissions!L1206</f>
        <v>3986.7785153104801</v>
      </c>
      <c r="M1796" s="39">
        <f>[2]Emissions!M1206</f>
        <v>23502.58195917113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0.22986708101133971</v>
      </c>
      <c r="I1797" s="39">
        <f>[2]Emissions!I890</f>
        <v>0.92448983009827501</v>
      </c>
      <c r="J1797" s="39">
        <f>[2]Emissions!J890</f>
        <v>1.3078487824178029</v>
      </c>
      <c r="K1797" s="39">
        <f>[2]Emissions!K890</f>
        <v>1.396238699956766</v>
      </c>
      <c r="L1797" s="39">
        <f>[2]Emissions!L890</f>
        <v>1.408249654441212</v>
      </c>
      <c r="M1797" s="39">
        <f>[2]Emissions!M890</f>
        <v>1.098333084497267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47.881393901896423</v>
      </c>
      <c r="F1798" s="39">
        <f>[2]Emissions!F876</f>
        <v>40.60815776267647</v>
      </c>
      <c r="G1798" s="39">
        <f>[2]Emissions!G876</f>
        <v>27.759088519977919</v>
      </c>
      <c r="H1798" s="39">
        <f>[2]Emissions!H876</f>
        <v>27.24722193936222</v>
      </c>
      <c r="I1798" s="39">
        <f>[2]Emissions!I876</f>
        <v>13.62361096968128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4.7586817612524472E-2</v>
      </c>
      <c r="F1800" s="39">
        <f>[2]Emissions!F1606</f>
        <v>3.7501017612524459E-2</v>
      </c>
      <c r="G1800" s="39">
        <f>[2]Emissions!G1606</f>
        <v>3.7501017612524473E-2</v>
      </c>
      <c r="H1800" s="39">
        <f>[2]Emissions!H1606</f>
        <v>3.7501017612524459E-2</v>
      </c>
      <c r="I1800" s="39">
        <f>[2]Emissions!I1606</f>
        <v>0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-9884.8163365482887</v>
      </c>
      <c r="J1801" s="39">
        <f>[2]Emissions!J1592</f>
        <v>-4258.8071918093538</v>
      </c>
      <c r="K1801" s="39">
        <f>[2]Emissions!K1592</f>
        <v>-4079.9372897533608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64.847777555711389</v>
      </c>
      <c r="L1803" s="39">
        <f>[2]Emissions!L1138</f>
        <v>64.847777555711389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6.172045168083086E-2</v>
      </c>
      <c r="J1804" s="39">
        <f>[2]Emissions!J1152</f>
        <v>6.997629746154127E-2</v>
      </c>
      <c r="K1804" s="39">
        <f>[2]Emissions!K1152</f>
        <v>8.8013106840103009E-2</v>
      </c>
      <c r="L1804" s="39">
        <f>[2]Emissions!L1152</f>
        <v>8.6220173674841666E-2</v>
      </c>
      <c r="M1804" s="39">
        <f>[2]Emissions!M1152</f>
        <v>6.1657743041166883E-2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129.48904712625909</v>
      </c>
      <c r="F1805" s="39">
        <f>[2]Emissions!F1015</f>
        <v>152.59837603680501</v>
      </c>
      <c r="G1805" s="39">
        <f>[2]Emissions!G1015</f>
        <v>81.489073185670179</v>
      </c>
      <c r="H1805" s="39">
        <f>[2]Emissions!H1015</f>
        <v>251.0975953093193</v>
      </c>
      <c r="I1805" s="39">
        <f>[2]Emissions!I1015</f>
        <v>480.82220579578961</v>
      </c>
      <c r="J1805" s="39">
        <f>[2]Emissions!J1015</f>
        <v>510.21971664744899</v>
      </c>
      <c r="K1805" s="39">
        <f>[2]Emissions!K1015</f>
        <v>717.2578068732721</v>
      </c>
      <c r="L1805" s="39">
        <f>[2]Emissions!L1015</f>
        <v>404.02448103399303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90.946684588235286</v>
      </c>
      <c r="F1807" s="39">
        <f>[2]Emissions!F1516</f>
        <v>72.757347670588231</v>
      </c>
      <c r="G1807" s="39">
        <f>[2]Emissions!G1516</f>
        <v>54.56801075294122</v>
      </c>
      <c r="H1807" s="39">
        <f>[2]Emissions!H1516</f>
        <v>36.378673835294123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61.76650178965977</v>
      </c>
      <c r="I1808" s="39">
        <f>[2]Emissions!I1251</f>
        <v>41.177667859773173</v>
      </c>
      <c r="J1808" s="39">
        <f>[2]Emissions!J1251</f>
        <v>16.742985585137721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16.944905896176511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304.94913112830352</v>
      </c>
      <c r="I1809" s="39">
        <f>[2]Emissions!I1146</f>
        <v>458.2477500872032</v>
      </c>
      <c r="J1809" s="39">
        <f>[2]Emissions!J1146</f>
        <v>519.54384645476216</v>
      </c>
      <c r="K1809" s="39">
        <f>[2]Emissions!K1146</f>
        <v>653.45938160378194</v>
      </c>
      <c r="L1809" s="39">
        <f>[2]Emissions!L1146</f>
        <v>640.14762566773607</v>
      </c>
      <c r="M1809" s="39">
        <f>[2]Emissions!M1146</f>
        <v>457.78216546728419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536.13361959513975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2.1861374271242431E-2</v>
      </c>
      <c r="H1812" s="39">
        <f>[2]Emissions!H678</f>
        <v>0.16423995609235181</v>
      </c>
      <c r="I1812" s="39">
        <f>[2]Emissions!I678</f>
        <v>0</v>
      </c>
      <c r="J1812" s="39">
        <f>[2]Emissions!J678</f>
        <v>0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3.1552314814814801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30.09241741339148</v>
      </c>
      <c r="F1814" s="39">
        <f>[2]Emissions!F1447</f>
        <v>0</v>
      </c>
      <c r="G1814" s="39">
        <f>[2]Emissions!G1447</f>
        <v>131.4887338882549</v>
      </c>
      <c r="H1814" s="39">
        <f>[2]Emissions!H1447</f>
        <v>144.16900291103431</v>
      </c>
      <c r="I1814" s="39">
        <f>[2]Emissions!I1447</f>
        <v>0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985.26788891354761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16.488451947186061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9.6163647710329645</v>
      </c>
      <c r="F1817" s="39">
        <f>[2]Emissions!F1382</f>
        <v>173.79704033043689</v>
      </c>
      <c r="G1817" s="39">
        <f>[2]Emissions!G1382</f>
        <v>173.79704033043689</v>
      </c>
      <c r="H1817" s="39">
        <f>[2]Emissions!H1382</f>
        <v>187.12665500609791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2440.5216160704522</v>
      </c>
      <c r="F1818" s="39">
        <f>[2]Emissions!F941</f>
        <v>2440.5216160704522</v>
      </c>
      <c r="G1818" s="39">
        <f>[2]Emissions!G941</f>
        <v>936.66353785742876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2545.536285542169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0</v>
      </c>
      <c r="I1821" s="39">
        <f>[2]Emissions!I868</f>
        <v>0</v>
      </c>
      <c r="J1821" s="39">
        <f>[2]Emissions!J868</f>
        <v>0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269.96776264114612</v>
      </c>
      <c r="F1822" s="39">
        <f>[2]Emissions!F1171</f>
        <v>251.6733157746971</v>
      </c>
      <c r="G1822" s="39">
        <f>[2]Emissions!G1171</f>
        <v>345.78799040926327</v>
      </c>
      <c r="H1822" s="39">
        <f>[2]Emissions!H1171</f>
        <v>335.33988824251531</v>
      </c>
      <c r="I1822" s="39">
        <f>[2]Emissions!I1171</f>
        <v>369.04577712625462</v>
      </c>
      <c r="J1822" s="39">
        <f>[2]Emissions!J1171</f>
        <v>407.14953284747872</v>
      </c>
      <c r="K1822" s="39">
        <f>[2]Emissions!K1171</f>
        <v>383.74174914399163</v>
      </c>
      <c r="L1822" s="39">
        <f>[2]Emissions!L1171</f>
        <v>375.88679858380789</v>
      </c>
      <c r="M1822" s="39">
        <f>[2]Emissions!M1171</f>
        <v>373.19537259152031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2529.3254513540001</v>
      </c>
      <c r="H1823" s="39">
        <f>[2]Emissions!H1612</f>
        <v>2589.224003432224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772.56991369325158</v>
      </c>
      <c r="I1824" s="39">
        <f>[2]Emissions!I1542</f>
        <v>386.28495684662562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1497.1185587897739</v>
      </c>
      <c r="F1825" s="39">
        <f>[2]Emissions!F1413</f>
        <v>10738.80170092526</v>
      </c>
      <c r="G1825" s="39">
        <f>[2]Emissions!G1413</f>
        <v>10738.80170092526</v>
      </c>
      <c r="H1825" s="39">
        <f>[2]Emissions!H1413</f>
        <v>10738.80170092526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510.91843839999967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127.7296096000001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365.92929216867469</v>
      </c>
      <c r="G1828" s="39">
        <f>[2]Emissions!G1407</f>
        <v>365.92929216867469</v>
      </c>
      <c r="H1828" s="39">
        <f>[2]Emissions!H1407</f>
        <v>365.92929216867469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11498.79938041555</v>
      </c>
      <c r="G1829" s="39">
        <f>[2]Emissions!G1723</f>
        <v>11498.79938041555</v>
      </c>
      <c r="H1829" s="39">
        <f>[2]Emissions!H1723</f>
        <v>23287.278283152711</v>
      </c>
      <c r="I1829" s="39">
        <f>[2]Emissions!I1723</f>
        <v>8988.5072448671253</v>
      </c>
      <c r="J1829" s="39">
        <f>[2]Emissions!J1723</f>
        <v>0</v>
      </c>
      <c r="K1829" s="39">
        <f>[2]Emissions!K1723</f>
        <v>0</v>
      </c>
      <c r="L1829" s="39">
        <f>[2]Emissions!L1723</f>
        <v>0</v>
      </c>
      <c r="M1829" s="39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3.5717285647052593E-2</v>
      </c>
      <c r="G1830" s="39">
        <f>[2]Emissions!G1509</f>
        <v>2.541532235294118E-2</v>
      </c>
      <c r="H1830" s="39">
        <f>[2]Emissions!H1509</f>
        <v>1.7858642823528219E-2</v>
      </c>
      <c r="I1830" s="39">
        <f>[2]Emissions!I1509</f>
        <v>8.9293214117646472E-3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7493.020538935094</v>
      </c>
      <c r="F1831" s="39">
        <f>[2]Emissions!F684</f>
        <v>5994.4164311480772</v>
      </c>
      <c r="G1831" s="39">
        <f>[2]Emissions!G684</f>
        <v>4495.8123233610604</v>
      </c>
      <c r="H1831" s="39">
        <f>[2]Emissions!H684</f>
        <v>2997.20821557404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1740.28011255144</v>
      </c>
      <c r="J1832" s="39">
        <f>[2]Emissions!J1460</f>
        <v>870.14005627572033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0</v>
      </c>
      <c r="H1833" s="39">
        <f>[2]Emissions!H1346</f>
        <v>0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258.5575091352265</v>
      </c>
      <c r="F1836" s="39">
        <f>[2]Emissions!F1184</f>
        <v>186.47171175513151</v>
      </c>
      <c r="G1836" s="39">
        <f>[2]Emissions!G1184</f>
        <v>172.37167275681759</v>
      </c>
      <c r="H1836" s="39">
        <f>[2]Emissions!H1184</f>
        <v>129.2787545676133</v>
      </c>
      <c r="I1836" s="39">
        <f>[2]Emissions!I1184</f>
        <v>86.185836378408823</v>
      </c>
      <c r="J1836" s="39">
        <f>[2]Emissions!J1184</f>
        <v>43.092918189204447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43.246126943599982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551.41932070745156</v>
      </c>
      <c r="H1838" s="39">
        <f>[2]Emissions!H726</f>
        <v>4356.9367503364838</v>
      </c>
      <c r="I1838" s="39">
        <f>[2]Emissions!I726</f>
        <v>0</v>
      </c>
      <c r="J1838" s="39">
        <f>[2]Emissions!J726</f>
        <v>0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1453.3798914750751</v>
      </c>
      <c r="F1839" s="39">
        <f>[2]Emissions!F720</f>
        <v>1066.483205517937</v>
      </c>
      <c r="G1839" s="39">
        <f>[2]Emissions!G720</f>
        <v>25.46859675</v>
      </c>
      <c r="H1839" s="39">
        <f>[2]Emissions!H720</f>
        <v>35585.191364685903</v>
      </c>
      <c r="I1839" s="39">
        <f>[2]Emissions!I720</f>
        <v>12.734298375</v>
      </c>
      <c r="J1839" s="39">
        <f>[2]Emissions!J720</f>
        <v>6.3671491875000026</v>
      </c>
      <c r="K1839" s="39">
        <f>[2]Emissions!K720</f>
        <v>0</v>
      </c>
      <c r="L1839" s="39">
        <f>[2]Emissions!L720</f>
        <v>0</v>
      </c>
      <c r="M1839" s="39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14.39465506088591</v>
      </c>
      <c r="J1842" s="39">
        <f>[2]Emissions!J1618</f>
        <v>15.907060456885119</v>
      </c>
      <c r="K1842" s="39">
        <f>[2]Emissions!K1618</f>
        <v>28.6548824340741</v>
      </c>
      <c r="L1842" s="39">
        <f>[2]Emissions!L1618</f>
        <v>0</v>
      </c>
      <c r="M1842" s="39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2.2372568003886459</v>
      </c>
      <c r="J1844" s="39">
        <f>[2]Emissions!J1027</f>
        <v>17.89805440308556</v>
      </c>
      <c r="K1844" s="39">
        <f>[2]Emissions!K1027</f>
        <v>105.15106961812749</v>
      </c>
      <c r="L1844" s="39">
        <f>[2]Emissions!L1027</f>
        <v>653.2789857126229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222.08420568292681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6.6344091215778329</v>
      </c>
      <c r="F1846" s="39">
        <f>[2]Emissions!F1419</f>
        <v>5.7664702304526738</v>
      </c>
      <c r="G1846" s="39">
        <f>[2]Emissions!G1419</f>
        <v>5.6135238847736613</v>
      </c>
      <c r="H1846" s="39">
        <f>[2]Emissions!H1419</f>
        <v>4.2101429135802464</v>
      </c>
      <c r="I1846" s="39">
        <f>[2]Emissions!I1419</f>
        <v>1.4772431275720159</v>
      </c>
      <c r="J1846" s="39">
        <f>[2]Emissions!J1419</f>
        <v>0.73862156378600807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800.97236418770683</v>
      </c>
      <c r="F1848" s="39">
        <f>[2]Emissions!F1164</f>
        <v>640.77789135016531</v>
      </c>
      <c r="G1848" s="39">
        <f>[2]Emissions!G1164</f>
        <v>480.58341851262372</v>
      </c>
      <c r="H1848" s="39">
        <f>[2]Emissions!H1164</f>
        <v>320.38894567508271</v>
      </c>
      <c r="I1848" s="39">
        <f>[2]Emissions!I1164</f>
        <v>160.1944728375413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5620.298841845608</v>
      </c>
      <c r="F1849" s="39">
        <f>[2]Emissions!F977</f>
        <v>328.7848546025333</v>
      </c>
      <c r="G1849" s="39">
        <f>[2]Emissions!G977</f>
        <v>5620.298841845608</v>
      </c>
      <c r="H1849" s="39">
        <f>[2]Emissions!H977</f>
        <v>1797.06425897039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3504.1896180054368</v>
      </c>
      <c r="F1854" s="39">
        <f>[2]Emissions!F1158</f>
        <v>2920.158015004532</v>
      </c>
      <c r="G1854" s="39">
        <f>[2]Emissions!G1158</f>
        <v>2336.126412003624</v>
      </c>
      <c r="H1854" s="39">
        <f>[2]Emissions!H1158</f>
        <v>1752.0948090027191</v>
      </c>
      <c r="I1854" s="39">
        <f>[2]Emissions!I1158</f>
        <v>1168.063206001812</v>
      </c>
      <c r="J1854" s="39">
        <f>[2]Emissions!J1158</f>
        <v>565.58373318568988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4204.5143738394718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2778.5287671959309</v>
      </c>
      <c r="F1859" s="39">
        <f>[2]Emissions!F1642</f>
        <v>0</v>
      </c>
      <c r="G1859" s="39">
        <f>[2]Emissions!G1642</f>
        <v>271.58325867853301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85.685551609902987</v>
      </c>
      <c r="H1861" s="39">
        <f>[2]Emissions!H1472</f>
        <v>274.69145032993617</v>
      </c>
      <c r="I1861" s="39">
        <f>[2]Emissions!I1472</f>
        <v>0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30.453808771298078</v>
      </c>
      <c r="F1862" s="39">
        <f>[2]Emissions!F1257</f>
        <v>0</v>
      </c>
      <c r="G1862" s="39">
        <f>[2]Emissions!G1257</f>
        <v>30.453808771298078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16288.68715855882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38178.427427113857</v>
      </c>
      <c r="G1866" s="39">
        <f>[2]Emissions!G1636</f>
        <v>44605.285073309773</v>
      </c>
      <c r="H1866" s="39">
        <f>[2]Emissions!H1636</f>
        <v>44605.285073309788</v>
      </c>
      <c r="I1866" s="39">
        <f>[2]Emissions!I1636</f>
        <v>0</v>
      </c>
      <c r="J1866" s="39">
        <f>[2]Emissions!J1636</f>
        <v>0</v>
      </c>
      <c r="K1866" s="39">
        <f>[2]Emissions!K1636</f>
        <v>0</v>
      </c>
      <c r="L1866" s="39">
        <f>[2]Emissions!L1636</f>
        <v>0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3583.4004549238789</v>
      </c>
      <c r="F1869" s="39">
        <f>[2]Emissions!F1466</f>
        <v>3301.9291704564598</v>
      </c>
      <c r="G1869" s="39">
        <f>[2]Emissions!G1466</f>
        <v>4039.5881238410698</v>
      </c>
      <c r="H1869" s="39">
        <f>[2]Emissions!H1466</f>
        <v>5359.8800851052874</v>
      </c>
      <c r="I1869" s="39">
        <f>[2]Emissions!I1466</f>
        <v>3106.9753234584732</v>
      </c>
      <c r="J1869" s="39">
        <f>[2]Emissions!J1466</f>
        <v>552.71481308627642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-40.934635410935748</v>
      </c>
      <c r="J1870" s="39">
        <f>[2]Emissions!J1001</f>
        <v>-40.934635410935748</v>
      </c>
      <c r="K1870" s="39">
        <f>[2]Emissions!K1001</f>
        <v>-37.554943282984752</v>
      </c>
      <c r="L1870" s="39">
        <f>[2]Emissions!L1001</f>
        <v>-45.707858937534638</v>
      </c>
      <c r="M1870" s="39">
        <f>[2]Emissions!M1001</f>
        <v>1865.1288972742541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55856.256742804711</v>
      </c>
      <c r="F1872" s="39">
        <f>[2]Emissions!F768</f>
        <v>47318.620357540349</v>
      </c>
      <c r="G1872" s="39">
        <f>[2]Emissions!G768</f>
        <v>43598.541110631653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12338.542587520329</v>
      </c>
      <c r="F1873" s="39">
        <f>[2]Emissions!F750</f>
        <v>6797.5218367255266</v>
      </c>
      <c r="G1873" s="39">
        <f>[2]Emissions!G750</f>
        <v>5474.5966180439818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2927.5024854286989</v>
      </c>
      <c r="F1878" s="39">
        <f>[2]Emissions!F1496</f>
        <v>4665.5721908488667</v>
      </c>
      <c r="G1878" s="39">
        <f>[2]Emissions!G1496</f>
        <v>5070.1460285806816</v>
      </c>
      <c r="H1878" s="39">
        <f>[2]Emissions!H1496</f>
        <v>5287.4159384409249</v>
      </c>
      <c r="I1878" s="39">
        <f>[2]Emissions!I1496</f>
        <v>2392.6834506022078</v>
      </c>
      <c r="J1878" s="39">
        <f>[2]Emissions!J1496</f>
        <v>0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34.087347057506427</v>
      </c>
      <c r="F1879" s="39">
        <f>[2]Emissions!F1394</f>
        <v>38.779860408698099</v>
      </c>
      <c r="G1879" s="39">
        <f>[2]Emissions!G1394</f>
        <v>31.896468287095889</v>
      </c>
      <c r="H1879" s="39">
        <f>[2]Emissions!H1394</f>
        <v>38.779860408698099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2.4856207282001588</v>
      </c>
      <c r="F1882" s="39">
        <f>[2]Emissions!F762</f>
        <v>25.516954855609139</v>
      </c>
      <c r="G1882" s="39">
        <f>[2]Emissions!G762</f>
        <v>43.424172994853421</v>
      </c>
      <c r="H1882" s="39">
        <f>[2]Emissions!H762</f>
        <v>678.38703623128538</v>
      </c>
      <c r="I1882" s="39">
        <f>[2]Emissions!I762</f>
        <v>2611.2672253980008</v>
      </c>
      <c r="J1882" s="39">
        <f>[2]Emissions!J762</f>
        <v>3694.8457430115891</v>
      </c>
      <c r="K1882" s="39">
        <f>[2]Emissions!K762</f>
        <v>3944.683174065281</v>
      </c>
      <c r="L1882" s="39">
        <f>[2]Emissions!L762</f>
        <v>3980.4706887799312</v>
      </c>
      <c r="M1882" s="39">
        <f>[2]Emissions!M762</f>
        <v>3104.4798310945548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15.78256755034306</v>
      </c>
      <c r="F1883" s="39">
        <f>[2]Emissions!F744</f>
        <v>76.899542347578816</v>
      </c>
      <c r="G1883" s="39">
        <f>[2]Emissions!G744</f>
        <v>115.83407995466369</v>
      </c>
      <c r="H1883" s="39">
        <f>[2]Emissions!H744</f>
        <v>224.8285336703095</v>
      </c>
      <c r="I1883" s="39">
        <f>[2]Emissions!I744</f>
        <v>301.24925469685218</v>
      </c>
      <c r="J1883" s="39">
        <f>[2]Emissions!J744</f>
        <v>313.77275573848721</v>
      </c>
      <c r="K1883" s="39">
        <f>[2]Emissions!K744</f>
        <v>317.82936010898442</v>
      </c>
      <c r="L1883" s="39">
        <f>[2]Emissions!L744</f>
        <v>253.3565631712305</v>
      </c>
      <c r="M1883" s="39">
        <f>[2]Emissions!M744</f>
        <v>63.46363939558465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2121.5366728085341</v>
      </c>
      <c r="F1884" s="39">
        <f>[2]Emissions!F708</f>
        <v>1697.229338246822</v>
      </c>
      <c r="G1884" s="39">
        <f>[2]Emissions!G708</f>
        <v>1272.922003685117</v>
      </c>
      <c r="H1884" s="39">
        <f>[2]Emissions!H708</f>
        <v>848.61466912340359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9.5924566799999997</v>
      </c>
      <c r="F1886" s="39">
        <f>[2]Emissions!F1654</f>
        <v>7.1943425099999994</v>
      </c>
      <c r="G1886" s="39">
        <f>[2]Emissions!G1654</f>
        <v>20.117513314999989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24410.711511246711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0</v>
      </c>
      <c r="J1889" s="39">
        <f>[2]Emissions!J1039</f>
        <v>0</v>
      </c>
      <c r="K1889" s="39">
        <f>[2]Emissions!K1039</f>
        <v>0</v>
      </c>
      <c r="L1889" s="39">
        <f>[2]Emissions!L1039</f>
        <v>0</v>
      </c>
      <c r="M1889" s="39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974.9726857756084</v>
      </c>
      <c r="H1890" s="39">
        <f>[2]Emissions!H1490</f>
        <v>974.97268577561158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1434.23491453569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1648.868958195123</v>
      </c>
      <c r="F1892" s="39">
        <f>[2]Emissions!F989</f>
        <v>3134.1706289128879</v>
      </c>
      <c r="G1892" s="39">
        <f>[2]Emissions!G989</f>
        <v>3402.311434513023</v>
      </c>
      <c r="H1892" s="39">
        <f>[2]Emissions!H989</f>
        <v>4270.0498371412186</v>
      </c>
      <c r="I1892" s="39">
        <f>[2]Emissions!I989</f>
        <v>4744.3289566382437</v>
      </c>
      <c r="J1892" s="39">
        <f>[2]Emissions!J989</f>
        <v>5279.6849450907439</v>
      </c>
      <c r="K1892" s="39">
        <f>[2]Emissions!K989</f>
        <v>5248.6370805340657</v>
      </c>
      <c r="L1892" s="39">
        <f>[2]Emissions!L989</f>
        <v>5239.776178909241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8.1252365299999987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2374.2890163979769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7961.2372226659263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36153.208535277881</v>
      </c>
      <c r="G1897" s="39">
        <f>[2]Emissions!G1624</f>
        <v>27242.991294681091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491.37928276315</v>
      </c>
      <c r="F1898" s="39">
        <f>[2]Emissions!F1554</f>
        <v>491.37928276315</v>
      </c>
      <c r="G1898" s="39">
        <f>[2]Emissions!G1554</f>
        <v>491.37928276315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3399.317000169865</v>
      </c>
      <c r="I1900" s="39">
        <f>[2]Emissions!I983</f>
        <v>390.7325126502991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4.9592393608816652</v>
      </c>
      <c r="F1902" s="39">
        <f>[2]Emissions!F774</f>
        <v>4.4813511321049813</v>
      </c>
      <c r="G1902" s="39">
        <f>[2]Emissions!G774</f>
        <v>26.673965225590091</v>
      </c>
      <c r="H1902" s="39">
        <f>[2]Emissions!H774</f>
        <v>27.501815555538471</v>
      </c>
      <c r="I1902" s="39">
        <f>[2]Emissions!I774</f>
        <v>0</v>
      </c>
      <c r="J1902" s="39">
        <f>[2]Emissions!J774</f>
        <v>6.5241955219349128</v>
      </c>
      <c r="K1902" s="39">
        <f>[2]Emissions!K774</f>
        <v>6.5241955219370444</v>
      </c>
      <c r="L1902" s="39">
        <f>[2]Emissions!L774</f>
        <v>0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6042.3056070175644</v>
      </c>
      <c r="F1906" s="39">
        <f>[2]Emissions!F1256</f>
        <v>5035.2546725146367</v>
      </c>
      <c r="G1906" s="39">
        <f>[2]Emissions!G1256</f>
        <v>4028.2037380117099</v>
      </c>
      <c r="H1906" s="39">
        <f>[2]Emissions!H1256</f>
        <v>3021.1528035087831</v>
      </c>
      <c r="I1906" s="39">
        <f>[2]Emissions!I1256</f>
        <v>2014.101869005855</v>
      </c>
      <c r="J1906" s="39">
        <f>[2]Emissions!J1256</f>
        <v>802.77946884126061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69.724594775677673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1.2740641655003051</v>
      </c>
      <c r="J1908" s="39">
        <f>[2]Emissions!J1026</f>
        <v>10.192513323983169</v>
      </c>
      <c r="K1908" s="39">
        <f>[2]Emissions!K1026</f>
        <v>59.881015778401483</v>
      </c>
      <c r="L1908" s="39">
        <f>[2]Emissions!L1026</f>
        <v>372.02673632538568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24.563302274850741</v>
      </c>
      <c r="F1909" s="39">
        <f>[2]Emissions!F719</f>
        <v>18.024433599120101</v>
      </c>
      <c r="G1909" s="39">
        <f>[2]Emissions!G719</f>
        <v>0.43043999999999999</v>
      </c>
      <c r="H1909" s="39">
        <f>[2]Emissions!H719</f>
        <v>601.41867733703873</v>
      </c>
      <c r="I1909" s="39">
        <f>[2]Emissions!I719</f>
        <v>0.21521999999999999</v>
      </c>
      <c r="J1909" s="39">
        <f>[2]Emissions!J719</f>
        <v>0.10761000000000009</v>
      </c>
      <c r="K1909" s="39">
        <f>[2]Emissions!K719</f>
        <v>0</v>
      </c>
      <c r="L1909" s="39">
        <f>[2]Emissions!L719</f>
        <v>0</v>
      </c>
      <c r="M1909" s="39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98.813742024989281</v>
      </c>
      <c r="F1910" s="39">
        <f>[2]Emissions!F749</f>
        <v>54.438242152099782</v>
      </c>
      <c r="G1910" s="39">
        <f>[2]Emissions!G749</f>
        <v>43.843539386363972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1617.547962125743</v>
      </c>
      <c r="F1914" s="39">
        <f>[2]Emissions!F1262</f>
        <v>0</v>
      </c>
      <c r="G1914" s="39">
        <f>[2]Emissions!G1262</f>
        <v>1617.547962125743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3499.9151689472528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564.89035818399407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7.9240753370513959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57364.422068119457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55.611476500000009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8758.2408659197517</v>
      </c>
      <c r="F1920" s="39">
        <f>[2]Emissions!F1471</f>
        <v>7298.5340549331277</v>
      </c>
      <c r="G1920" s="39">
        <f>[2]Emissions!G1471</f>
        <v>5838.8272439465036</v>
      </c>
      <c r="H1920" s="39">
        <f>[2]Emissions!H1471</f>
        <v>4379.1204329598768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38046.601795228147</v>
      </c>
      <c r="G1924" s="39">
        <f>[2]Emissions!G1635</f>
        <v>44451.268255790063</v>
      </c>
      <c r="H1924" s="39">
        <f>[2]Emissions!H1635</f>
        <v>44451.26825579007</v>
      </c>
      <c r="I1924" s="39">
        <f>[2]Emissions!I1635</f>
        <v>0</v>
      </c>
      <c r="J1924" s="39">
        <f>[2]Emissions!J1635</f>
        <v>0</v>
      </c>
      <c r="K1924" s="39">
        <f>[2]Emissions!K1635</f>
        <v>0</v>
      </c>
      <c r="L1924" s="39">
        <f>[2]Emissions!L1635</f>
        <v>0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678.98906183414647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3579.7033621186761</v>
      </c>
      <c r="F1927" s="39">
        <f>[2]Emissions!F1465</f>
        <v>3298.5224793168732</v>
      </c>
      <c r="G1927" s="39">
        <f>[2]Emissions!G1465</f>
        <v>4035.420369671112</v>
      </c>
      <c r="H1927" s="39">
        <f>[2]Emissions!H1465</f>
        <v>5354.3501494063148</v>
      </c>
      <c r="I1927" s="39">
        <f>[2]Emissions!I1465</f>
        <v>3103.769771564735</v>
      </c>
      <c r="J1927" s="39">
        <f>[2]Emissions!J1465</f>
        <v>552.14456201205371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30.69861884387263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-13545.16408293934</v>
      </c>
      <c r="J1929" s="39">
        <f>[2]Emissions!J1000</f>
        <v>-284.1536045931191</v>
      </c>
      <c r="K1929" s="39">
        <f>[2]Emissions!K1000</f>
        <v>-916.25516349939983</v>
      </c>
      <c r="L1929" s="39">
        <f>[2]Emissions!L1000</f>
        <v>-18940.80556007857</v>
      </c>
      <c r="M1929" s="39">
        <f>[2]Emissions!M1000</f>
        <v>-21379.971836456622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</v>
      </c>
      <c r="F1934" s="39">
        <f>[2]Emissions!F1495</f>
        <v>4660.7585917002589</v>
      </c>
      <c r="G1934" s="39">
        <f>[2]Emissions!G1495</f>
        <v>5064.9150194765107</v>
      </c>
      <c r="H1934" s="39">
        <f>[2]Emissions!H1495</f>
        <v>5281.9607659950798</v>
      </c>
      <c r="I1934" s="39">
        <f>[2]Emissions!I1495</f>
        <v>2390.214853279183</v>
      </c>
      <c r="J1934" s="39">
        <f>[2]Emissions!J1495</f>
        <v>0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3505.883644864537</v>
      </c>
      <c r="F1935" s="39">
        <f>[2]Emissions!F1393</f>
        <v>3988.5086430346</v>
      </c>
      <c r="G1935" s="39">
        <f>[2]Emissions!G1393</f>
        <v>3280.5517633278118</v>
      </c>
      <c r="H1935" s="39">
        <f>[2]Emissions!H1393</f>
        <v>3988.5086430346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6041.4981414782869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1567.7350433340771</v>
      </c>
      <c r="F1939" s="39">
        <f>[2]Emissions!F743</f>
        <v>7638.6878731928318</v>
      </c>
      <c r="G1939" s="39">
        <f>[2]Emissions!G743</f>
        <v>11506.1852754966</v>
      </c>
      <c r="H1939" s="39">
        <f>[2]Emissions!H743</f>
        <v>22332.967677917419</v>
      </c>
      <c r="I1939" s="39">
        <f>[2]Emissions!I743</f>
        <v>29924.092633220651</v>
      </c>
      <c r="J1939" s="39">
        <f>[2]Emissions!J743</f>
        <v>31168.093736689731</v>
      </c>
      <c r="K1939" s="39">
        <f>[2]Emissions!K743</f>
        <v>31571.04977082579</v>
      </c>
      <c r="L1939" s="39">
        <f>[2]Emissions!L743</f>
        <v>25166.751941675571</v>
      </c>
      <c r="M1939" s="39">
        <f>[2]Emissions!M743</f>
        <v>6304.054846628077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2114.8478978812118</v>
      </c>
      <c r="F1940" s="39">
        <f>[2]Emissions!F707</f>
        <v>1691.8783183049641</v>
      </c>
      <c r="G1940" s="39">
        <f>[2]Emissions!G707</f>
        <v>1268.9087387287241</v>
      </c>
      <c r="H1940" s="39">
        <f>[2]Emissions!H707</f>
        <v>845.93915915247442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898.33356808200017</v>
      </c>
      <c r="G1942" s="39">
        <f>[2]Emissions!G1653</f>
        <v>2512.0068292663332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2.8363560433475641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0</v>
      </c>
      <c r="J1945" s="39">
        <f>[2]Emissions!J1038</f>
        <v>0</v>
      </c>
      <c r="K1945" s="39">
        <f>[2]Emissions!K1038</f>
        <v>0</v>
      </c>
      <c r="L1945" s="39">
        <f>[2]Emissions!L1038</f>
        <v>0</v>
      </c>
      <c r="M1945" s="39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1.8374909268292661</v>
      </c>
      <c r="H1946" s="39">
        <f>[2]Emissions!H1489</f>
        <v>1.8374909268292721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0.15956328442109929</v>
      </c>
      <c r="F1947" s="39">
        <f>[2]Emissions!F988</f>
        <v>0.30329794068832377</v>
      </c>
      <c r="G1947" s="39">
        <f>[2]Emissions!G988</f>
        <v>0.32924628995903282</v>
      </c>
      <c r="H1947" s="39">
        <f>[2]Emissions!H988</f>
        <v>0.41321851155584949</v>
      </c>
      <c r="I1947" s="39">
        <f>[2]Emissions!I988</f>
        <v>0.45911514491968569</v>
      </c>
      <c r="J1947" s="39">
        <f>[2]Emissions!J988</f>
        <v>0.51092226969295507</v>
      </c>
      <c r="K1947" s="39">
        <f>[2]Emissions!K988</f>
        <v>0.50791772574887584</v>
      </c>
      <c r="L1947" s="39">
        <f>[2]Emissions!L988</f>
        <v>0.50706024428610574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8.1168534999999995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2371.839397118631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400.73341724828498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7.2641023629166677</v>
      </c>
      <c r="F1952" s="39">
        <f>[2]Emissions!F1623</f>
        <v>4.2007530779344746</v>
      </c>
      <c r="G1952" s="39">
        <f>[2]Emissions!G1623</f>
        <v>3.1654473882063172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490.87231324250001</v>
      </c>
      <c r="F1953" s="39">
        <f>[2]Emissions!F1553</f>
        <v>490.87231324250013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5895.5929514352447</v>
      </c>
      <c r="G1955" s="39">
        <f>[2]Emissions!G982</f>
        <v>1163.808369102765</v>
      </c>
      <c r="H1955" s="39">
        <f>[2]Emissions!H982</f>
        <v>3376.523817564414</v>
      </c>
      <c r="I1955" s="39">
        <f>[2]Emissions!I982</f>
        <v>387.93612303425738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1889.2984767412761</v>
      </c>
      <c r="J1960" s="39">
        <f>[2]Emissions!J1617</f>
        <v>2087.8016849661722</v>
      </c>
      <c r="K1960" s="39">
        <f>[2]Emissions!K1617</f>
        <v>3760.9533194722262</v>
      </c>
      <c r="L1960" s="39">
        <f>[2]Emissions!L1617</f>
        <v>0</v>
      </c>
      <c r="M1960" s="39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870.76619720709061</v>
      </c>
      <c r="F1963" s="39">
        <f>[2]Emissions!F1418</f>
        <v>756.84921774691361</v>
      </c>
      <c r="G1963" s="39">
        <f>[2]Emissions!G1418</f>
        <v>736.77500987654298</v>
      </c>
      <c r="H1963" s="39">
        <f>[2]Emissions!H1418</f>
        <v>552.58125740740729</v>
      </c>
      <c r="I1963" s="39">
        <f>[2]Emissions!I1418</f>
        <v>193.88816049382709</v>
      </c>
      <c r="J1963" s="39">
        <f>[2]Emissions!J1418</f>
        <v>96.944080246913558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8256.6040415634379</v>
      </c>
      <c r="G1964" s="39">
        <f>[2]Emissions!G1268</f>
        <v>6605.2832332507487</v>
      </c>
      <c r="H1964" s="39">
        <f>[2]Emissions!H1268</f>
        <v>4953.9624249380622</v>
      </c>
      <c r="I1964" s="39">
        <f>[2]Emissions!I1268</f>
        <v>3302.6416166253739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798.53939960434309</v>
      </c>
      <c r="F1965" s="39">
        <f>[2]Emissions!F1163</f>
        <v>638.83151968347386</v>
      </c>
      <c r="G1965" s="39">
        <f>[2]Emissions!G1163</f>
        <v>479.12363976260548</v>
      </c>
      <c r="H1965" s="39">
        <f>[2]Emissions!H1163</f>
        <v>319.41575984173699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5614.5002249528934</v>
      </c>
      <c r="F1966" s="39">
        <f>[2]Emissions!F976</f>
        <v>328.44563822532359</v>
      </c>
      <c r="G1966" s="39">
        <f>[2]Emissions!G976</f>
        <v>5614.5002249528934</v>
      </c>
      <c r="H1966" s="39">
        <f>[2]Emissions!H976</f>
        <v>1795.210178348952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547.07485177783724</v>
      </c>
      <c r="H1968" s="39">
        <f>[2]Emissions!H725</f>
        <v>4322.6097406919052</v>
      </c>
      <c r="I1968" s="39">
        <f>[2]Emissions!I725</f>
        <v>0</v>
      </c>
      <c r="J1968" s="39">
        <f>[2]Emissions!J725</f>
        <v>0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562.21243554528473</v>
      </c>
      <c r="F1969" s="39">
        <f>[2]Emissions!F773</f>
        <v>508.03584000963468</v>
      </c>
      <c r="G1969" s="39">
        <f>[2]Emissions!G773</f>
        <v>3023.9385244077298</v>
      </c>
      <c r="H1969" s="39">
        <f>[2]Emissions!H773</f>
        <v>3117.7891568128771</v>
      </c>
      <c r="I1969" s="39">
        <f>[2]Emissions!I773</f>
        <v>0</v>
      </c>
      <c r="J1969" s="39">
        <f>[2]Emissions!J773</f>
        <v>739.62629900335457</v>
      </c>
      <c r="K1969" s="39">
        <f>[2]Emissions!K773</f>
        <v>739.62629900359627</v>
      </c>
      <c r="L1969" s="39">
        <f>[2]Emissions!L773</f>
        <v>0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2463.5220556955919</v>
      </c>
      <c r="F1970" s="39">
        <f>[2]Emissions!F767</f>
        <v>2086.9723768394761</v>
      </c>
      <c r="G1970" s="39">
        <f>[2]Emissions!G767</f>
        <v>1922.899490324831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3.9317807754035301</v>
      </c>
      <c r="G1971" s="39">
        <f>[2]Emissions!G784</f>
        <v>4.2082830908893776</v>
      </c>
      <c r="H1971" s="39">
        <f>[2]Emissions!H784</f>
        <v>4.4849654895877364</v>
      </c>
      <c r="I1971" s="39">
        <f>[2]Emissions!I784</f>
        <v>4.7612877218610716</v>
      </c>
      <c r="J1971" s="39">
        <f>[2]Emissions!J784</f>
        <v>4.7612877218610672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2.3243162585935808</v>
      </c>
      <c r="J1972" s="39">
        <f>[2]Emissions!J1032</f>
        <v>18.59453006872371</v>
      </c>
      <c r="K1972" s="39">
        <f>[2]Emissions!K1032</f>
        <v>109.2428641537516</v>
      </c>
      <c r="L1972" s="39">
        <f>[2]Emissions!L1032</f>
        <v>678.70034750841523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447.95843819300683</v>
      </c>
      <c r="G1973" s="39">
        <f>[2]Emissions!G853</f>
        <v>335.96882864475452</v>
      </c>
      <c r="H1973" s="39">
        <f>[2]Emissions!H853</f>
        <v>223.97921909650341</v>
      </c>
      <c r="I1973" s="39">
        <f>[2]Emissions!I853</f>
        <v>58.941899762237767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5127.6017633139209</v>
      </c>
      <c r="G1974" s="39">
        <f>[2]Emissions!G701</f>
        <v>4818.2740017133647</v>
      </c>
      <c r="H1974" s="39">
        <f>[2]Emissions!H701</f>
        <v>4508.7081125057257</v>
      </c>
      <c r="I1974" s="39">
        <f>[2]Emissions!I701</f>
        <v>4199.6184785122514</v>
      </c>
      <c r="J1974" s="39">
        <f>[2]Emissions!J701</f>
        <v>4199.6184785122514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10.730540454614999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0.78708341186028929</v>
      </c>
      <c r="F1976" s="39">
        <f>[2]Emissions!F1070</f>
        <v>30.838018043353831</v>
      </c>
      <c r="G1976" s="39">
        <f>[2]Emissions!G1070</f>
        <v>56.878002341385212</v>
      </c>
      <c r="H1976" s="39">
        <f>[2]Emissions!H1070</f>
        <v>88.641130856940379</v>
      </c>
      <c r="I1976" s="39">
        <f>[2]Emissions!I1070</f>
        <v>114.5369233890286</v>
      </c>
      <c r="J1976" s="39">
        <f>[2]Emissions!J1070</f>
        <v>120.5603670359105</v>
      </c>
      <c r="K1976" s="39">
        <f>[2]Emissions!K1070</f>
        <v>126.8727555215378</v>
      </c>
      <c r="L1976" s="39">
        <f>[2]Emissions!L1070</f>
        <v>134.47089881044411</v>
      </c>
      <c r="M1976" s="39">
        <f>[2]Emissions!M1070</f>
        <v>142.8372809442867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20.254978259286951</v>
      </c>
      <c r="F1978" s="39">
        <f>[2]Emissions!F1325</f>
        <v>5.1585362148967544</v>
      </c>
      <c r="G1978" s="39">
        <f>[2]Emissions!G1325</f>
        <v>0</v>
      </c>
      <c r="H1978" s="39">
        <f>[2]Emissions!H1325</f>
        <v>4.4150183564329941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0.46726080246913582</v>
      </c>
      <c r="G1979" s="39">
        <f>[2]Emissions!G1439</f>
        <v>0.37380864197530872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250.44197979283541</v>
      </c>
      <c r="F1981" s="39">
        <f>[2]Emissions!F1078</f>
        <v>189.77617287332379</v>
      </c>
      <c r="G1981" s="39">
        <f>[2]Emissions!G1078</f>
        <v>153.4568782466491</v>
      </c>
      <c r="H1981" s="39">
        <f>[2]Emissions!H1078</f>
        <v>95.088331911310675</v>
      </c>
      <c r="I1981" s="39">
        <f>[2]Emissions!I1078</f>
        <v>47.444043218331977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256.32943475884878</v>
      </c>
      <c r="H1985" s="39">
        <f>[2]Emissions!H816</f>
        <v>256.32943475884878</v>
      </c>
      <c r="I1985" s="39">
        <f>[2]Emissions!I816</f>
        <v>0</v>
      </c>
      <c r="J1985" s="39">
        <f>[2]Emissions!J816</f>
        <v>256.32943475884889</v>
      </c>
      <c r="K1985" s="39">
        <f>[2]Emissions!K816</f>
        <v>256.32943475884878</v>
      </c>
      <c r="L1985" s="39">
        <f>[2]Emissions!L816</f>
        <v>0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0.2330022734187191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5.8250568354679823E-2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35.882379941852243</v>
      </c>
      <c r="F1988" s="39">
        <f>[2]Emissions!F1244</f>
        <v>2067.7080615629529</v>
      </c>
      <c r="G1988" s="39">
        <f>[2]Emissions!G1244</f>
        <v>2755.7337924915978</v>
      </c>
      <c r="H1988" s="39">
        <f>[2]Emissions!H1244</f>
        <v>5013.409062030516</v>
      </c>
      <c r="I1988" s="39">
        <f>[2]Emissions!I1244</f>
        <v>6359.8567921716103</v>
      </c>
      <c r="J1988" s="39">
        <f>[2]Emissions!J1244</f>
        <v>7723.7922574757686</v>
      </c>
      <c r="K1988" s="39">
        <f>[2]Emissions!K1244</f>
        <v>8894.1922747948738</v>
      </c>
      <c r="L1988" s="39">
        <f>[2]Emissions!L1244</f>
        <v>0</v>
      </c>
      <c r="M1988" s="39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0</v>
      </c>
      <c r="J1989" s="39">
        <f>[2]Emissions!J663</f>
        <v>0</v>
      </c>
      <c r="K1989" s="39">
        <f>[2]Emissions!K663</f>
        <v>0</v>
      </c>
      <c r="L1989" s="39">
        <f>[2]Emissions!L663</f>
        <v>0</v>
      </c>
      <c r="M1989" s="39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1.5591457541695749E-3</v>
      </c>
      <c r="J1992" s="39">
        <f>[2]Emissions!J1131</f>
        <v>1.5591457541695749E-3</v>
      </c>
      <c r="K1992" s="39">
        <f>[2]Emissions!K1131</f>
        <v>1.5591457541695769E-3</v>
      </c>
      <c r="L1992" s="39">
        <f>[2]Emissions!L1131</f>
        <v>1.5546729465298361E-3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62.319267916224483</v>
      </c>
      <c r="F1994" s="39">
        <f>[2]Emissions!F1375</f>
        <v>0</v>
      </c>
      <c r="G1994" s="39">
        <f>[2]Emissions!G1375</f>
        <v>0</v>
      </c>
      <c r="H1994" s="39">
        <f>[2]Emissions!H1375</f>
        <v>654.82462713401083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277.75321050802381</v>
      </c>
      <c r="F1996" s="39">
        <f>[2]Emissions!F1220</f>
        <v>277.75321050802381</v>
      </c>
      <c r="G1996" s="39">
        <f>[2]Emissions!G1220</f>
        <v>227.93716116945541</v>
      </c>
      <c r="H1996" s="39">
        <f>[2]Emissions!H1220</f>
        <v>288.20057868770027</v>
      </c>
      <c r="I1996" s="39">
        <f>[2]Emissions!I1220</f>
        <v>60.673806039515902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359.46697892458661</v>
      </c>
      <c r="G1998" s="39">
        <f>[2]Emissions!G897</f>
        <v>237.502364680856</v>
      </c>
      <c r="H1998" s="39">
        <f>[2]Emissions!H897</f>
        <v>526.97060893808259</v>
      </c>
      <c r="I1998" s="39">
        <f>[2]Emissions!I897</f>
        <v>663.96028997548297</v>
      </c>
      <c r="J1998" s="39">
        <f>[2]Emissions!J897</f>
        <v>726.7584476161835</v>
      </c>
      <c r="K1998" s="39">
        <f>[2]Emissions!K897</f>
        <v>367.29146869159689</v>
      </c>
      <c r="L1998" s="39">
        <f>[2]Emissions!L897</f>
        <v>0</v>
      </c>
      <c r="M1998" s="39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7610.7943089775608</v>
      </c>
      <c r="F2000" s="39">
        <f>[2]Emissions!F1108</f>
        <v>5329.8185384235203</v>
      </c>
      <c r="G2000" s="39">
        <f>[2]Emissions!G1108</f>
        <v>6907.3898259877897</v>
      </c>
      <c r="H2000" s="39">
        <f>[2]Emissions!H1108</f>
        <v>3224.375548117097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595.49411445374108</v>
      </c>
      <c r="F2002" s="39">
        <f>[2]Emissions!F1291</f>
        <v>891.23638356211836</v>
      </c>
      <c r="G2002" s="39">
        <f>[2]Emissions!G1291</f>
        <v>1064.984078625678</v>
      </c>
      <c r="H2002" s="39">
        <f>[2]Emissions!H1291</f>
        <v>1064.984078625678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2230.4340170961091</v>
      </c>
      <c r="F2006" s="39">
        <f>[2]Emissions!F1360</f>
        <v>2230.4340170961091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4.8005741757480287</v>
      </c>
      <c r="K2008" s="39">
        <f>[2]Emissions!K1053</f>
        <v>28.203373282519681</v>
      </c>
      <c r="L2008" s="39">
        <f>[2]Emissions!L1053</f>
        <v>175.22095741480311</v>
      </c>
      <c r="M2008" s="39">
        <f>[2]Emissions!M1053</f>
        <v>1030.9233042418889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24.460289101497519</v>
      </c>
      <c r="F2009" s="39">
        <f>[2]Emissions!F1123</f>
        <v>19.56823128119801</v>
      </c>
      <c r="G2009" s="39">
        <f>[2]Emissions!G1123</f>
        <v>14.6761734608985</v>
      </c>
      <c r="H2009" s="39">
        <f>[2]Emissions!H1123</f>
        <v>11.981628020116171</v>
      </c>
      <c r="I2009" s="39">
        <f>[2]Emissions!I1123</f>
        <v>4.8920578202995024</v>
      </c>
      <c r="J2009" s="39">
        <f>[2]Emissions!J1123</f>
        <v>4.8310691637612138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25406.002737118539</v>
      </c>
      <c r="F2013" s="39">
        <f>[2]Emissions!F1198</f>
        <v>29721.437194237489</v>
      </c>
      <c r="G2013" s="39">
        <f>[2]Emissions!G1198</f>
        <v>38789.868442353472</v>
      </c>
      <c r="H2013" s="39">
        <f>[2]Emissions!H1198</f>
        <v>56417.245594186272</v>
      </c>
      <c r="I2013" s="39">
        <f>[2]Emissions!I1198</f>
        <v>83103.706450946134</v>
      </c>
      <c r="J2013" s="39">
        <f>[2]Emissions!J1198</f>
        <v>92738.816469699959</v>
      </c>
      <c r="K2013" s="39">
        <f>[2]Emissions!K1198</f>
        <v>93460.686060820284</v>
      </c>
      <c r="L2013" s="39">
        <f>[2]Emissions!L1198</f>
        <v>92515.768632285006</v>
      </c>
      <c r="M2013" s="39">
        <f>[2]Emissions!M1198</f>
        <v>80974.405254238576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8166.4154133442653</v>
      </c>
      <c r="H2014" s="39">
        <f>[2]Emissions!H1191</f>
        <v>5312.8237541797625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5096.3410970535742</v>
      </c>
      <c r="F2015" s="39">
        <f>[2]Emissions!F882</f>
        <v>8811.853662698697</v>
      </c>
      <c r="G2015" s="39">
        <f>[2]Emissions!G882</f>
        <v>8837.3952675181135</v>
      </c>
      <c r="H2015" s="39">
        <f>[2]Emissions!H882</f>
        <v>7505.4237746448707</v>
      </c>
      <c r="I2015" s="39">
        <f>[2]Emissions!I882</f>
        <v>1425.874608239691</v>
      </c>
      <c r="J2015" s="39">
        <f>[2]Emissions!J882</f>
        <v>742.37313498509957</v>
      </c>
      <c r="K2015" s="39">
        <f>[2]Emissions!K882</f>
        <v>0</v>
      </c>
      <c r="L2015" s="39">
        <f>[2]Emissions!L882</f>
        <v>0</v>
      </c>
      <c r="M2015" s="39">
        <f>[2]Emissions!M882</f>
        <v>3418.204210653586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2.9370801024320228E-2</v>
      </c>
      <c r="F2016" s="39">
        <f>[2]Emissions!F1276</f>
        <v>0.1249379145987824</v>
      </c>
      <c r="G2016" s="39">
        <f>[2]Emissions!G1276</f>
        <v>0.19476990329442151</v>
      </c>
      <c r="H2016" s="39">
        <f>[2]Emissions!H1276</f>
        <v>0.30583905007414158</v>
      </c>
      <c r="I2016" s="39">
        <f>[2]Emissions!I1276</f>
        <v>0.38578026536922622</v>
      </c>
      <c r="J2016" s="39">
        <f>[2]Emissions!J1276</f>
        <v>0.46938490978589442</v>
      </c>
      <c r="K2016" s="39">
        <f>[2]Emissions!K1276</f>
        <v>0.54025093354192444</v>
      </c>
      <c r="L2016" s="39">
        <f>[2]Emissions!L1276</f>
        <v>0.54428128013112098</v>
      </c>
      <c r="M2016" s="39">
        <f>[2]Emissions!M1276</f>
        <v>0.55003025115250548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0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-18.629506853653009</v>
      </c>
      <c r="J2018" s="39">
        <f>[2]Emissions!J1591</f>
        <v>-8.026398778381747</v>
      </c>
      <c r="K2018" s="39">
        <f>[2]Emissions!K1591</f>
        <v>-7.6892900296897126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686.55446872799985</v>
      </c>
      <c r="G2019" s="39">
        <f>[2]Emissions!G1535</f>
        <v>517.06763832360036</v>
      </c>
      <c r="H2019" s="39">
        <f>[2]Emissions!H1535</f>
        <v>343.27723436399958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1.2221593960744701E-3</v>
      </c>
      <c r="L2020" s="39">
        <f>[2]Emissions!L1137</f>
        <v>1.2221593960744701E-3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3350.4368896384299</v>
      </c>
      <c r="I2021" s="39">
        <f>[2]Emissions!I1151</f>
        <v>5034.7091031389318</v>
      </c>
      <c r="J2021" s="39">
        <f>[2]Emissions!J1151</f>
        <v>5708.1614317317153</v>
      </c>
      <c r="K2021" s="39">
        <f>[2]Emissions!K1151</f>
        <v>7179.4741959257299</v>
      </c>
      <c r="L2021" s="39">
        <f>[2]Emissions!L1151</f>
        <v>7033.2196452438766</v>
      </c>
      <c r="M2021" s="39">
        <f>[2]Emissions!M1151</f>
        <v>5029.5937847904133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8840.7894082156181</v>
      </c>
      <c r="F2022" s="39">
        <f>[2]Emissions!F1014</f>
        <v>10418.56540392679</v>
      </c>
      <c r="G2022" s="39">
        <f>[2]Emissions!G1014</f>
        <v>5563.619094383499</v>
      </c>
      <c r="H2022" s="39">
        <f>[2]Emissions!H1014</f>
        <v>17143.542332769761</v>
      </c>
      <c r="I2022" s="39">
        <f>[2]Emissions!I1014</f>
        <v>32827.856552913472</v>
      </c>
      <c r="J2022" s="39">
        <f>[2]Emissions!J1014</f>
        <v>34834.954514734432</v>
      </c>
      <c r="K2022" s="39">
        <f>[2]Emissions!K1014</f>
        <v>48970.359753919824</v>
      </c>
      <c r="L2022" s="39">
        <f>[2]Emissions!L1014</f>
        <v>27584.536544641789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10.56737647058824</v>
      </c>
      <c r="F2024" s="39">
        <f>[2]Emissions!F1515</f>
        <v>8.4539011764705876</v>
      </c>
      <c r="G2024" s="39">
        <f>[2]Emissions!G1515</f>
        <v>6.3404258823529478</v>
      </c>
      <c r="H2024" s="39">
        <f>[2]Emissions!H1515</f>
        <v>4.2269505882352956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4.7095623673681086E-3</v>
      </c>
      <c r="F2025" s="39">
        <f>[2]Emissions!F1250</f>
        <v>0.27138668308013769</v>
      </c>
      <c r="G2025" s="39">
        <f>[2]Emissions!G1250</f>
        <v>0.36169006026452227</v>
      </c>
      <c r="H2025" s="39">
        <f>[2]Emissions!H1250</f>
        <v>0.65800993939150543</v>
      </c>
      <c r="I2025" s="39">
        <f>[2]Emissions!I1250</f>
        <v>0.83473120397252387</v>
      </c>
      <c r="J2025" s="39">
        <f>[2]Emissions!J1250</f>
        <v>1.0137477337936951</v>
      </c>
      <c r="K2025" s="39">
        <f>[2]Emissions!K1250</f>
        <v>1.1673627360668271</v>
      </c>
      <c r="L2025" s="39">
        <f>[2]Emissions!L1250</f>
        <v>0</v>
      </c>
      <c r="M2025" s="39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565.01935743831382</v>
      </c>
      <c r="F2026" s="39">
        <f>[2]Emissions!F1145</f>
        <v>660.63800959715809</v>
      </c>
      <c r="G2026" s="39">
        <f>[2]Emissions!G1145</f>
        <v>706.24260526524085</v>
      </c>
      <c r="H2026" s="39">
        <f>[2]Emissions!H1145</f>
        <v>781.64406139060304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695.4700424840197</v>
      </c>
      <c r="L2026" s="39">
        <f>[2]Emissions!L1145</f>
        <v>692.24637281685057</v>
      </c>
      <c r="M2026" s="39">
        <f>[2]Emissions!M1145</f>
        <v>153.55134740987239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1303.7823021472759</v>
      </c>
      <c r="H2029" s="39">
        <f>[2]Emissions!H677</f>
        <v>9795.0451514082324</v>
      </c>
      <c r="I2029" s="39">
        <f>[2]Emissions!I677</f>
        <v>0</v>
      </c>
      <c r="J2029" s="39">
        <f>[2]Emissions!J677</f>
        <v>0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369.94773597222212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3044.5597816111099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2029.7065210740741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957.38258976247039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975.6010911500656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2978.5079285110601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24.569009557756221</v>
      </c>
      <c r="F2035" s="39">
        <f>[2]Emissions!F940</f>
        <v>24.569009557756221</v>
      </c>
      <c r="G2035" s="39">
        <f>[2]Emissions!G940</f>
        <v>9.4294987032627056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128.13102108433731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9.7813926886792399E-2</v>
      </c>
      <c r="J2040" s="39">
        <f>[2]Emissions!J1205</f>
        <v>0.68469748820754683</v>
      </c>
      <c r="K2040" s="39">
        <f>[2]Emissions!K1205</f>
        <v>4.2059988561320747</v>
      </c>
      <c r="L2040" s="39">
        <f>[2]Emissions!L1205</f>
        <v>26.116318478773589</v>
      </c>
      <c r="M2040" s="39">
        <f>[2]Emissions!M1205</f>
        <v>153.9591209198112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45.973416202267941</v>
      </c>
      <c r="I2041" s="39">
        <f>[2]Emissions!I889</f>
        <v>184.897966019655</v>
      </c>
      <c r="J2041" s="39">
        <f>[2]Emissions!J889</f>
        <v>261.56975648356052</v>
      </c>
      <c r="K2041" s="39">
        <f>[2]Emissions!K889</f>
        <v>279.24773999135323</v>
      </c>
      <c r="L2041" s="39">
        <f>[2]Emissions!L889</f>
        <v>281.64993088824241</v>
      </c>
      <c r="M2041" s="39">
        <f>[2]Emissions!M889</f>
        <v>219.66661689945329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7351.3750508895246</v>
      </c>
      <c r="F2042" s="39">
        <f>[2]Emissions!F875</f>
        <v>4464.84328157867</v>
      </c>
      <c r="G2042" s="39">
        <f>[2]Emissions!G875</f>
        <v>4423.3200396829279</v>
      </c>
      <c r="H2042" s="39">
        <f>[2]Emissions!H875</f>
        <v>4241.6011174997348</v>
      </c>
      <c r="I2042" s="39">
        <f>[2]Emissions!I875</f>
        <v>2120.8005587498828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40.658349600000001</v>
      </c>
      <c r="G2043" s="39">
        <f>[2]Emissions!G1611</f>
        <v>39.451362080000003</v>
      </c>
      <c r="H2043" s="39">
        <f>[2]Emissions!H1611</f>
        <v>40.385634680167257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2943.1234807361961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60.254302070959533</v>
      </c>
      <c r="F2045" s="39">
        <f>[2]Emissions!F1412</f>
        <v>432.20291256742411</v>
      </c>
      <c r="G2045" s="39">
        <f>[2]Emissions!G1412</f>
        <v>432.20291256742411</v>
      </c>
      <c r="H2045" s="39">
        <f>[2]Emissions!H1412</f>
        <v>432.20291256742411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20.458559999999991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33955.893277600859</v>
      </c>
      <c r="F2048" s="39">
        <f>[2]Emissions!F1406</f>
        <v>39316.566763322407</v>
      </c>
      <c r="G2048" s="39">
        <f>[2]Emissions!G1406</f>
        <v>42579.691286850677</v>
      </c>
      <c r="H2048" s="39">
        <f>[2]Emissions!H1406</f>
        <v>50341.212145876692</v>
      </c>
      <c r="I2048" s="39">
        <f>[2]Emissions!I1406</f>
        <v>50341.212145876692</v>
      </c>
      <c r="J2048" s="39">
        <f>[2]Emissions!J1406</f>
        <v>0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11451.700989375149</v>
      </c>
      <c r="G2049" s="39">
        <f>[2]Emissions!G1722</f>
        <v>11451.700989375149</v>
      </c>
      <c r="H2049" s="39">
        <f>[2]Emissions!H1722</f>
        <v>23191.894991161851</v>
      </c>
      <c r="I2049" s="39">
        <f>[2]Emissions!I1722</f>
        <v>8951.6908595139485</v>
      </c>
      <c r="J2049" s="39">
        <f>[2]Emissions!J1722</f>
        <v>0</v>
      </c>
      <c r="K2049" s="39">
        <f>[2]Emissions!K1722</f>
        <v>0</v>
      </c>
      <c r="L2049" s="39">
        <f>[2]Emissions!L1722</f>
        <v>0</v>
      </c>
      <c r="M2049" s="39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4.6878937411756523</v>
      </c>
      <c r="G2050" s="39">
        <f>[2]Emissions!G1508</f>
        <v>3.3357610588235298</v>
      </c>
      <c r="H2050" s="39">
        <f>[2]Emissions!H1508</f>
        <v>2.3439468705880788</v>
      </c>
      <c r="I2050" s="39">
        <f>[2]Emissions!I1508</f>
        <v>1.17197343529411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6.5596687242798337</v>
      </c>
      <c r="H2051" s="39">
        <f>[2]Emissions!H1459</f>
        <v>4.9197515432098751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0</v>
      </c>
      <c r="H2052" s="39">
        <f>[2]Emissions!H1345</f>
        <v>0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7.3184984906902342</v>
      </c>
      <c r="F2055" s="39">
        <f>[2]Emissions!F1183</f>
        <v>5.2781021351911894</v>
      </c>
      <c r="G2055" s="39">
        <f>[2]Emissions!G1183</f>
        <v>4.8789989937934903</v>
      </c>
      <c r="H2055" s="39">
        <f>[2]Emissions!H1183</f>
        <v>3.6592492453451189</v>
      </c>
      <c r="I2055" s="39">
        <f>[2]Emissions!I1183</f>
        <v>2.4394994968967452</v>
      </c>
      <c r="J2055" s="39">
        <f>[2]Emissions!J1183</f>
        <v>1.219749748448373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43.085364439999978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755.54479660041557</v>
      </c>
      <c r="F2057" s="39">
        <f>[2]Emissions!F792</f>
        <v>3952.3525383766241</v>
      </c>
      <c r="G2057" s="39">
        <f>[2]Emissions!G792</f>
        <v>6089.5181097342765</v>
      </c>
      <c r="H2057" s="39">
        <f>[2]Emissions!H792</f>
        <v>11683.92550230415</v>
      </c>
      <c r="I2057" s="39">
        <f>[2]Emissions!I792</f>
        <v>14412.15875918476</v>
      </c>
      <c r="J2057" s="39">
        <f>[2]Emissions!J792</f>
        <v>15011.29944557248</v>
      </c>
      <c r="K2057" s="39">
        <f>[2]Emissions!K792</f>
        <v>15207.266044734781</v>
      </c>
      <c r="L2057" s="39">
        <f>[2]Emissions!L792</f>
        <v>12122.418957780999</v>
      </c>
      <c r="M2057" s="39">
        <f>[2]Emissions!M792</f>
        <v>3036.5616572515978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269.4289274775702</v>
      </c>
      <c r="F2058" s="39">
        <f>[2]Emissions!F1170</f>
        <v>248.3446922569378</v>
      </c>
      <c r="G2058" s="39">
        <f>[2]Emissions!G1170</f>
        <v>345.09782382584638</v>
      </c>
      <c r="H2058" s="39">
        <f>[2]Emissions!H1170</f>
        <v>330.90469321593548</v>
      </c>
      <c r="I2058" s="39">
        <f>[2]Emissions!I1170</f>
        <v>364.16478905212801</v>
      </c>
      <c r="J2058" s="39">
        <f>[2]Emissions!J1170</f>
        <v>401.76458567455688</v>
      </c>
      <c r="K2058" s="39">
        <f>[2]Emissions!K1170</f>
        <v>378.66639259689441</v>
      </c>
      <c r="L2058" s="39">
        <f>[2]Emissions!L1170</f>
        <v>375.03240698895269</v>
      </c>
      <c r="M2058" s="39">
        <f>[2]Emissions!M1170</f>
        <v>372.34709861440149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72.352105799083517</v>
      </c>
      <c r="F2059" s="39">
        <f>[2]Emissions!F861</f>
        <v>744.28241657869989</v>
      </c>
      <c r="G2059" s="39">
        <f>[2]Emissions!G861</f>
        <v>1267.1146668483</v>
      </c>
      <c r="H2059" s="39">
        <f>[2]Emissions!H861</f>
        <v>1267.1146668483</v>
      </c>
      <c r="I2059" s="39">
        <f>[2]Emissions!I861</f>
        <v>0</v>
      </c>
      <c r="J2059" s="39">
        <f>[2]Emissions!J861</f>
        <v>0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18523.605718952909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40347.15966819723</v>
      </c>
      <c r="J2060" s="39">
        <f>[2]Emissions!J655</f>
        <v>47782.076470981221</v>
      </c>
      <c r="K2060" s="39">
        <f>[2]Emissions!K655</f>
        <v>0</v>
      </c>
      <c r="L2060" s="39">
        <f>[2]Emissions!L655</f>
        <v>0</v>
      </c>
      <c r="M2060" s="39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7478.0068311838186</v>
      </c>
      <c r="F2061" s="39">
        <f>[2]Emissions!F683</f>
        <v>5982.405464947059</v>
      </c>
      <c r="G2061" s="39">
        <f>[2]Emissions!G683</f>
        <v>4486.804098710295</v>
      </c>
      <c r="H2061" s="39">
        <f>[2]Emissions!H683</f>
        <v>2991.2027324735291</v>
      </c>
      <c r="I2061" s="39">
        <f>[2]Emissions!I683</f>
        <v>1495.601366236765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249.858568863865</v>
      </c>
      <c r="F2062" s="39">
        <f>[2]Emissions!F654</f>
        <v>0</v>
      </c>
      <c r="G2062" s="39">
        <f>[2]Emissions!G654</f>
        <v>0</v>
      </c>
      <c r="H2062" s="39">
        <f>[2]Emissions!H654</f>
        <v>428.8046339500001</v>
      </c>
      <c r="I2062" s="39">
        <f>[2]Emissions!I654</f>
        <v>544.22900839996282</v>
      </c>
      <c r="J2062" s="39">
        <f>[2]Emissions!J654</f>
        <v>644.51605295008414</v>
      </c>
      <c r="K2062" s="39">
        <f>[2]Emissions!K654</f>
        <v>0</v>
      </c>
      <c r="L2062" s="39">
        <f>[2]Emissions!L654</f>
        <v>0</v>
      </c>
      <c r="M2062" s="39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3143.8379254373031</v>
      </c>
      <c r="F2063" s="39">
        <f>[2]Emissions!F1337</f>
        <v>4258.9196762664942</v>
      </c>
      <c r="G2063" s="39">
        <f>[2]Emissions!G1337</f>
        <v>4867.7506858444267</v>
      </c>
      <c r="H2063" s="39">
        <f>[2]Emissions!H1337</f>
        <v>5970.3832027218441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73.335133389176477</v>
      </c>
      <c r="G2065" s="39">
        <f>[2]Emissions!G1520</f>
        <v>55.00135004188239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33920.860048602313</v>
      </c>
      <c r="F2066" s="39">
        <f>[2]Emissions!F1405</f>
        <v>39276.002780051647</v>
      </c>
      <c r="G2066" s="39">
        <f>[2]Emissions!G1405</f>
        <v>42535.760648261828</v>
      </c>
      <c r="H2066" s="39">
        <f>[2]Emissions!H1405</f>
        <v>50289.27373274901</v>
      </c>
      <c r="I2066" s="39">
        <f>[2]Emissions!I1405</f>
        <v>50289.27373274901</v>
      </c>
      <c r="J2066" s="39">
        <f>[2]Emissions!J1405</f>
        <v>0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5029.1538506160687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2011.6615402464281</v>
      </c>
      <c r="J2067" s="39">
        <f>[2]Emissions!J1255</f>
        <v>801.7700569508396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111.3437140435114</v>
      </c>
      <c r="G2068" s="39">
        <f>[2]Emissions!G1721</f>
        <v>111.3437140435113</v>
      </c>
      <c r="H2068" s="39">
        <f>[2]Emissions!H1721</f>
        <v>225.49241605407721</v>
      </c>
      <c r="I2068" s="39">
        <f>[2]Emissions!I1721</f>
        <v>87.036371993329567</v>
      </c>
      <c r="J2068" s="39">
        <f>[2]Emissions!J1721</f>
        <v>0</v>
      </c>
      <c r="K2068" s="39">
        <f>[2]Emissions!K1721</f>
        <v>0</v>
      </c>
      <c r="L2068" s="39">
        <f>[2]Emissions!L1721</f>
        <v>0</v>
      </c>
      <c r="M2068" s="39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80.48185411764706</v>
      </c>
      <c r="F2069" s="39">
        <f>[2]Emissions!F1507</f>
        <v>35.717285647052591</v>
      </c>
      <c r="G2069" s="39">
        <f>[2]Emissions!G1507</f>
        <v>25.415322352941189</v>
      </c>
      <c r="H2069" s="39">
        <f>[2]Emissions!H1507</f>
        <v>17.858642823528221</v>
      </c>
      <c r="I2069" s="39">
        <f>[2]Emissions!I1507</f>
        <v>8.9293214117646453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1740.28011255144</v>
      </c>
      <c r="J2070" s="39">
        <f>[2]Emissions!J1458</f>
        <v>870.14005627572033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0</v>
      </c>
      <c r="H2071" s="39">
        <f>[2]Emissions!H1344</f>
        <v>0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240.9662273415592</v>
      </c>
      <c r="F2072" s="39">
        <f>[2]Emissions!F1386</f>
        <v>4354.9946501307322</v>
      </c>
      <c r="G2072" s="39">
        <f>[2]Emissions!G1386</f>
        <v>4354.9946501307322</v>
      </c>
      <c r="H2072" s="39">
        <f>[2]Emissions!H1386</f>
        <v>4689.0072460324673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752.34103561319034</v>
      </c>
      <c r="F2074" s="39">
        <f>[2]Emissions!F791</f>
        <v>3935.5932503407762</v>
      </c>
      <c r="G2074" s="39">
        <f>[2]Emissions!G791</f>
        <v>6063.6965295463751</v>
      </c>
      <c r="H2074" s="39">
        <f>[2]Emissions!H791</f>
        <v>11634.38177588269</v>
      </c>
      <c r="I2074" s="39">
        <f>[2]Emissions!I791</f>
        <v>14351.046417226829</v>
      </c>
      <c r="J2074" s="39">
        <f>[2]Emissions!J791</f>
        <v>14947.646548024009</v>
      </c>
      <c r="K2074" s="39">
        <f>[2]Emissions!K791</f>
        <v>15142.782183690821</v>
      </c>
      <c r="L2074" s="39">
        <f>[2]Emissions!L791</f>
        <v>12071.01587340733</v>
      </c>
      <c r="M2074" s="39">
        <f>[2]Emissions!M791</f>
        <v>3023.6856268473389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0.50326122069052115</v>
      </c>
      <c r="F2077" s="39">
        <f>[2]Emissions!F1025</f>
        <v>0.41938435057543461</v>
      </c>
      <c r="G2077" s="39">
        <f>[2]Emissions!G1025</f>
        <v>0.33550748046034751</v>
      </c>
      <c r="H2077" s="39">
        <f>[2]Emissions!H1025</f>
        <v>0.25163061034526052</v>
      </c>
      <c r="I2077" s="39">
        <f>[2]Emissions!I1025</f>
        <v>0.12991284432779349</v>
      </c>
      <c r="J2077" s="39">
        <f>[2]Emissions!J1025</f>
        <v>8.3876870115086891E-2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8.3674460838500456E-3</v>
      </c>
      <c r="F2078" s="39">
        <f>[2]Emissions!F1169</f>
        <v>5.1678858891669392E-2</v>
      </c>
      <c r="G2078" s="39">
        <f>[2]Emissions!G1169</f>
        <v>1.0717436548297659E-2</v>
      </c>
      <c r="H2078" s="39">
        <f>[2]Emissions!H1169</f>
        <v>6.8859039393541738E-2</v>
      </c>
      <c r="I2078" s="39">
        <f>[2]Emissions!I1169</f>
        <v>7.5780241468855966E-2</v>
      </c>
      <c r="J2078" s="39">
        <f>[2]Emissions!J1169</f>
        <v>8.3604506067978632E-2</v>
      </c>
      <c r="K2078" s="39">
        <f>[2]Emissions!K1169</f>
        <v>7.8797927558629771E-2</v>
      </c>
      <c r="L2078" s="39">
        <f>[2]Emissions!L1169</f>
        <v>1.2964585342938109E-2</v>
      </c>
      <c r="M2078" s="39">
        <f>[2]Emissions!M1169</f>
        <v>1.287175627284924E-2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72.05575592299769</v>
      </c>
      <c r="F2079" s="39">
        <f>[2]Emissions!F860</f>
        <v>741.23388054108318</v>
      </c>
      <c r="G2079" s="39">
        <f>[2]Emissions!G860</f>
        <v>1261.9246413423421</v>
      </c>
      <c r="H2079" s="39">
        <f>[2]Emissions!H860</f>
        <v>1261.9246413423421</v>
      </c>
      <c r="I2079" s="39">
        <f>[2]Emissions!I860</f>
        <v>0</v>
      </c>
      <c r="J2079" s="39">
        <f>[2]Emissions!J860</f>
        <v>0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6042.3420120000001</v>
      </c>
      <c r="F2080" s="39">
        <f>[2]Emissions!F1610</f>
        <v>5336.4083849999997</v>
      </c>
      <c r="G2080" s="39">
        <f>[2]Emissions!G1610</f>
        <v>5177.9912729999996</v>
      </c>
      <c r="H2080" s="39">
        <f>[2]Emissions!H1610</f>
        <v>5300.6145517719542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9123.0807642018081</v>
      </c>
      <c r="G2082" s="39">
        <f>[2]Emissions!G1411</f>
        <v>9123.0807642018081</v>
      </c>
      <c r="H2082" s="39">
        <f>[2]Emissions!H1411</f>
        <v>9123.0807642018081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1453.3798914750751</v>
      </c>
      <c r="F2085" s="39">
        <f>[2]Emissions!F718</f>
        <v>1066.483205517937</v>
      </c>
      <c r="G2085" s="39">
        <f>[2]Emissions!G718</f>
        <v>25.46859675</v>
      </c>
      <c r="H2085" s="39">
        <f>[2]Emissions!H718</f>
        <v>35585.191364685903</v>
      </c>
      <c r="I2085" s="39">
        <f>[2]Emissions!I718</f>
        <v>12.734298375</v>
      </c>
      <c r="J2085" s="39">
        <f>[2]Emissions!J718</f>
        <v>6.3671491875000026</v>
      </c>
      <c r="K2085" s="39">
        <f>[2]Emissions!K718</f>
        <v>0</v>
      </c>
      <c r="L2085" s="39">
        <f>[2]Emissions!L718</f>
        <v>0</v>
      </c>
      <c r="M2085" s="39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12338.542587520329</v>
      </c>
      <c r="F2086" s="39">
        <f>[2]Emissions!F748</f>
        <v>6797.5218367255266</v>
      </c>
      <c r="G2086" s="39">
        <f>[2]Emissions!G748</f>
        <v>5474.5966180439818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6.7428315506112693</v>
      </c>
      <c r="M2087" s="39">
        <f>[2]Emissions!M712</f>
        <v>24.327305312143441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78.912837751715287</v>
      </c>
      <c r="F2088" s="39">
        <f>[2]Emissions!F742</f>
        <v>384.49771173789412</v>
      </c>
      <c r="G2088" s="39">
        <f>[2]Emissions!G742</f>
        <v>579.17039977331854</v>
      </c>
      <c r="H2088" s="39">
        <f>[2]Emissions!H742</f>
        <v>1124.1426683515481</v>
      </c>
      <c r="I2088" s="39">
        <f>[2]Emissions!I742</f>
        <v>1506.2462734842611</v>
      </c>
      <c r="J2088" s="39">
        <f>[2]Emissions!J742</f>
        <v>1568.8637786924371</v>
      </c>
      <c r="K2088" s="39">
        <f>[2]Emissions!K742</f>
        <v>1589.1468005449219</v>
      </c>
      <c r="L2088" s="39">
        <f>[2]Emissions!L742</f>
        <v>1266.7828158561531</v>
      </c>
      <c r="M2088" s="39">
        <f>[2]Emissions!M742</f>
        <v>317.31819697792332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5795.932694027143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57166.349447100001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8728.521269753086</v>
      </c>
      <c r="F2092" s="39">
        <f>[2]Emissions!F1470</f>
        <v>7273.7677247942393</v>
      </c>
      <c r="G2092" s="39">
        <f>[2]Emissions!G1470</f>
        <v>5819.0141798353916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-2174.2349729247699</v>
      </c>
      <c r="J2093" s="39">
        <f>[2]Emissions!J1005</f>
        <v>-2174.2349729247699</v>
      </c>
      <c r="K2093" s="39">
        <f>[2]Emissions!K1005</f>
        <v>-1994.723301487079</v>
      </c>
      <c r="L2093" s="39">
        <f>[2]Emissions!L1005</f>
        <v>-2427.7637858953649</v>
      </c>
      <c r="M2093" s="39">
        <f>[2]Emissions!M1005</f>
        <v>-50755.407194059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845.85628536585398</v>
      </c>
      <c r="F2098" s="39">
        <f>[2]Emissions!F1500</f>
        <v>676.68502829268323</v>
      </c>
      <c r="G2098" s="39">
        <f>[2]Emissions!G1500</f>
        <v>507.51377121951242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6.7465197175248317</v>
      </c>
      <c r="F2099" s="39">
        <f>[2]Emissions!F1464</f>
        <v>6.2165896707818931</v>
      </c>
      <c r="G2099" s="39">
        <f>[2]Emissions!G1464</f>
        <v>7.6053908210914294</v>
      </c>
      <c r="H2099" s="39">
        <f>[2]Emissions!H1464</f>
        <v>10.09112353827048</v>
      </c>
      <c r="I2099" s="39">
        <f>[2]Emissions!I1464</f>
        <v>5.8495472513470332</v>
      </c>
      <c r="J2099" s="39">
        <f>[2]Emissions!J1464</f>
        <v>1.0406041500415639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16288.68715855882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-13550.043078856061</v>
      </c>
      <c r="J2101" s="39">
        <f>[2]Emissions!J999</f>
        <v>-283.86043550405731</v>
      </c>
      <c r="K2101" s="39">
        <f>[2]Emissions!K999</f>
        <v>-915.30983784704358</v>
      </c>
      <c r="L2101" s="39">
        <f>[2]Emissions!L999</f>
        <v>-18947.700888992578</v>
      </c>
      <c r="M2101" s="39">
        <f>[2]Emissions!M999</f>
        <v>-21387.600385672918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311.64451982439431</v>
      </c>
      <c r="G2103" s="39">
        <f>[2]Emissions!G1634</f>
        <v>364.10595158326322</v>
      </c>
      <c r="H2103" s="39">
        <f>[2]Emissions!H1634</f>
        <v>364.10595158326328</v>
      </c>
      <c r="I2103" s="39">
        <f>[2]Emissions!I1634</f>
        <v>0</v>
      </c>
      <c r="J2103" s="39">
        <f>[2]Emissions!J1634</f>
        <v>0</v>
      </c>
      <c r="K2103" s="39">
        <f>[2]Emissions!K1634</f>
        <v>0</v>
      </c>
      <c r="L2103" s="39">
        <f>[2]Emissions!L1634</f>
        <v>0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5.5116511507690884</v>
      </c>
      <c r="F2107" s="39">
        <f>[2]Emissions!F1494</f>
        <v>8.7839400522055371</v>
      </c>
      <c r="G2107" s="39">
        <f>[2]Emissions!G1494</f>
        <v>9.5456370514069189</v>
      </c>
      <c r="H2107" s="39">
        <f>[2]Emissions!H1494</f>
        <v>9.9546942442425177</v>
      </c>
      <c r="I2107" s="39">
        <f>[2]Emissions!I1494</f>
        <v>4.5047396405563189</v>
      </c>
      <c r="J2107" s="39">
        <f>[2]Emissions!J1494</f>
        <v>0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170.4367352875322</v>
      </c>
      <c r="F2108" s="39">
        <f>[2]Emissions!F1392</f>
        <v>193.89930204349051</v>
      </c>
      <c r="G2108" s="39">
        <f>[2]Emissions!G1392</f>
        <v>159.48234143547941</v>
      </c>
      <c r="H2108" s="39">
        <f>[2]Emissions!H1392</f>
        <v>193.89930204349051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100.587566575</v>
      </c>
      <c r="H2112" s="39">
        <f>[2]Emissions!H1652</f>
        <v>11.99057084999999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412.56087903237278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974.9726857756084</v>
      </c>
      <c r="H2115" s="39">
        <f>[2]Emissions!H1488</f>
        <v>974.97268577561158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5.2507555316390807E-2</v>
      </c>
      <c r="H2116" s="39">
        <f>[2]Emissions!H1423</f>
        <v>1.794185148827941</v>
      </c>
      <c r="I2116" s="39">
        <f>[2]Emissions!I1423</f>
        <v>6.5931398362000566</v>
      </c>
      <c r="J2116" s="39">
        <f>[2]Emissions!J1423</f>
        <v>8.5122162617087902</v>
      </c>
      <c r="K2116" s="39">
        <f>[2]Emissions!K1423</f>
        <v>12.16989989825051</v>
      </c>
      <c r="L2116" s="39">
        <f>[2]Emissions!L1423</f>
        <v>4.8470014694077186</v>
      </c>
      <c r="M2116" s="39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23.209205006705339</v>
      </c>
      <c r="F2117" s="39">
        <f>[2]Emissions!F987</f>
        <v>44.116064100119821</v>
      </c>
      <c r="G2117" s="39">
        <f>[2]Emissions!G987</f>
        <v>47.89036944858659</v>
      </c>
      <c r="H2117" s="39">
        <f>[2]Emissions!H987</f>
        <v>60.104510771759919</v>
      </c>
      <c r="I2117" s="39">
        <f>[2]Emissions!I987</f>
        <v>66.780384715590671</v>
      </c>
      <c r="J2117" s="39">
        <f>[2]Emissions!J987</f>
        <v>74.315966500793465</v>
      </c>
      <c r="K2117" s="39">
        <f>[2]Emissions!K987</f>
        <v>73.878941927109224</v>
      </c>
      <c r="L2117" s="39">
        <f>[2]Emissions!L987</f>
        <v>73.754217350706313</v>
      </c>
      <c r="M2117" s="39">
        <f>[2]Emissions!M987</f>
        <v>73.594927092146946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14054.67914691602</v>
      </c>
      <c r="J2118" s="39">
        <f>[2]Emissions!J778</f>
        <v>1528.6974001250001</v>
      </c>
      <c r="K2118" s="39">
        <f>[2]Emissions!K778</f>
        <v>10535.14399361146</v>
      </c>
      <c r="L2118" s="39">
        <f>[2]Emissions!L778</f>
        <v>10573.64587760185</v>
      </c>
      <c r="M2118" s="39">
        <f>[2]Emissions!M778</f>
        <v>10693.800192836459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1.52975E-2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4.4701081739891269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611.01862951774172</v>
      </c>
      <c r="G2123" s="39">
        <f>[2]Emissions!G1622</f>
        <v>460.42871101182789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0.92512686249999998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0.66838725127415199</v>
      </c>
      <c r="G2126" s="39">
        <f>[2]Emissions!G981</f>
        <v>0.1227465513825142</v>
      </c>
      <c r="H2126" s="39">
        <f>[2]Emissions!H981</f>
        <v>0.33349961247665949</v>
      </c>
      <c r="I2126" s="39">
        <f>[2]Emissions!I981</f>
        <v>4.0915517127505012E-2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68077.474266072109</v>
      </c>
      <c r="F2131" s="39">
        <f>[2]Emissions!F1646</f>
        <v>0</v>
      </c>
      <c r="G2131" s="39">
        <f>[2]Emissions!G1646</f>
        <v>6654.1338430850519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14394.655060885911</v>
      </c>
      <c r="J2132" s="39">
        <f>[2]Emissions!J1616</f>
        <v>15907.060456885119</v>
      </c>
      <c r="K2132" s="39">
        <f>[2]Emissions!K1616</f>
        <v>28654.882434074101</v>
      </c>
      <c r="L2132" s="39">
        <f>[2]Emissions!L1616</f>
        <v>0</v>
      </c>
      <c r="M2132" s="39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2136.249336666921</v>
      </c>
      <c r="H2134" s="39">
        <f>[2]Emissions!H1476</f>
        <v>6848.4057992290627</v>
      </c>
      <c r="I2134" s="39">
        <f>[2]Emissions!I1476</f>
        <v>0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6634.4091215778326</v>
      </c>
      <c r="F2135" s="39">
        <f>[2]Emissions!F1417</f>
        <v>5766.4702304526736</v>
      </c>
      <c r="G2135" s="39">
        <f>[2]Emissions!G1417</f>
        <v>5613.5238847736618</v>
      </c>
      <c r="H2135" s="39">
        <f>[2]Emissions!H1417</f>
        <v>4210.1429135802464</v>
      </c>
      <c r="I2135" s="39">
        <f>[2]Emissions!I1417</f>
        <v>1477.243127572016</v>
      </c>
      <c r="J2135" s="39">
        <f>[2]Emissions!J1417</f>
        <v>738.62156378600798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0.39922024279243118</v>
      </c>
      <c r="G2136" s="39">
        <f>[2]Emissions!G1267</f>
        <v>0.31937619423394498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7.9844048558486216E-2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3.6543305115936689E-2</v>
      </c>
      <c r="F2137" s="39">
        <f>[2]Emissions!F1162</f>
        <v>2.923464409274935E-2</v>
      </c>
      <c r="G2137" s="39">
        <f>[2]Emissions!G1162</f>
        <v>2.1925983069561981E-2</v>
      </c>
      <c r="H2137" s="39">
        <f>[2]Emissions!H1162</f>
        <v>1.461732204637467E-2</v>
      </c>
      <c r="I2137" s="39">
        <f>[2]Emissions!I1162</f>
        <v>7.308661023187335E-3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10.581417687434779</v>
      </c>
      <c r="F2138" s="39">
        <f>[2]Emissions!F975</f>
        <v>0.61900798760897768</v>
      </c>
      <c r="G2138" s="39">
        <f>[2]Emissions!G975</f>
        <v>10.581417687434779</v>
      </c>
      <c r="H2138" s="39">
        <f>[2]Emissions!H975</f>
        <v>3.383358798245292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9.2460099592747405</v>
      </c>
      <c r="H2140" s="39">
        <f>[2]Emissions!H724</f>
        <v>73.055620419425878</v>
      </c>
      <c r="I2140" s="39">
        <f>[2]Emissions!I724</f>
        <v>0</v>
      </c>
      <c r="J2140" s="39">
        <f>[2]Emissions!J724</f>
        <v>0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2.124909402273127</v>
      </c>
      <c r="F2143" s="39">
        <f>[2]Emissions!F1582</f>
        <v>68.684370961438617</v>
      </c>
      <c r="G2143" s="39">
        <f>[2]Emissions!G1582</f>
        <v>71.765098064773213</v>
      </c>
      <c r="H2143" s="39">
        <f>[2]Emissions!H1582</f>
        <v>84.576288532273225</v>
      </c>
      <c r="I2143" s="39">
        <f>[2]Emissions!I1582</f>
        <v>85.548025417801867</v>
      </c>
      <c r="J2143" s="39">
        <f>[2]Emissions!J1582</f>
        <v>109.5893159897777</v>
      </c>
      <c r="K2143" s="39">
        <f>[2]Emissions!K1582</f>
        <v>0</v>
      </c>
      <c r="L2143" s="39">
        <f>[2]Emissions!L1582</f>
        <v>0</v>
      </c>
      <c r="M2143" s="39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1615.879093405076</v>
      </c>
      <c r="F2144" s="39">
        <f>[2]Emissions!F1261</f>
        <v>0</v>
      </c>
      <c r="G2144" s="39">
        <f>[2]Emissions!G1261</f>
        <v>1615.879093405076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7.1900078084132499E-2</v>
      </c>
      <c r="F2145" s="39">
        <f>[2]Emissions!F1156</f>
        <v>5.9916731736777092E-2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1.16360256417288E-2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4204.5143738394718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24.796196804408329</v>
      </c>
      <c r="F2147" s="39">
        <f>[2]Emissions!F772</f>
        <v>22.406755660524912</v>
      </c>
      <c r="G2147" s="39">
        <f>[2]Emissions!G772</f>
        <v>133.36982612795049</v>
      </c>
      <c r="H2147" s="39">
        <f>[2]Emissions!H772</f>
        <v>137.5090777776924</v>
      </c>
      <c r="I2147" s="39">
        <f>[2]Emissions!I772</f>
        <v>0</v>
      </c>
      <c r="J2147" s="39">
        <f>[2]Emissions!J772</f>
        <v>32.620977609674583</v>
      </c>
      <c r="K2147" s="39">
        <f>[2]Emissions!K772</f>
        <v>32.620977609685227</v>
      </c>
      <c r="L2147" s="39">
        <f>[2]Emissions!L772</f>
        <v>0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51.339501892683018</v>
      </c>
      <c r="F2148" s="39">
        <f>[2]Emissions!F766</f>
        <v>527.04249576066468</v>
      </c>
      <c r="G2148" s="39">
        <f>[2]Emissions!G766</f>
        <v>896.90892353949926</v>
      </c>
      <c r="H2148" s="39">
        <f>[2]Emissions!H766</f>
        <v>14011.8128785427</v>
      </c>
      <c r="I2148" s="39">
        <f>[2]Emissions!I766</f>
        <v>53934.680033705547</v>
      </c>
      <c r="J2148" s="39">
        <f>[2]Emissions!J766</f>
        <v>76315.560883607177</v>
      </c>
      <c r="K2148" s="39">
        <f>[2]Emissions!K766</f>
        <v>81475.853087048759</v>
      </c>
      <c r="L2148" s="39">
        <f>[2]Emissions!L766</f>
        <v>82215.02988847396</v>
      </c>
      <c r="M2148" s="39">
        <f>[2]Emissions!M766</f>
        <v>64121.789119325578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6016.7525282604529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8.2742099528518936E-2</v>
      </c>
      <c r="F2150" s="39">
        <f>[2]Emissions!F706</f>
        <v>6.6193679622814944E-2</v>
      </c>
      <c r="G2150" s="39">
        <f>[2]Emissions!G706</f>
        <v>4.9645259717111291E-2</v>
      </c>
      <c r="H2150" s="39">
        <f>[2]Emissions!H706</f>
        <v>3.3096839811407201E-2</v>
      </c>
      <c r="I2150" s="39">
        <f>[2]Emissions!I706</f>
        <v>1.654841990570376E-2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0</v>
      </c>
      <c r="J2151" s="39">
        <f>[2]Emissions!J1037</f>
        <v>0</v>
      </c>
      <c r="K2151" s="39">
        <f>[2]Emissions!K1037</f>
        <v>0</v>
      </c>
      <c r="L2151" s="39">
        <f>[2]Emissions!L1037</f>
        <v>0</v>
      </c>
      <c r="M2151" s="39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9.6637801796342284</v>
      </c>
      <c r="G2152" s="39">
        <f>[2]Emissions!G700</f>
        <v>9.0808028679106005</v>
      </c>
      <c r="H2152" s="39">
        <f>[2]Emissions!H700</f>
        <v>8.497376766878487</v>
      </c>
      <c r="I2152" s="39">
        <f>[2]Emissions!I700</f>
        <v>7.9148482444633466</v>
      </c>
      <c r="J2152" s="39">
        <f>[2]Emissions!J700</f>
        <v>7.9148482444633457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2.2372568003886459</v>
      </c>
      <c r="J2153" s="39">
        <f>[2]Emissions!J1031</f>
        <v>17.89805440308556</v>
      </c>
      <c r="K2153" s="39">
        <f>[2]Emissions!K1031</f>
        <v>105.15106961812749</v>
      </c>
      <c r="L2153" s="39">
        <f>[2]Emissions!L1031</f>
        <v>653.2789857126229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10.692962582785711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63.324464433295446</v>
      </c>
      <c r="F2155" s="39">
        <f>[2]Emissions!F1069</f>
        <v>2505.777420577208</v>
      </c>
      <c r="G2155" s="39">
        <f>[2]Emissions!G1069</f>
        <v>4621.6852780296358</v>
      </c>
      <c r="H2155" s="39">
        <f>[2]Emissions!H1069</f>
        <v>7162.7379421112946</v>
      </c>
      <c r="I2155" s="39">
        <f>[2]Emissions!I1069</f>
        <v>9306.8249732237291</v>
      </c>
      <c r="J2155" s="39">
        <f>[2]Emissions!J1069</f>
        <v>9796.2665794662862</v>
      </c>
      <c r="K2155" s="39">
        <f>[2]Emissions!K1069</f>
        <v>10150.38589132981</v>
      </c>
      <c r="L2155" s="39">
        <f>[2]Emissions!L1069</f>
        <v>10758.271218033569</v>
      </c>
      <c r="M2155" s="39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9.0488958049552894E-3</v>
      </c>
      <c r="F2157" s="39">
        <f>[2]Emissions!F1077</f>
        <v>1.341890819672133E-2</v>
      </c>
      <c r="G2157" s="39">
        <f>[2]Emissions!G1077</f>
        <v>3.564610730253407E-3</v>
      </c>
      <c r="H2157" s="39">
        <f>[2]Emissions!H1077</f>
        <v>6.506299171881667E-3</v>
      </c>
      <c r="I2157" s="39">
        <f>[2]Emissions!I1077</f>
        <v>3.3547270491804081E-3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2086.2028794291132</v>
      </c>
      <c r="G2159" s="39">
        <f>[2]Emissions!G783</f>
        <v>2232.9150080259051</v>
      </c>
      <c r="H2159" s="39">
        <f>[2]Emissions!H783</f>
        <v>2379.7226887752522</v>
      </c>
      <c r="I2159" s="39">
        <f>[2]Emissions!I783</f>
        <v>2526.3392652194848</v>
      </c>
      <c r="J2159" s="39">
        <f>[2]Emissions!J783</f>
        <v>2526.339265219483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2083.2245139676629</v>
      </c>
      <c r="F2161" s="39">
        <f>[2]Emissions!F1324</f>
        <v>530.55544970213123</v>
      </c>
      <c r="G2161" s="39">
        <f>[2]Emissions!G1324</f>
        <v>0</v>
      </c>
      <c r="H2161" s="39">
        <f>[2]Emissions!H1324</f>
        <v>454.08463795913337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1.019183118881117E-2</v>
      </c>
      <c r="H2162" s="39">
        <f>[2]Emissions!H852</f>
        <v>6.7945541258741249E-3</v>
      </c>
      <c r="I2162" s="39">
        <f>[2]Emissions!I852</f>
        <v>1.7880405594405591E-3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218.91168595679019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11.30532643746761</v>
      </c>
      <c r="H2166" s="39">
        <f>[2]Emissions!H815</f>
        <v>11.30532643746761</v>
      </c>
      <c r="I2166" s="39">
        <f>[2]Emissions!I815</f>
        <v>0</v>
      </c>
      <c r="J2166" s="39">
        <f>[2]Emissions!J815</f>
        <v>11.30532643746761</v>
      </c>
      <c r="K2166" s="39">
        <f>[2]Emissions!K815</f>
        <v>11.30532643746761</v>
      </c>
      <c r="L2166" s="39">
        <f>[2]Emissions!L815</f>
        <v>0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634.64367000483742</v>
      </c>
      <c r="F2167" s="39">
        <f>[2]Emissions!F1021</f>
        <v>547.16288397808148</v>
      </c>
      <c r="G2167" s="39">
        <f>[2]Emissions!G1021</f>
        <v>437.73030718246508</v>
      </c>
      <c r="H2167" s="39">
        <f>[2]Emissions!H1021</f>
        <v>293.94650818816689</v>
      </c>
      <c r="I2167" s="39">
        <f>[2]Emissions!I1021</f>
        <v>151.7598630252144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70.668843428571464</v>
      </c>
      <c r="F2168" s="39">
        <f>[2]Emissions!F1235</f>
        <v>56.535074742857148</v>
      </c>
      <c r="G2168" s="39">
        <f>[2]Emissions!G1235</f>
        <v>42.401306057142847</v>
      </c>
      <c r="H2168" s="39">
        <f>[2]Emissions!H1235</f>
        <v>28.267537371428581</v>
      </c>
      <c r="I2168" s="39">
        <f>[2]Emissions!I1235</f>
        <v>14.133768685714291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236.20883675999991</v>
      </c>
      <c r="I2169" s="39">
        <f>[2]Emissions!I823</f>
        <v>118.1044183799999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12931.12888912688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23176.114255813569</v>
      </c>
      <c r="J2170" s="39">
        <f>[2]Emissions!J1243</f>
        <v>25572.713369108369</v>
      </c>
      <c r="K2170" s="39">
        <f>[2]Emissions!K1243</f>
        <v>25762.03127690369</v>
      </c>
      <c r="L2170" s="39">
        <f>[2]Emissions!L1243</f>
        <v>25847.027690277799</v>
      </c>
      <c r="M2170" s="39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39583.599999999991</v>
      </c>
      <c r="I2176" s="39">
        <f>[2]Emissions!I662</f>
        <v>0</v>
      </c>
      <c r="J2176" s="39">
        <f>[2]Emissions!J662</f>
        <v>0</v>
      </c>
      <c r="K2176" s="39">
        <f>[2]Emissions!K662</f>
        <v>0</v>
      </c>
      <c r="L2176" s="39">
        <f>[2]Emissions!L662</f>
        <v>0</v>
      </c>
      <c r="M2176" s="39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7538.7816870949691</v>
      </c>
      <c r="F2179" s="39">
        <f>[2]Emissions!F1107</f>
        <v>5183.8612973338704</v>
      </c>
      <c r="G2179" s="39">
        <f>[2]Emissions!G1107</f>
        <v>6893.9981005171167</v>
      </c>
      <c r="H2179" s="39">
        <f>[2]Emissions!H1107</f>
        <v>3139.7826200326558</v>
      </c>
      <c r="I2179" s="39">
        <f>[2]Emissions!I1107</f>
        <v>2073.5445189335478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259.16102448565749</v>
      </c>
      <c r="F2185" s="39">
        <f>[2]Emissions!F1359</f>
        <v>259.16102448565749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4.7956212913385814</v>
      </c>
      <c r="K2186" s="39">
        <f>[2]Emissions!K1052</f>
        <v>28.17427508661417</v>
      </c>
      <c r="L2186" s="39">
        <f>[2]Emissions!L1052</f>
        <v>175.04017713385821</v>
      </c>
      <c r="M2186" s="39">
        <f>[2]Emissions!M1052</f>
        <v>1029.8596723149601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3624.1589519550771</v>
      </c>
      <c r="F2187" s="39">
        <f>[2]Emissions!F1122</f>
        <v>2899.3271615640601</v>
      </c>
      <c r="G2187" s="39">
        <f>[2]Emissions!G1122</f>
        <v>2174.495371173045</v>
      </c>
      <c r="H2187" s="39">
        <f>[2]Emissions!H1122</f>
        <v>1775.258022009283</v>
      </c>
      <c r="I2187" s="39">
        <f>[2]Emissions!I1122</f>
        <v>724.83179039101503</v>
      </c>
      <c r="J2187" s="39">
        <f>[2]Emissions!J1122</f>
        <v>715.79540555337974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17134.764352517101</v>
      </c>
      <c r="F2191" s="39">
        <f>[2]Emissions!F1197</f>
        <v>19971.929419820841</v>
      </c>
      <c r="G2191" s="39">
        <f>[2]Emissions!G1197</f>
        <v>25779.845583346229</v>
      </c>
      <c r="H2191" s="39">
        <f>[2]Emissions!H1197</f>
        <v>36769.857660780821</v>
      </c>
      <c r="I2191" s="39">
        <f>[2]Emissions!I1197</f>
        <v>50535.793875612937</v>
      </c>
      <c r="J2191" s="39">
        <f>[2]Emissions!J1197</f>
        <v>56542.925541398239</v>
      </c>
      <c r="K2191" s="39">
        <f>[2]Emissions!K1197</f>
        <v>56681.200401368013</v>
      </c>
      <c r="L2191" s="39">
        <f>[2]Emissions!L1197</f>
        <v>56108.135336398351</v>
      </c>
      <c r="M2191" s="39">
        <f>[2]Emissions!M1197</f>
        <v>49108.632571028647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593.76045809443508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116.0883998650927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96.048644874737519</v>
      </c>
      <c r="F2193" s="39">
        <f>[2]Emissions!F881</f>
        <v>166.07338225968141</v>
      </c>
      <c r="G2193" s="39">
        <f>[2]Emissions!G881</f>
        <v>166.55475438217329</v>
      </c>
      <c r="H2193" s="39">
        <f>[2]Emissions!H881</f>
        <v>141.4516354060473</v>
      </c>
      <c r="I2193" s="39">
        <f>[2]Emissions!I881</f>
        <v>26.872872375418229</v>
      </c>
      <c r="J2193" s="39">
        <f>[2]Emissions!J881</f>
        <v>13.991201187054269</v>
      </c>
      <c r="K2193" s="39">
        <f>[2]Emissions!K881</f>
        <v>0</v>
      </c>
      <c r="L2193" s="39">
        <f>[2]Emissions!L881</f>
        <v>0</v>
      </c>
      <c r="M2193" s="39">
        <f>[2]Emissions!M881</f>
        <v>64.421489081296357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0.1559145754169575</v>
      </c>
      <c r="J2194" s="39">
        <f>[2]Emissions!J1130</f>
        <v>0.1559145754169575</v>
      </c>
      <c r="K2194" s="39">
        <f>[2]Emissions!K1130</f>
        <v>0.15591457541695769</v>
      </c>
      <c r="L2194" s="39">
        <f>[2]Emissions!L1130</f>
        <v>0.15546729465298359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6.0307200411583474E-3</v>
      </c>
      <c r="F2195" s="39">
        <f>[2]Emissions!F1374</f>
        <v>0</v>
      </c>
      <c r="G2195" s="39">
        <f>[2]Emissions!G1374</f>
        <v>0</v>
      </c>
      <c r="H2195" s="39">
        <f>[2]Emissions!H1374</f>
        <v>6.3368266899569967E-2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38590.378838603137</v>
      </c>
      <c r="F2197" s="39">
        <f>[2]Emissions!F1219</f>
        <v>38590.378838603152</v>
      </c>
      <c r="G2197" s="39">
        <f>[2]Emissions!G1219</f>
        <v>31669.053923216168</v>
      </c>
      <c r="H2197" s="39">
        <f>[2]Emissions!H1219</f>
        <v>20416.41884327757</v>
      </c>
      <c r="I2197" s="39">
        <f>[2]Emissions!I1219</f>
        <v>4298.1934406900164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5.6068158147722622</v>
      </c>
      <c r="G2199" s="39">
        <f>[2]Emissions!G896</f>
        <v>3.7044626973032719</v>
      </c>
      <c r="H2199" s="39">
        <f>[2]Emissions!H896</f>
        <v>8.2194674819743838</v>
      </c>
      <c r="I2199" s="39">
        <f>[2]Emissions!I896</f>
        <v>10.35617531644349</v>
      </c>
      <c r="J2199" s="39">
        <f>[2]Emissions!J896</f>
        <v>11.335674753225719</v>
      </c>
      <c r="K2199" s="39">
        <f>[2]Emissions!K896</f>
        <v>5.7288589384534534</v>
      </c>
      <c r="L2199" s="39">
        <f>[2]Emissions!L896</f>
        <v>0</v>
      </c>
      <c r="M2199" s="39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-9884.8163365482887</v>
      </c>
      <c r="J2202" s="39">
        <f>[2]Emissions!J1590</f>
        <v>-4258.8071918093538</v>
      </c>
      <c r="K2202" s="39">
        <f>[2]Emissions!K1590</f>
        <v>-4079.9372897533608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516.53416542000025</v>
      </c>
      <c r="H2203" s="39">
        <f>[2]Emissions!H1534</f>
        <v>342.92306579999962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0.12221593960744701</v>
      </c>
      <c r="L2204" s="39">
        <f>[2]Emissions!L1136</f>
        <v>0.12221593960744701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1909.7476185648479</v>
      </c>
      <c r="H2205" s="39">
        <f>[2]Emissions!H1150</f>
        <v>3329.584211345787</v>
      </c>
      <c r="I2205" s="39">
        <f>[2]Emissions!I1150</f>
        <v>5003.3737362351449</v>
      </c>
      <c r="J2205" s="39">
        <f>[2]Emissions!J1150</f>
        <v>5672.6345861592772</v>
      </c>
      <c r="K2205" s="39">
        <f>[2]Emissions!K1150</f>
        <v>7134.7900933297451</v>
      </c>
      <c r="L2205" s="39">
        <f>[2]Emissions!L1150</f>
        <v>6989.4458117246304</v>
      </c>
      <c r="M2205" s="39">
        <f>[2]Emissions!M1150</f>
        <v>4998.290254954868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889.66460789095504</v>
      </c>
      <c r="F2206" s="39">
        <f>[2]Emissions!F1013</f>
        <v>1048.4390563875691</v>
      </c>
      <c r="G2206" s="39">
        <f>[2]Emissions!G1013</f>
        <v>559.87703942586745</v>
      </c>
      <c r="H2206" s="39">
        <f>[2]Emissions!H1013</f>
        <v>1725.1856325377601</v>
      </c>
      <c r="I2206" s="39">
        <f>[2]Emissions!I1013</f>
        <v>3303.5265041951761</v>
      </c>
      <c r="J2206" s="39">
        <f>[2]Emissions!J1013</f>
        <v>3505.5043976560019</v>
      </c>
      <c r="K2206" s="39">
        <f>[2]Emissions!K1013</f>
        <v>4927.9757606559106</v>
      </c>
      <c r="L2206" s="39">
        <f>[2]Emissions!L1013</f>
        <v>2775.8817403835978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2.3005090840220022</v>
      </c>
      <c r="F2209" s="39">
        <f>[2]Emissions!F1249</f>
        <v>132.56593309695481</v>
      </c>
      <c r="G2209" s="39">
        <f>[2]Emissions!G1249</f>
        <v>176.67698277111759</v>
      </c>
      <c r="H2209" s="39">
        <f>[2]Emissions!H1249</f>
        <v>321.42218848943151</v>
      </c>
      <c r="I2209" s="39">
        <f>[2]Emissions!I1249</f>
        <v>407.74631858810238</v>
      </c>
      <c r="J2209" s="39">
        <f>[2]Emissions!J1249</f>
        <v>495.19163110741522</v>
      </c>
      <c r="K2209" s="39">
        <f>[2]Emissions!K1249</f>
        <v>570.22890221778653</v>
      </c>
      <c r="L2209" s="39">
        <f>[2]Emissions!L1249</f>
        <v>0</v>
      </c>
      <c r="M2209" s="39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564.37408837897181</v>
      </c>
      <c r="F2210" s="39">
        <f>[2]Emissions!F1144</f>
        <v>659.88354116805669</v>
      </c>
      <c r="G2210" s="39">
        <f>[2]Emissions!G1144</f>
        <v>705.43605501954187</v>
      </c>
      <c r="H2210" s="39">
        <f>[2]Emissions!H1144</f>
        <v>780.75140041962277</v>
      </c>
      <c r="I2210" s="39">
        <f>[2]Emissions!I1144</f>
        <v>712.20280565468727</v>
      </c>
      <c r="J2210" s="39">
        <f>[2]Emissions!J1144</f>
        <v>701.20200468686062</v>
      </c>
      <c r="K2210" s="39">
        <f>[2]Emissions!K1144</f>
        <v>694.67579482824272</v>
      </c>
      <c r="L2210" s="39">
        <f>[2]Emissions!L1144</f>
        <v>691.45580668855814</v>
      </c>
      <c r="M2210" s="39">
        <f>[2]Emissions!M1144</f>
        <v>153.3759871638924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6.3104629629629629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2022.8538740740739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0.40465045273983757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2968.4519607103621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2440.5216160704522</v>
      </c>
      <c r="F2219" s="39">
        <f>[2]Emissions!F939</f>
        <v>2440.5216160704522</v>
      </c>
      <c r="G2219" s="39">
        <f>[2]Emissions!G939</f>
        <v>936.66353785742876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1.112165169028301</v>
      </c>
      <c r="J2223" s="39">
        <f>[2]Emissions!J1204</f>
        <v>7.785156183198108</v>
      </c>
      <c r="K2223" s="39">
        <f>[2]Emissions!K1204</f>
        <v>47.823102268216942</v>
      </c>
      <c r="L2223" s="39">
        <f>[2]Emissions!L1204</f>
        <v>296.94810013055638</v>
      </c>
      <c r="M2223" s="39">
        <f>[2]Emissions!M1204</f>
        <v>1750.54797605054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4728.3658564032576</v>
      </c>
      <c r="I2224" s="39">
        <f>[2]Emissions!I888</f>
        <v>19016.75580512152</v>
      </c>
      <c r="J2224" s="39">
        <f>[2]Emissions!J888</f>
        <v>26902.449454334201</v>
      </c>
      <c r="K2224" s="39">
        <f>[2]Emissions!K888</f>
        <v>28720.630058110681</v>
      </c>
      <c r="L2224" s="39">
        <f>[2]Emissions!L888</f>
        <v>28967.695391855741</v>
      </c>
      <c r="M2224" s="39">
        <f>[2]Emissions!M888</f>
        <v>22592.711548108771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264.49152205657799</v>
      </c>
      <c r="F2225" s="39">
        <f>[2]Emissions!F874</f>
        <v>249.8963554626244</v>
      </c>
      <c r="G2225" s="39">
        <f>[2]Emissions!G874</f>
        <v>155.1243181998766</v>
      </c>
      <c r="H2225" s="39">
        <f>[2]Emissions!H874</f>
        <v>151.07370580240439</v>
      </c>
      <c r="I2225" s="39">
        <f>[2]Emissions!I874</f>
        <v>75.536852901203076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1245.9839600844141</v>
      </c>
      <c r="F2226" s="39">
        <f>[2]Emissions!F1275</f>
        <v>5300.1835893947018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16365.778460354049</v>
      </c>
      <c r="J2226" s="39">
        <f>[2]Emissions!J1275</f>
        <v>19912.499771954379</v>
      </c>
      <c r="K2226" s="39">
        <f>[2]Emissions!K1275</f>
        <v>22918.81644822958</v>
      </c>
      <c r="L2226" s="39">
        <f>[2]Emissions!L1275</f>
        <v>23089.793984714241</v>
      </c>
      <c r="M2226" s="39">
        <f>[2]Emissions!M1275</f>
        <v>23333.679933677769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1703.8975677107751</v>
      </c>
      <c r="F2227" s="39">
        <f>[2]Emissions!F690</f>
        <v>1425.7875820263421</v>
      </c>
      <c r="G2227" s="39">
        <f>[2]Emissions!G690</f>
        <v>6033.6283648473354</v>
      </c>
      <c r="H2227" s="39">
        <f>[2]Emissions!H690</f>
        <v>5822.6330236958993</v>
      </c>
      <c r="I2227" s="39">
        <f>[2]Emissions!I690</f>
        <v>0</v>
      </c>
      <c r="J2227" s="39">
        <f>[2]Emissions!J690</f>
        <v>0</v>
      </c>
      <c r="K2227" s="39">
        <f>[2]Emissions!K690</f>
        <v>0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1293.5101889115761</v>
      </c>
      <c r="H2228" s="39">
        <f>[2]Emissions!H676</f>
        <v>9717.8729020393366</v>
      </c>
      <c r="I2228" s="39">
        <f>[2]Emissions!I676</f>
        <v>0</v>
      </c>
      <c r="J2228" s="39">
        <f>[2]Emissions!J676</f>
        <v>0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3.6509775470682987E-2</v>
      </c>
      <c r="L2230" s="39">
        <f>[2]Emissions!L628</f>
        <v>0.26395420554265159</v>
      </c>
      <c r="M2230" s="39">
        <f>[2]Emissions!M628</f>
        <v>1.5905881217111251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0</v>
      </c>
      <c r="J2231" s="39">
        <f>[2]Emissions!J617</f>
        <v>0</v>
      </c>
      <c r="K2231" s="39">
        <f>[2]Emissions!K617</f>
        <v>5.458444027026034E-2</v>
      </c>
      <c r="L2231" s="39">
        <f>[2]Emissions!L617</f>
        <v>5.458444027026034E-2</v>
      </c>
      <c r="M2231" s="39">
        <f>[2]Emissions!M617</f>
        <v>5.4584440270260347E-2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1.6040248262954859E-3</v>
      </c>
      <c r="J2232" s="39">
        <f>[2]Emissions!J622</f>
        <v>9.9583207965844786E-3</v>
      </c>
      <c r="K2232" s="39">
        <f>[2]Emissions!K622</f>
        <v>9.9583207965844699E-3</v>
      </c>
      <c r="L2232" s="39">
        <f>[2]Emissions!L622</f>
        <v>0.34717074435256517</v>
      </c>
      <c r="M2232" s="39">
        <f>[2]Emissions!M622</f>
        <v>2.3179590956556351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3969.7990523230019</v>
      </c>
      <c r="G2239" s="39">
        <f>[2]Emissions!G559</f>
        <v>3465.6720777910959</v>
      </c>
      <c r="H2239" s="39">
        <f>[2]Emissions!H559</f>
        <v>5628.0993679367057</v>
      </c>
      <c r="I2239" s="39">
        <f>[2]Emissions!I559</f>
        <v>1823.548161541876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0.85766087152193959</v>
      </c>
      <c r="L2240" s="39">
        <f>[2]Emissions!L627</f>
        <v>6.2006186301905739</v>
      </c>
      <c r="M2240" s="39">
        <f>[2]Emissions!M627</f>
        <v>37.364929723948507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1.598248190142564E-3</v>
      </c>
      <c r="J2242" s="39">
        <f>[2]Emissions!J621</f>
        <v>9.922457513801752E-3</v>
      </c>
      <c r="K2242" s="39">
        <f>[2]Emissions!K621</f>
        <v>9.9224575138017451E-3</v>
      </c>
      <c r="L2242" s="39">
        <f>[2]Emissions!L621</f>
        <v>0.34592046503008389</v>
      </c>
      <c r="M2242" s="39">
        <f>[2]Emissions!M621</f>
        <v>2.3096113406250081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0</v>
      </c>
      <c r="J2245" s="39">
        <f>[2]Emissions!J616</f>
        <v>0</v>
      </c>
      <c r="K2245" s="39">
        <f>[2]Emissions!K616</f>
        <v>5.4387863231125343E-2</v>
      </c>
      <c r="L2245" s="39">
        <f>[2]Emissions!L616</f>
        <v>5.4387863231125343E-2</v>
      </c>
      <c r="M2245" s="39">
        <f>[2]Emissions!M616</f>
        <v>5.4387863231125343E-2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0.8545721445171196</v>
      </c>
      <c r="L2246" s="39">
        <f>[2]Emissions!L626</f>
        <v>6.1782881044016653</v>
      </c>
      <c r="M2246" s="39">
        <f>[2]Emissions!M626</f>
        <v>37.230365968851743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7631.2943849269577</v>
      </c>
      <c r="F2248" s="39">
        <f>[2]Emissions!F558</f>
        <v>3956.328216512019</v>
      </c>
      <c r="G2248" s="39">
        <f>[2]Emissions!G558</f>
        <v>3453.9119108609052</v>
      </c>
      <c r="H2248" s="39">
        <f>[2]Emissions!H558</f>
        <v>5609.0013729213133</v>
      </c>
      <c r="I2248" s="39">
        <f>[2]Emissions!I558</f>
        <v>1817.360261964647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0</v>
      </c>
      <c r="J2249" s="39">
        <f>[2]Emissions!J620</f>
        <v>0</v>
      </c>
      <c r="K2249" s="39">
        <f>[2]Emissions!K620</f>
        <v>4.6472113270685269E-4</v>
      </c>
      <c r="L2249" s="39">
        <f>[2]Emissions!L620</f>
        <v>4.6472113270685269E-4</v>
      </c>
      <c r="M2249" s="39">
        <f>[2]Emissions!M620</f>
        <v>4.6472113270685269E-4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150653.6427677779</v>
      </c>
      <c r="F2255" s="39">
        <f>[2]Emissions!F396</f>
        <v>98243.857178287624</v>
      </c>
      <c r="G2255" s="39">
        <f>[2]Emissions!G396</f>
        <v>71375.919446290936</v>
      </c>
      <c r="H2255" s="39">
        <f>[2]Emissions!H396</f>
        <v>47583.946297527269</v>
      </c>
      <c r="I2255" s="39">
        <f>[2]Emissions!I396</f>
        <v>23791.973148763649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0</v>
      </c>
      <c r="M2256" s="39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53611.19518665388</v>
      </c>
      <c r="F2258" s="39">
        <f>[2]Emissions!F498</f>
        <v>39237.812658202944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13751.782912017939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163410.3517874688</v>
      </c>
      <c r="F2261" s="39">
        <f>[2]Emissions!F407</f>
        <v>84173.837283644854</v>
      </c>
      <c r="G2261" s="39">
        <f>[2]Emissions!G407</f>
        <v>86542.024397783782</v>
      </c>
      <c r="H2261" s="39">
        <f>[2]Emissions!H407</f>
        <v>42086.91864182242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6.143807234395446</v>
      </c>
      <c r="F2262" s="39">
        <f>[2]Emissions!F537</f>
        <v>5.3886212577302928</v>
      </c>
      <c r="G2262" s="39">
        <f>[2]Emissions!G537</f>
        <v>4.4225114275340296</v>
      </c>
      <c r="H2262" s="39">
        <f>[2]Emissions!H537</f>
        <v>6.1438072343954451</v>
      </c>
      <c r="I2262" s="39">
        <f>[2]Emissions!I537</f>
        <v>9.6999253834548119E-2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9839.5181379651112</v>
      </c>
      <c r="H2263" s="39">
        <f>[2]Emissions!H417</f>
        <v>6559.6787586434093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31.93355568600948</v>
      </c>
      <c r="F2264" s="39">
        <f>[2]Emissions!F547</f>
        <v>38.703037358442188</v>
      </c>
      <c r="G2264" s="39">
        <f>[2]Emissions!G547</f>
        <v>38.703037358442188</v>
      </c>
      <c r="H2264" s="39">
        <f>[2]Emissions!H547</f>
        <v>38.703037358442188</v>
      </c>
      <c r="I2264" s="39">
        <f>[2]Emissions!I547</f>
        <v>38.703037358442188</v>
      </c>
      <c r="J2264" s="39">
        <f>[2]Emissions!J547</f>
        <v>29.575341621314291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16.56113640040293</v>
      </c>
      <c r="G2265" s="39">
        <f>[2]Emissions!G542</f>
        <v>13.54405721420644</v>
      </c>
      <c r="H2265" s="39">
        <f>[2]Emissions!H542</f>
        <v>9.6637949112872992</v>
      </c>
      <c r="I2265" s="39">
        <f>[2]Emissions!I542</f>
        <v>6.7720286071032163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3.7598317098728868</v>
      </c>
      <c r="F2269" s="39">
        <f>[2]Emissions!F374</f>
        <v>1.5527360437857189</v>
      </c>
      <c r="G2269" s="39">
        <f>[2]Emissions!G374</f>
        <v>0</v>
      </c>
      <c r="H2269" s="39">
        <f>[2]Emissions!H374</f>
        <v>1.138691889275788</v>
      </c>
      <c r="I2269" s="39">
        <f>[2]Emissions!I374</f>
        <v>0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20.270324119319429</v>
      </c>
      <c r="F2275" s="39">
        <f>[2]Emissions!F384</f>
        <v>11.26000125884298</v>
      </c>
      <c r="G2275" s="39">
        <f>[2]Emissions!G384</f>
        <v>12.875819206823939</v>
      </c>
      <c r="H2275" s="39">
        <f>[2]Emissions!H384</f>
        <v>5.6300006294214864</v>
      </c>
      <c r="I2275" s="39">
        <f>[2]Emissions!I384</f>
        <v>2.8150003147107419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5827.7941244509266</v>
      </c>
      <c r="F2277" s="39">
        <f>[2]Emissions!F532</f>
        <v>3581.252171714742</v>
      </c>
      <c r="G2277" s="39">
        <f>[2]Emissions!G532</f>
        <v>0</v>
      </c>
      <c r="H2277" s="39">
        <f>[2]Emissions!H532</f>
        <v>3964.4857989462098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52634.866695602992</v>
      </c>
      <c r="F2278" s="39">
        <f>[2]Emissions!F471</f>
        <v>92636.975632054673</v>
      </c>
      <c r="G2278" s="39">
        <f>[2]Emissions!G471</f>
        <v>157707.0255843896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4.2605043297958609</v>
      </c>
      <c r="I2279" s="39">
        <f>[2]Emissions!I379</f>
        <v>0</v>
      </c>
      <c r="J2279" s="39">
        <f>[2]Emissions!J379</f>
        <v>2.898664695777097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12.844469859473749</v>
      </c>
      <c r="G2282" s="39">
        <f>[2]Emissions!G517</f>
        <v>12.84446985947374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65.048291859317331</v>
      </c>
      <c r="H2283" s="39">
        <f>[2]Emissions!H336</f>
        <v>118.3083561546099</v>
      </c>
      <c r="I2283" s="39">
        <f>[2]Emissions!I336</f>
        <v>21.446052556237809</v>
      </c>
      <c r="J2283" s="39">
        <f>[2]Emissions!J336</f>
        <v>44.738454008045757</v>
      </c>
      <c r="K2283" s="39">
        <f>[2]Emissions!K336</f>
        <v>44.738454008045757</v>
      </c>
      <c r="L2283" s="39">
        <f>[2]Emissions!L336</f>
        <v>0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15.093777485862089</v>
      </c>
      <c r="F2284" s="39">
        <f>[2]Emissions!F526</f>
        <v>23.53299194420892</v>
      </c>
      <c r="G2284" s="39">
        <f>[2]Emissions!G526</f>
        <v>28.206218359792921</v>
      </c>
      <c r="H2284" s="39">
        <f>[2]Emissions!H526</f>
        <v>28.20621835979291</v>
      </c>
      <c r="I2284" s="39">
        <f>[2]Emissions!I526</f>
        <v>28.206218359792921</v>
      </c>
      <c r="J2284" s="39">
        <f>[2]Emissions!J526</f>
        <v>28.206218359792921</v>
      </c>
      <c r="K2284" s="39">
        <f>[2]Emissions!K526</f>
        <v>13.11244087393084</v>
      </c>
      <c r="L2284" s="39">
        <f>[2]Emissions!L526</f>
        <v>17.730931126265219</v>
      </c>
      <c r="M2284" s="39">
        <f>[2]Emissions!M526</f>
        <v>24.312536438873021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373.33769378944351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191423.6075357525</v>
      </c>
      <c r="F2287" s="39">
        <f>[2]Emissions!F437</f>
        <v>202404.2023937403</v>
      </c>
      <c r="G2287" s="39">
        <f>[2]Emissions!G437</f>
        <v>146618.18071774981</v>
      </c>
      <c r="H2287" s="39">
        <f>[2]Emissions!H437</f>
        <v>12383.95093120584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41.802519652261608</v>
      </c>
      <c r="G2289" s="39">
        <f>[2]Emissions!G348</f>
        <v>51.818517171485091</v>
      </c>
      <c r="H2289" s="39">
        <f>[2]Emissions!H348</f>
        <v>70.893654360246984</v>
      </c>
      <c r="I2289" s="39">
        <f>[2]Emissions!I348</f>
        <v>42.322511603391717</v>
      </c>
      <c r="J2289" s="39">
        <f>[2]Emissions!J348</f>
        <v>36.048973949379153</v>
      </c>
      <c r="K2289" s="39">
        <f>[2]Emissions!K348</f>
        <v>22.125143545767941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-186.28821920303781</v>
      </c>
      <c r="J2294" s="39">
        <f>[2]Emissions!J330</f>
        <v>-1241.9214613535839</v>
      </c>
      <c r="K2294" s="39">
        <f>[2]Emissions!K330</f>
        <v>-7699.9130603922295</v>
      </c>
      <c r="L2294" s="39">
        <f>[2]Emissions!L330</f>
        <v>-47938.168408248392</v>
      </c>
      <c r="M2294" s="39">
        <f>[2]Emissions!M330</f>
        <v>-282661.32460407598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516963.33393948572</v>
      </c>
      <c r="F2297" s="39">
        <f>[2]Emissions!F443</f>
        <v>516963.33393948572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60.067568113809479</v>
      </c>
      <c r="F2303" s="39">
        <f>[2]Emissions!F442</f>
        <v>60.067568113809479</v>
      </c>
      <c r="G2303" s="39">
        <f>[2]Emissions!G442</f>
        <v>26.694622160336841</v>
      </c>
      <c r="H2303" s="39">
        <f>[2]Emissions!H442</f>
        <v>17.796414773557899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17.504912542997321</v>
      </c>
      <c r="F2304" s="39">
        <f>[2]Emissions!F395</f>
        <v>11.415257515170209</v>
      </c>
      <c r="G2304" s="39">
        <f>[2]Emissions!G395</f>
        <v>8.2933887600000027</v>
      </c>
      <c r="H2304" s="39">
        <f>[2]Emissions!H395</f>
        <v>5.5289258399999994</v>
      </c>
      <c r="I2304" s="39">
        <f>[2]Emissions!I395</f>
        <v>2.764462920000001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307.97277004799997</v>
      </c>
      <c r="F2308" s="39">
        <f>[2]Emissions!F406</f>
        <v>158.6389696261682</v>
      </c>
      <c r="G2308" s="39">
        <f>[2]Emissions!G406</f>
        <v>163.10219449261919</v>
      </c>
      <c r="H2308" s="39">
        <f>[2]Emissions!H406</f>
        <v>79.319484813084102</v>
      </c>
      <c r="I2308" s="39">
        <f>[2]Emissions!I406</f>
        <v>39.659742406542058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7923.0906255383716</v>
      </c>
      <c r="F2310" s="39">
        <f>[2]Emissions!F541</f>
        <v>8787.3389740537968</v>
      </c>
      <c r="G2310" s="39">
        <f>[2]Emissions!G541</f>
        <v>7186.4767578579358</v>
      </c>
      <c r="H2310" s="39">
        <f>[2]Emissions!H541</f>
        <v>5127.6095799290406</v>
      </c>
      <c r="I2310" s="39">
        <f>[2]Emissions!I541</f>
        <v>3593.238378928967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893.64468863933746</v>
      </c>
      <c r="F2313" s="39">
        <f>[2]Emissions!F536</f>
        <v>783.79945566986078</v>
      </c>
      <c r="G2313" s="39">
        <f>[2]Emissions!G536</f>
        <v>643.2743894594953</v>
      </c>
      <c r="H2313" s="39">
        <f>[2]Emissions!H536</f>
        <v>893.64468863933757</v>
      </c>
      <c r="I2313" s="39">
        <f>[2]Emissions!I536</f>
        <v>14.10898237593427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0</v>
      </c>
      <c r="M2314" s="39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16943.944646996631</v>
      </c>
      <c r="F2316" s="39">
        <f>[2]Emissions!F546</f>
        <v>20535.831622389429</v>
      </c>
      <c r="G2316" s="39">
        <f>[2]Emissions!G546</f>
        <v>20535.831622389429</v>
      </c>
      <c r="H2316" s="39">
        <f>[2]Emissions!H546</f>
        <v>20535.831622389429</v>
      </c>
      <c r="I2316" s="39">
        <f>[2]Emissions!I546</f>
        <v>20535.831622389429</v>
      </c>
      <c r="J2316" s="39">
        <f>[2]Emissions!J546</f>
        <v>15692.676264269359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78.602941895980294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0.67714941765036651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0.46064586234718818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297.22394569240407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105.6025558139535</v>
      </c>
      <c r="G2323" s="39">
        <f>[2]Emissions!G416</f>
        <v>79.201916860465076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1.0145960906113061</v>
      </c>
      <c r="H2326" s="39">
        <f>[2]Emissions!H335</f>
        <v>1.8453243307406491</v>
      </c>
      <c r="I2326" s="39">
        <f>[2]Emissions!I335</f>
        <v>0.33450657135874923</v>
      </c>
      <c r="J2326" s="39">
        <f>[2]Emissions!J335</f>
        <v>0.69781172170864891</v>
      </c>
      <c r="K2326" s="39">
        <f>[2]Emissions!K335</f>
        <v>0.69781172170864891</v>
      </c>
      <c r="L2326" s="39">
        <f>[2]Emissions!L335</f>
        <v>0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1981.0582950193991</v>
      </c>
      <c r="F2327" s="39">
        <f>[2]Emissions!F525</f>
        <v>3088.7051926774211</v>
      </c>
      <c r="G2327" s="39">
        <f>[2]Emissions!G525</f>
        <v>3702.0661597228209</v>
      </c>
      <c r="H2327" s="39">
        <f>[2]Emissions!H525</f>
        <v>3702.0661597228209</v>
      </c>
      <c r="I2327" s="39">
        <f>[2]Emissions!I525</f>
        <v>3702.0661597228209</v>
      </c>
      <c r="J2327" s="39">
        <f>[2]Emissions!J525</f>
        <v>3702.0661597228209</v>
      </c>
      <c r="K2327" s="39">
        <f>[2]Emissions!K525</f>
        <v>1721.007864703422</v>
      </c>
      <c r="L2327" s="39">
        <f>[2]Emissions!L525</f>
        <v>2327.1847103223108</v>
      </c>
      <c r="M2327" s="39">
        <f>[2]Emissions!M525</f>
        <v>3191.0204076020841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22.24210080166133</v>
      </c>
      <c r="F2329" s="39">
        <f>[2]Emissions!F436</f>
        <v>23.517970067932211</v>
      </c>
      <c r="G2329" s="39">
        <f>[2]Emissions!G436</f>
        <v>17.03601973059309</v>
      </c>
      <c r="H2329" s="39">
        <f>[2]Emissions!H436</f>
        <v>1.438929547303943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0.72955807604494383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133.1657368927338</v>
      </c>
      <c r="H2332" s="39">
        <f>[2]Emissions!H334</f>
        <v>242.1988184097103</v>
      </c>
      <c r="I2332" s="39">
        <f>[2]Emissions!I334</f>
        <v>43.903987490835831</v>
      </c>
      <c r="J2332" s="39">
        <f>[2]Emissions!J334</f>
        <v>91.587788474260179</v>
      </c>
      <c r="K2332" s="39">
        <f>[2]Emissions!K334</f>
        <v>91.587788474260179</v>
      </c>
      <c r="L2332" s="39">
        <f>[2]Emissions!L334</f>
        <v>0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6.329505951219512E-2</v>
      </c>
      <c r="J2334" s="39">
        <f>[2]Emissions!J329</f>
        <v>0.42196706341463369</v>
      </c>
      <c r="K2334" s="39">
        <f>[2]Emissions!K329</f>
        <v>2.616195793170732</v>
      </c>
      <c r="L2334" s="39">
        <f>[2]Emissions!L329</f>
        <v>16.287928647804879</v>
      </c>
      <c r="M2334" s="39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5486.5807043593359</v>
      </c>
      <c r="G2335" s="39">
        <f>[2]Emissions!G347</f>
        <v>6801.1803787574172</v>
      </c>
      <c r="H2335" s="39">
        <f>[2]Emissions!H347</f>
        <v>9304.7921347824176</v>
      </c>
      <c r="I2335" s="39">
        <f>[2]Emissions!I347</f>
        <v>5554.8296479451637</v>
      </c>
      <c r="J2335" s="39">
        <f>[2]Emissions!J347</f>
        <v>4731.4278308560142</v>
      </c>
      <c r="K2335" s="39">
        <f>[2]Emissions!K347</f>
        <v>2903.9250903820421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15093.777485862091</v>
      </c>
      <c r="F2337" s="39">
        <f>[2]Emissions!F524</f>
        <v>23532.991944208919</v>
      </c>
      <c r="G2337" s="39">
        <f>[2]Emissions!G524</f>
        <v>28206.218359792929</v>
      </c>
      <c r="H2337" s="39">
        <f>[2]Emissions!H524</f>
        <v>28206.218359792922</v>
      </c>
      <c r="I2337" s="39">
        <f>[2]Emissions!I524</f>
        <v>28206.218359792911</v>
      </c>
      <c r="J2337" s="39">
        <f>[2]Emissions!J524</f>
        <v>28206.218359792922</v>
      </c>
      <c r="K2337" s="39">
        <f>[2]Emissions!K524</f>
        <v>13112.44087393084</v>
      </c>
      <c r="L2337" s="39">
        <f>[2]Emissions!L524</f>
        <v>17730.931126265219</v>
      </c>
      <c r="M2337" s="39">
        <f>[2]Emissions!M524</f>
        <v>24312.53643887302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3235.2146620598301</v>
      </c>
      <c r="F2341" s="39">
        <f>[2]Emissions!F435</f>
        <v>3420.7956462446859</v>
      </c>
      <c r="G2341" s="39">
        <f>[2]Emissions!G435</f>
        <v>2477.9665062680861</v>
      </c>
      <c r="H2341" s="39">
        <f>[2]Emissions!H435</f>
        <v>209.29884324420979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8737.1008165541043</v>
      </c>
      <c r="F2346" s="39">
        <f>[2]Emissions!F441</f>
        <v>8737.1008165541043</v>
      </c>
      <c r="G2346" s="39">
        <f>[2]Emissions!G441</f>
        <v>3882.85413241263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2546.169097163247</v>
      </c>
      <c r="F2350" s="39">
        <f>[2]Emissions!F394</f>
        <v>1660.401093115667</v>
      </c>
      <c r="G2350" s="39">
        <f>[2]Emissions!G394</f>
        <v>1206.311092363637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493.4779119208165</v>
      </c>
      <c r="F2351" s="39">
        <f>[2]Emissions!F373</f>
        <v>203.7966057468756</v>
      </c>
      <c r="G2351" s="39">
        <f>[2]Emissions!G373</f>
        <v>0</v>
      </c>
      <c r="H2351" s="39">
        <f>[2]Emissions!H373</f>
        <v>149.45331046744721</v>
      </c>
      <c r="I2351" s="39">
        <f>[2]Emissions!I373</f>
        <v>0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1823.8951901123601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163410.3517874688</v>
      </c>
      <c r="F2353" s="39">
        <f>[2]Emissions!F405</f>
        <v>84173.837283644854</v>
      </c>
      <c r="G2353" s="39">
        <f>[2]Emissions!G405</f>
        <v>86542.024397783782</v>
      </c>
      <c r="H2353" s="39">
        <f>[2]Emissions!H405</f>
        <v>42086.91864182242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53611.19518665388</v>
      </c>
      <c r="F2355" s="39">
        <f>[2]Emissions!F496</f>
        <v>39237.812658202944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13751.782912017939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2660.480040660676</v>
      </c>
      <c r="F2356" s="39">
        <f>[2]Emissions!F383</f>
        <v>1477.8751652231399</v>
      </c>
      <c r="G2356" s="39">
        <f>[2]Emissions!G383</f>
        <v>1689.9512708956429</v>
      </c>
      <c r="H2356" s="39">
        <f>[2]Emissions!H383</f>
        <v>738.93758261157006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2171.6564210526308</v>
      </c>
      <c r="H2357" s="39">
        <f>[2]Emissions!H378</f>
        <v>559.19119328570673</v>
      </c>
      <c r="I2357" s="39">
        <f>[2]Emissions!I378</f>
        <v>0</v>
      </c>
      <c r="J2357" s="39">
        <f>[2]Emissions!J378</f>
        <v>380.4497413207439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149.32323078662591</v>
      </c>
      <c r="F2358" s="39">
        <f>[2]Emissions!F540</f>
        <v>165.6113640040293</v>
      </c>
      <c r="G2358" s="39">
        <f>[2]Emissions!G540</f>
        <v>135.44057214206441</v>
      </c>
      <c r="H2358" s="39">
        <f>[2]Emissions!H540</f>
        <v>96.637949112873002</v>
      </c>
      <c r="I2358" s="39">
        <f>[2]Emissions!I540</f>
        <v>67.720286071032177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52875.839170928797</v>
      </c>
      <c r="F2361" s="39">
        <f>[2]Emissions!F535</f>
        <v>46376.434042666078</v>
      </c>
      <c r="G2361" s="39">
        <f>[2]Emissions!G535</f>
        <v>38061.741531331507</v>
      </c>
      <c r="H2361" s="39">
        <f>[2]Emissions!H535</f>
        <v>52875.839170928797</v>
      </c>
      <c r="I2361" s="39">
        <f>[2]Emissions!I535</f>
        <v>834.81085095606102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0</v>
      </c>
      <c r="M2363" s="39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1595.7113055419561</v>
      </c>
      <c r="G2364" s="39">
        <f>[2]Emissions!G516</f>
        <v>1595.711305541955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52634.866695602992</v>
      </c>
      <c r="F2365" s="39">
        <f>[2]Emissions!F469</f>
        <v>92636.975632054673</v>
      </c>
      <c r="G2365" s="39">
        <f>[2]Emissions!G469</f>
        <v>157707.0255843896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9839.5181379651112</v>
      </c>
      <c r="H2369" s="39">
        <f>[2]Emissions!H415</f>
        <v>6559.6787586434093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319.33555686009481</v>
      </c>
      <c r="F2370" s="39">
        <f>[2]Emissions!F545</f>
        <v>387.03037358442202</v>
      </c>
      <c r="G2370" s="39">
        <f>[2]Emissions!G545</f>
        <v>387.03037358442191</v>
      </c>
      <c r="H2370" s="39">
        <f>[2]Emissions!H545</f>
        <v>387.03037358442191</v>
      </c>
      <c r="I2370" s="39">
        <f>[2]Emissions!I545</f>
        <v>387.03037358442202</v>
      </c>
      <c r="J2370" s="39">
        <f>[2]Emissions!J545</f>
        <v>295.75341621314288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60.526074519315387</v>
      </c>
      <c r="G2371" s="39">
        <f>[2]Emissions!G530</f>
        <v>0</v>
      </c>
      <c r="H2371" s="39">
        <f>[2]Emissions!H530</f>
        <v>67.00303452322737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16165.104749247001</v>
      </c>
      <c r="H2378" s="39">
        <f>[2]Emissions!H240</f>
        <v>23001.288193464421</v>
      </c>
      <c r="I2378" s="39">
        <f>[2]Emissions!I240</f>
        <v>0</v>
      </c>
      <c r="J2378" s="39">
        <f>[2]Emissions!J240</f>
        <v>0</v>
      </c>
      <c r="K2378" s="39">
        <f>[2]Emissions!K240</f>
        <v>0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5.5069790153225808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9.5388702548999955</v>
      </c>
      <c r="G2382" s="39">
        <f>[2]Emissions!G215</f>
        <v>6.3592468365999979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23929.396004946069</v>
      </c>
      <c r="F2385" s="39">
        <f>[2]Emissions!F300</f>
        <v>20331.052088177468</v>
      </c>
      <c r="G2385" s="39">
        <f>[2]Emissions!G300</f>
        <v>10833.368446597609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11.257639742857149</v>
      </c>
      <c r="H2386" s="39">
        <f>[2]Emissions!H265</f>
        <v>5.628819871428572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56.97439776479532</v>
      </c>
      <c r="F2389" s="39">
        <f>[2]Emissions!F78</f>
        <v>58.186162292299969</v>
      </c>
      <c r="G2389" s="39">
        <f>[2]Emissions!G78</f>
        <v>63.392766582470408</v>
      </c>
      <c r="H2389" s="39">
        <f>[2]Emissions!H78</f>
        <v>74.7917528670786</v>
      </c>
      <c r="I2389" s="39">
        <f>[2]Emissions!I78</f>
        <v>81.494248710311467</v>
      </c>
      <c r="J2389" s="39">
        <f>[2]Emissions!J78</f>
        <v>30.35992856240825</v>
      </c>
      <c r="K2389" s="39">
        <f>[2]Emissions!K78</f>
        <v>23.308086418011509</v>
      </c>
      <c r="L2389" s="39">
        <f>[2]Emissions!L78</f>
        <v>0</v>
      </c>
      <c r="M2389" s="39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19387.681360668961</v>
      </c>
      <c r="F2391" s="39">
        <f>[2]Emissions!F210</f>
        <v>33840.63387417324</v>
      </c>
      <c r="G2391" s="39">
        <f>[2]Emissions!G210</f>
        <v>47337.526620223478</v>
      </c>
      <c r="H2391" s="39">
        <f>[2]Emissions!H210</f>
        <v>36730.874012960412</v>
      </c>
      <c r="I2391" s="39">
        <f>[2]Emissions!I210</f>
        <v>30395.431023771191</v>
      </c>
      <c r="J2391" s="39">
        <f>[2]Emissions!J210</f>
        <v>26533.058207949311</v>
      </c>
      <c r="K2391" s="39">
        <f>[2]Emissions!K210</f>
        <v>14993.529015647669</v>
      </c>
      <c r="L2391" s="39">
        <f>[2]Emissions!L210</f>
        <v>0</v>
      </c>
      <c r="M2391" s="39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8.0711242726869639</v>
      </c>
      <c r="F2397" s="39">
        <f>[2]Emissions!F127</f>
        <v>8.0711242726869639</v>
      </c>
      <c r="G2397" s="39">
        <f>[2]Emissions!G127</f>
        <v>8.0711242726869639</v>
      </c>
      <c r="H2397" s="39">
        <f>[2]Emissions!H127</f>
        <v>8.0711242726869639</v>
      </c>
      <c r="I2397" s="39">
        <f>[2]Emissions!I127</f>
        <v>8.0711242726869639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13.26377447933468</v>
      </c>
      <c r="F2398" s="39">
        <f>[2]Emissions!F73</f>
        <v>9.9478308595010088</v>
      </c>
      <c r="G2398" s="39">
        <f>[2]Emissions!G73</f>
        <v>6.6318872396673374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17118.527292445709</v>
      </c>
      <c r="K2405" s="39">
        <f>[2]Emissions!K220</f>
        <v>9138.0235350906714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2965.7086362963951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4299.0656225548137</v>
      </c>
      <c r="J2406" s="39">
        <f>[2]Emissions!J185</f>
        <v>4299.0656225548137</v>
      </c>
      <c r="K2406" s="39">
        <f>[2]Emissions!K185</f>
        <v>0</v>
      </c>
      <c r="L2406" s="39">
        <f>[2]Emissions!L185</f>
        <v>0</v>
      </c>
      <c r="M2406" s="39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0.54510953250000005</v>
      </c>
      <c r="F2408" s="39">
        <f>[2]Emissions!F117</f>
        <v>0.42957615584819597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0.5979250178571428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5.5342285714285724E-3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22959.444441772739</v>
      </c>
      <c r="H2415" s="39">
        <f>[2]Emissions!H150</f>
        <v>62825.180581745539</v>
      </c>
      <c r="I2415" s="39">
        <f>[2]Emissions!I150</f>
        <v>50461.381667191759</v>
      </c>
      <c r="J2415" s="39">
        <f>[2]Emissions!J150</f>
        <v>0</v>
      </c>
      <c r="K2415" s="39">
        <f>[2]Emissions!K150</f>
        <v>0</v>
      </c>
      <c r="L2415" s="39">
        <f>[2]Emissions!L150</f>
        <v>0</v>
      </c>
      <c r="M2415" s="39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4.5586270297379006</v>
      </c>
      <c r="G2416" s="39">
        <f>[2]Emissions!G68</f>
        <v>3.0390846864919352</v>
      </c>
      <c r="H2416" s="39">
        <f>[2]Emissions!H68</f>
        <v>1.519542343245968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698.52226746359975</v>
      </c>
      <c r="G2417" s="39">
        <f>[2]Emissions!G131</f>
        <v>717.17833263660566</v>
      </c>
      <c r="H2417" s="39">
        <f>[2]Emissions!H131</f>
        <v>102.42173418749999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-3.2323479924369471</v>
      </c>
      <c r="J2419" s="39">
        <f>[2]Emissions!J87</f>
        <v>-3.127620231321651</v>
      </c>
      <c r="K2419" s="39">
        <f>[2]Emissions!K87</f>
        <v>-2.9865833884337158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0.76593</v>
      </c>
      <c r="F2422" s="39">
        <f>[2]Emissions!F135</f>
        <v>4.3507797340809349</v>
      </c>
      <c r="G2422" s="39">
        <f>[2]Emissions!G135</f>
        <v>40.101796957532912</v>
      </c>
      <c r="H2422" s="39">
        <f>[2]Emissions!H135</f>
        <v>47.886913800956322</v>
      </c>
      <c r="I2422" s="39">
        <f>[2]Emissions!I135</f>
        <v>594.60145571665339</v>
      </c>
      <c r="J2422" s="39">
        <f>[2]Emissions!J135</f>
        <v>661.48635339182192</v>
      </c>
      <c r="K2422" s="39">
        <f>[2]Emissions!K135</f>
        <v>1397.463320297765</v>
      </c>
      <c r="L2422" s="39">
        <f>[2]Emissions!L135</f>
        <v>1397.553480815217</v>
      </c>
      <c r="M2422" s="39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7.7888804827332221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4.2576531824469601</v>
      </c>
      <c r="J2424" s="39">
        <f>[2]Emissions!J139</f>
        <v>5.9562979002066108</v>
      </c>
      <c r="K2424" s="39">
        <f>[2]Emissions!K139</f>
        <v>5.9581575801120419</v>
      </c>
      <c r="L2424" s="39">
        <f>[2]Emissions!L139</f>
        <v>0</v>
      </c>
      <c r="M2424" s="39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0.36087812832923072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52.491364120615373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1.8782734999653219</v>
      </c>
      <c r="H2430" s="39">
        <f>[2]Emissions!H239</f>
        <v>2.6725907904099362</v>
      </c>
      <c r="I2430" s="39">
        <f>[2]Emissions!I239</f>
        <v>0</v>
      </c>
      <c r="J2430" s="39">
        <f>[2]Emissions!J239</f>
        <v>0</v>
      </c>
      <c r="K2430" s="39">
        <f>[2]Emissions!K239</f>
        <v>0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45.098748595827502</v>
      </c>
      <c r="F2432" s="39">
        <f>[2]Emissions!F299</f>
        <v>38.317097791514257</v>
      </c>
      <c r="G2432" s="39">
        <f>[2]Emissions!G299</f>
        <v>20.41720400791106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9.0157285714285704E-2</v>
      </c>
      <c r="H2433" s="39">
        <f>[2]Emissions!H264</f>
        <v>4.5078642857142852E-2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30230.615454000399</v>
      </c>
      <c r="F2436" s="39">
        <f>[2]Emissions!F77</f>
        <v>30873.577712294369</v>
      </c>
      <c r="G2436" s="39">
        <f>[2]Emissions!G77</f>
        <v>33636.201948658803</v>
      </c>
      <c r="H2436" s="39">
        <f>[2]Emissions!H77</f>
        <v>39684.504071271913</v>
      </c>
      <c r="I2436" s="39">
        <f>[2]Emissions!I77</f>
        <v>43240.848365691258</v>
      </c>
      <c r="J2436" s="39">
        <f>[2]Emissions!J77</f>
        <v>16108.978095213821</v>
      </c>
      <c r="K2436" s="39">
        <f>[2]Emissions!K77</f>
        <v>12367.270653396899</v>
      </c>
      <c r="L2436" s="39">
        <f>[2]Emissions!L77</f>
        <v>0</v>
      </c>
      <c r="M2436" s="39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36.539165775855572</v>
      </c>
      <c r="F2438" s="39">
        <f>[2]Emissions!F209</f>
        <v>63.778051025580943</v>
      </c>
      <c r="G2438" s="39">
        <f>[2]Emissions!G209</f>
        <v>89.215089747876888</v>
      </c>
      <c r="H2438" s="39">
        <f>[2]Emissions!H209</f>
        <v>69.225167759065997</v>
      </c>
      <c r="I2438" s="39">
        <f>[2]Emissions!I209</f>
        <v>57.285018891389342</v>
      </c>
      <c r="J2438" s="39">
        <f>[2]Emissions!J209</f>
        <v>50.005763678758598</v>
      </c>
      <c r="K2438" s="39">
        <f>[2]Emissions!K209</f>
        <v>28.257687553048761</v>
      </c>
      <c r="L2438" s="39">
        <f>[2]Emissions!L209</f>
        <v>0</v>
      </c>
      <c r="M2438" s="39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4282.5385390877027</v>
      </c>
      <c r="F2444" s="39">
        <f>[2]Emissions!F126</f>
        <v>4282.5385390877018</v>
      </c>
      <c r="G2444" s="39">
        <f>[2]Emissions!G126</f>
        <v>4282.5385390877027</v>
      </c>
      <c r="H2444" s="39">
        <f>[2]Emissions!H126</f>
        <v>4282.5385390877027</v>
      </c>
      <c r="I2444" s="39">
        <f>[2]Emissions!I126</f>
        <v>4282.5385390877018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7037.7587387349786</v>
      </c>
      <c r="F2445" s="39">
        <f>[2]Emissions!F72</f>
        <v>5278.3190540512342</v>
      </c>
      <c r="G2445" s="39">
        <f>[2]Emissions!G72</f>
        <v>3518.8793693674888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52.669635374999991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32.262584418480422</v>
      </c>
      <c r="K2453" s="39">
        <f>[2]Emissions!K219</f>
        <v>17.222057171297919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28.83528085849678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41.799374064704047</v>
      </c>
      <c r="J2454" s="39">
        <f>[2]Emissions!J184</f>
        <v>41.799374064704047</v>
      </c>
      <c r="K2454" s="39">
        <f>[2]Emissions!K184</f>
        <v>0</v>
      </c>
      <c r="L2454" s="39">
        <f>[2]Emissions!L184</f>
        <v>0</v>
      </c>
      <c r="M2454" s="39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</v>
      </c>
      <c r="H2455" s="39">
        <f>[2]Emissions!H149</f>
        <v>514.60898770030462</v>
      </c>
      <c r="I2455" s="39">
        <f>[2]Emissions!I149</f>
        <v>413.33554949235571</v>
      </c>
      <c r="J2455" s="39">
        <f>[2]Emissions!J149</f>
        <v>0</v>
      </c>
      <c r="K2455" s="39">
        <f>[2]Emissions!K149</f>
        <v>0</v>
      </c>
      <c r="L2455" s="39">
        <f>[2]Emissions!L149</f>
        <v>0</v>
      </c>
      <c r="M2455" s="39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625.1397200113912</v>
      </c>
      <c r="F2457" s="39">
        <f>[2]Emissions!F67</f>
        <v>468.85479000854338</v>
      </c>
      <c r="G2457" s="39">
        <f>[2]Emissions!G67</f>
        <v>312.56986000569549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4.300348800000001</v>
      </c>
      <c r="G2462" s="39">
        <f>[2]Emissions!G284</f>
        <v>2.8668992000000011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-1715.083844787044</v>
      </c>
      <c r="J2466" s="39">
        <f>[2]Emissions!J86</f>
        <v>-1659.515294739268</v>
      </c>
      <c r="K2466" s="39">
        <f>[2]Emissions!K86</f>
        <v>-1584.68114590293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3.6180644222020011E-3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34.758774574758057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558.8169801961634</v>
      </c>
      <c r="J2469" s="39">
        <f>[2]Emissions!J138</f>
        <v>781.76409940211749</v>
      </c>
      <c r="K2469" s="39">
        <f>[2]Emissions!K138</f>
        <v>782.00818238970544</v>
      </c>
      <c r="L2469" s="39">
        <f>[2]Emissions!L138</f>
        <v>0</v>
      </c>
      <c r="M2469" s="39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3105.8484008116611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352.45842523076908</v>
      </c>
      <c r="F2473" s="39">
        <f>[2]Emissions!F238</f>
        <v>308.70825692307687</v>
      </c>
      <c r="G2473" s="39">
        <f>[2]Emissions!G238</f>
        <v>273.20341817677411</v>
      </c>
      <c r="H2473" s="39">
        <f>[2]Emissions!H238</f>
        <v>388.74047860508171</v>
      </c>
      <c r="I2473" s="39">
        <f>[2]Emissions!I238</f>
        <v>0</v>
      </c>
      <c r="J2473" s="39">
        <f>[2]Emissions!J238</f>
        <v>0</v>
      </c>
      <c r="K2473" s="39">
        <f>[2]Emissions!K238</f>
        <v>0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19387.681360668961</v>
      </c>
      <c r="F2477" s="39">
        <f>[2]Emissions!F208</f>
        <v>33840.63387417324</v>
      </c>
      <c r="G2477" s="39">
        <f>[2]Emissions!G208</f>
        <v>47337.526620223478</v>
      </c>
      <c r="H2477" s="39">
        <f>[2]Emissions!H208</f>
        <v>36730.874012960412</v>
      </c>
      <c r="I2477" s="39">
        <f>[2]Emissions!I208</f>
        <v>30395.431023771191</v>
      </c>
      <c r="J2477" s="39">
        <f>[2]Emissions!J208</f>
        <v>26533.058207949311</v>
      </c>
      <c r="K2477" s="39">
        <f>[2]Emissions!K208</f>
        <v>14993.529015647669</v>
      </c>
      <c r="L2477" s="39">
        <f>[2]Emissions!L208</f>
        <v>0</v>
      </c>
      <c r="M2477" s="39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80.711242726869628</v>
      </c>
      <c r="F2484" s="39">
        <f>[2]Emissions!F125</f>
        <v>80.711242726869628</v>
      </c>
      <c r="G2484" s="39">
        <f>[2]Emissions!G125</f>
        <v>80.711242726869628</v>
      </c>
      <c r="H2484" s="39">
        <f>[2]Emissions!H125</f>
        <v>80.711242726869642</v>
      </c>
      <c r="I2484" s="39">
        <f>[2]Emissions!I125</f>
        <v>80.711242726869628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132.6377447933468</v>
      </c>
      <c r="F2485" s="39">
        <f>[2]Emissions!F71</f>
        <v>99.478308595010077</v>
      </c>
      <c r="G2485" s="39">
        <f>[2]Emissions!G71</f>
        <v>66.31887239667337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17118.527292445709</v>
      </c>
      <c r="K2493" s="39">
        <f>[2]Emissions!K218</f>
        <v>9138.0235350906714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2965.7086362963951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4299.0656225548137</v>
      </c>
      <c r="J2494" s="39">
        <f>[2]Emissions!J183</f>
        <v>4299.0656225548137</v>
      </c>
      <c r="K2494" s="39">
        <f>[2]Emissions!K183</f>
        <v>0</v>
      </c>
      <c r="L2494" s="39">
        <f>[2]Emissions!L183</f>
        <v>0</v>
      </c>
      <c r="M2494" s="39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5.4510953249999989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9.5388702548999955</v>
      </c>
      <c r="G2502" s="39">
        <f>[2]Emissions!G213</f>
        <v>6.3592468365999979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23929.396004946069</v>
      </c>
      <c r="F2505" s="39">
        <f>[2]Emissions!F298</f>
        <v>20331.052088177468</v>
      </c>
      <c r="G2505" s="39">
        <f>[2]Emissions!G298</f>
        <v>10833.368446597609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11.257639742857149</v>
      </c>
      <c r="H2506" s="39">
        <f>[2]Emissions!H263</f>
        <v>5.628819871428572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5322.074418770283</v>
      </c>
      <c r="G2508" s="39">
        <f>[2]Emissions!G130</f>
        <v>5464.2158677074713</v>
      </c>
      <c r="H2508" s="39">
        <f>[2]Emissions!H130</f>
        <v>780.35606999999993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569.74397764795322</v>
      </c>
      <c r="F2509" s="39">
        <f>[2]Emissions!F76</f>
        <v>581.86162292299969</v>
      </c>
      <c r="G2509" s="39">
        <f>[2]Emissions!G76</f>
        <v>633.92766582470415</v>
      </c>
      <c r="H2509" s="39">
        <f>[2]Emissions!H76</f>
        <v>747.91752867078594</v>
      </c>
      <c r="I2509" s="39">
        <f>[2]Emissions!I76</f>
        <v>814.94248710311479</v>
      </c>
      <c r="J2509" s="39">
        <f>[2]Emissions!J76</f>
        <v>303.59928562408248</v>
      </c>
      <c r="K2509" s="39">
        <f>[2]Emissions!K76</f>
        <v>233.0808641801151</v>
      </c>
      <c r="L2509" s="39">
        <f>[2]Emissions!L76</f>
        <v>0</v>
      </c>
      <c r="M2509" s="39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-32.323479924369472</v>
      </c>
      <c r="J2510" s="39">
        <f>[2]Emissions!J85</f>
        <v>-31.276202313216508</v>
      </c>
      <c r="K2510" s="39">
        <f>[2]Emissions!K85</f>
        <v>-29.86583388433716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22959.444441772739</v>
      </c>
      <c r="H2512" s="39">
        <f>[2]Emissions!H148</f>
        <v>62825.180581745539</v>
      </c>
      <c r="I2512" s="39">
        <f>[2]Emissions!I148</f>
        <v>50461.381667191759</v>
      </c>
      <c r="J2512" s="39">
        <f>[2]Emissions!J148</f>
        <v>0</v>
      </c>
      <c r="K2512" s="39">
        <f>[2]Emissions!K148</f>
        <v>0</v>
      </c>
      <c r="L2512" s="39">
        <f>[2]Emissions!L148</f>
        <v>0</v>
      </c>
      <c r="M2512" s="39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8.7015594681618698</v>
      </c>
      <c r="G2513" s="39">
        <f>[2]Emissions!G134</f>
        <v>80.203593915065824</v>
      </c>
      <c r="H2513" s="39">
        <f>[2]Emissions!H134</f>
        <v>95.773827601912643</v>
      </c>
      <c r="I2513" s="39">
        <f>[2]Emissions!I134</f>
        <v>1189.202911433307</v>
      </c>
      <c r="J2513" s="39">
        <f>[2]Emissions!J134</f>
        <v>1322.9727067836441</v>
      </c>
      <c r="K2513" s="39">
        <f>[2]Emissions!K134</f>
        <v>2794.92664059553</v>
      </c>
      <c r="L2513" s="39">
        <f>[2]Emissions!L134</f>
        <v>2795.106961630433</v>
      </c>
      <c r="M2513" s="39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22.793135148689512</v>
      </c>
      <c r="G2514" s="39">
        <f>[2]Emissions!G66</f>
        <v>15.19542343245968</v>
      </c>
      <c r="H2514" s="39">
        <f>[2]Emissions!H66</f>
        <v>7.5977117162298367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0.41250109915966388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6.9177857142857157E-3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83.915870709677421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0.96258029838709636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-0.2418837805116191</v>
      </c>
      <c r="J2519" s="39">
        <f>[2]Emissions!J14</f>
        <v>-0.2418837805116191</v>
      </c>
      <c r="K2519" s="39">
        <f>[2]Emissions!K14</f>
        <v>-0.25474039001353532</v>
      </c>
      <c r="L2519" s="39">
        <f>[2]Emissions!L14</f>
        <v>-0.15722325290172839</v>
      </c>
      <c r="M2519" s="39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15.28338527029789</v>
      </c>
      <c r="F2520" s="39">
        <f>[2]Emissions!F43</f>
        <v>11.468965992187499</v>
      </c>
      <c r="G2520" s="39">
        <f>[2]Emissions!G43</f>
        <v>7.6459773281250012</v>
      </c>
      <c r="H2520" s="39">
        <f>[2]Emissions!H43</f>
        <v>3.8229886640624988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7.6566888749999986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396.26359087634472</v>
      </c>
      <c r="H2522" s="39">
        <f>[2]Emissions!H53</f>
        <v>400.0795137393269</v>
      </c>
      <c r="I2522" s="39">
        <f>[2]Emissions!I53</f>
        <v>409.34761059497242</v>
      </c>
      <c r="J2522" s="39">
        <f>[2]Emissions!J53</f>
        <v>425.87599138568879</v>
      </c>
      <c r="K2522" s="39">
        <f>[2]Emissions!K53</f>
        <v>430.0318492573777</v>
      </c>
      <c r="L2522" s="39">
        <f>[2]Emissions!L53</f>
        <v>437.52727266616449</v>
      </c>
      <c r="M2522" s="39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47.248885463410389</v>
      </c>
      <c r="F2524" s="39">
        <f>[2]Emissions!F19</f>
        <v>53.773868323606457</v>
      </c>
      <c r="G2524" s="39">
        <f>[2]Emissions!G19</f>
        <v>53.773868323606457</v>
      </c>
      <c r="H2524" s="39">
        <f>[2]Emissions!H19</f>
        <v>60.635048821311067</v>
      </c>
      <c r="I2524" s="39">
        <f>[2]Emissions!I19</f>
        <v>149.51594295502559</v>
      </c>
      <c r="J2524" s="39">
        <f>[2]Emissions!J19</f>
        <v>195.82853965964139</v>
      </c>
      <c r="K2524" s="39">
        <f>[2]Emissions!K19</f>
        <v>284.38756223777881</v>
      </c>
      <c r="L2524" s="39">
        <f>[2]Emissions!L19</f>
        <v>286.16043002319299</v>
      </c>
      <c r="M2524" s="39">
        <f>[2]Emissions!M19</f>
        <v>251.00123162037261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</v>
      </c>
      <c r="F2525" s="39">
        <f>[2]Emissions!F48</f>
        <v>1.972128321655066</v>
      </c>
      <c r="G2525" s="39">
        <f>[2]Emissions!G48</f>
        <v>3.7601264412383908</v>
      </c>
      <c r="H2525" s="39">
        <f>[2]Emissions!H48</f>
        <v>5.7129700213503503</v>
      </c>
      <c r="I2525" s="39">
        <f>[2]Emissions!I48</f>
        <v>5.2683264416027047</v>
      </c>
      <c r="J2525" s="39">
        <f>[2]Emissions!J48</f>
        <v>4.5333180833621718</v>
      </c>
      <c r="K2525" s="39">
        <f>[2]Emissions!K48</f>
        <v>2.7453199637788459</v>
      </c>
      <c r="L2525" s="39">
        <f>[2]Emissions!L48</f>
        <v>0</v>
      </c>
      <c r="M2525" s="39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7.4227197804872009</v>
      </c>
      <c r="F2526" s="39">
        <f>[2]Emissions!F28</f>
        <v>11.832232859825529</v>
      </c>
      <c r="G2526" s="39">
        <f>[2]Emissions!G28</f>
        <v>22.557983112139489</v>
      </c>
      <c r="H2526" s="39">
        <f>[2]Emissions!H28</f>
        <v>22.557983112139489</v>
      </c>
      <c r="I2526" s="39">
        <f>[2]Emissions!I28</f>
        <v>15.1352633316523</v>
      </c>
      <c r="J2526" s="39">
        <f>[2]Emissions!J28</f>
        <v>10.72575025231396</v>
      </c>
      <c r="K2526" s="39">
        <f>[2]Emissions!K28</f>
        <v>0</v>
      </c>
      <c r="L2526" s="39">
        <f>[2]Emissions!L28</f>
        <v>0</v>
      </c>
      <c r="M2526" s="39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30.025693858336471</v>
      </c>
      <c r="F2529" s="39">
        <f>[2]Emissions!F4</f>
        <v>37.665934719089307</v>
      </c>
      <c r="G2529" s="39">
        <f>[2]Emissions!G4</f>
        <v>35.604444408372878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200.33776852278839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66.836499068181837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906.19037320114603</v>
      </c>
      <c r="F2531" s="39">
        <f>[2]Emissions!F27</f>
        <v>1444.5184283037011</v>
      </c>
      <c r="G2531" s="39">
        <f>[2]Emissions!G27</f>
        <v>2753.9537716070308</v>
      </c>
      <c r="H2531" s="39">
        <f>[2]Emissions!H27</f>
        <v>2753.9537716070308</v>
      </c>
      <c r="I2531" s="39">
        <f>[2]Emissions!I27</f>
        <v>1847.763398405885</v>
      </c>
      <c r="J2531" s="39">
        <f>[2]Emissions!J27</f>
        <v>1309.43534330333</v>
      </c>
      <c r="K2531" s="39">
        <f>[2]Emissions!K27</f>
        <v>0</v>
      </c>
      <c r="L2531" s="39">
        <f>[2]Emissions!L27</f>
        <v>0</v>
      </c>
      <c r="M2531" s="39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8109.3642244200619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48184.852850796276</v>
      </c>
      <c r="H2534" s="39">
        <f>[2]Emissions!H52</f>
        <v>48649.766009011502</v>
      </c>
      <c r="I2534" s="39">
        <f>[2]Emissions!I52</f>
        <v>49953.808060427313</v>
      </c>
      <c r="J2534" s="39">
        <f>[2]Emissions!J52</f>
        <v>51798.328048625779</v>
      </c>
      <c r="K2534" s="39">
        <f>[2]Emissions!K52</f>
        <v>52488.841817420063</v>
      </c>
      <c r="L2534" s="39">
        <f>[2]Emissions!L52</f>
        <v>53409.257229283379</v>
      </c>
      <c r="M2534" s="39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42.977106406250002</v>
      </c>
      <c r="G2535" s="39">
        <f>[2]Emissions!G32</f>
        <v>28.651404270833339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656.41585258775149</v>
      </c>
      <c r="F2536" s="39">
        <f>[2]Emissions!F47</f>
        <v>1046.411287470178</v>
      </c>
      <c r="G2536" s="39">
        <f>[2]Emissions!G47</f>
        <v>1995.1230897210901</v>
      </c>
      <c r="H2536" s="39">
        <f>[2]Emissions!H47</f>
        <v>3031.3018933284961</v>
      </c>
      <c r="I2536" s="39">
        <f>[2]Emissions!I47</f>
        <v>2795.3740099143952</v>
      </c>
      <c r="J2536" s="39">
        <f>[2]Emissions!J47</f>
        <v>2405.378575031968</v>
      </c>
      <c r="K2536" s="39">
        <f>[2]Emissions!K47</f>
        <v>1456.6667727810559</v>
      </c>
      <c r="L2536" s="39">
        <f>[2]Emissions!L47</f>
        <v>0</v>
      </c>
      <c r="M2536" s="39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-128.34353393946509</v>
      </c>
      <c r="J2537" s="39">
        <f>[2]Emissions!J13</f>
        <v>-128.34353393946509</v>
      </c>
      <c r="K2537" s="39">
        <f>[2]Emissions!K13</f>
        <v>-135.1652509411818</v>
      </c>
      <c r="L2537" s="39">
        <f>[2]Emissions!L13</f>
        <v>-83.422657989657083</v>
      </c>
      <c r="M2537" s="39">
        <f>[2]Emissions!M13</f>
        <v>-1296.1342927631531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4115.8402258447859</v>
      </c>
      <c r="F2539" s="39">
        <f>[2]Emissions!F3</f>
        <v>4787.3695800810328</v>
      </c>
      <c r="G2539" s="39">
        <f>[2]Emissions!G3</f>
        <v>4092.0822433348881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37.11359890243601</v>
      </c>
      <c r="F2540" s="39">
        <f>[2]Emissions!F26</f>
        <v>59.16116429912767</v>
      </c>
      <c r="G2540" s="39">
        <f>[2]Emissions!G26</f>
        <v>112.78991556069749</v>
      </c>
      <c r="H2540" s="39">
        <f>[2]Emissions!H26</f>
        <v>112.78991556069749</v>
      </c>
      <c r="I2540" s="39">
        <f>[2]Emissions!I26</f>
        <v>75.67631665826147</v>
      </c>
      <c r="J2540" s="39">
        <f>[2]Emissions!J26</f>
        <v>53.628751261569811</v>
      </c>
      <c r="K2540" s="39">
        <f>[2]Emissions!K26</f>
        <v>0</v>
      </c>
      <c r="L2540" s="39">
        <f>[2]Emissions!L26</f>
        <v>0</v>
      </c>
      <c r="M2540" s="39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38.283444375000002</v>
      </c>
      <c r="H2541" s="39">
        <f>[2]Emissions!H36</f>
        <v>19.141722187500001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1981.3179543817239</v>
      </c>
      <c r="H2542" s="39">
        <f>[2]Emissions!H51</f>
        <v>2000.3975686966351</v>
      </c>
      <c r="I2542" s="39">
        <f>[2]Emissions!I51</f>
        <v>2046.738052974863</v>
      </c>
      <c r="J2542" s="39">
        <f>[2]Emissions!J51</f>
        <v>2129.3799569284452</v>
      </c>
      <c r="K2542" s="39">
        <f>[2]Emissions!K51</f>
        <v>2150.1592462868898</v>
      </c>
      <c r="L2542" s="39">
        <f>[2]Emissions!L51</f>
        <v>2187.636363330822</v>
      </c>
      <c r="M2542" s="39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12.37119963414534</v>
      </c>
      <c r="F2544" s="39">
        <f>[2]Emissions!F46</f>
        <v>19.72128321655066</v>
      </c>
      <c r="G2544" s="39">
        <f>[2]Emissions!G46</f>
        <v>37.601264412383912</v>
      </c>
      <c r="H2544" s="39">
        <f>[2]Emissions!H46</f>
        <v>57.129700213503497</v>
      </c>
      <c r="I2544" s="39">
        <f>[2]Emissions!I46</f>
        <v>52.683264416027043</v>
      </c>
      <c r="J2544" s="39">
        <f>[2]Emissions!J46</f>
        <v>45.333180833621711</v>
      </c>
      <c r="K2544" s="39">
        <f>[2]Emissions!K46</f>
        <v>27.453199637788462</v>
      </c>
      <c r="L2544" s="39">
        <f>[2]Emissions!L46</f>
        <v>0</v>
      </c>
      <c r="M2544" s="39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-2.418837805116191</v>
      </c>
      <c r="J2545" s="39">
        <f>[2]Emissions!J12</f>
        <v>-2.418837805116191</v>
      </c>
      <c r="K2545" s="39">
        <f>[2]Emissions!K12</f>
        <v>-2.547403900135353</v>
      </c>
      <c r="L2545" s="39">
        <f>[2]Emissions!L12</f>
        <v>-1.1608210249559661</v>
      </c>
      <c r="M2545" s="39">
        <f>[2]Emissions!M12</f>
        <v>47.614628789402907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152.83385270297899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156.95249062312249</v>
      </c>
      <c r="F2548" s="39">
        <f>[2]Emissions!F2</f>
        <v>192.8555304408595</v>
      </c>
      <c r="G2548" s="39">
        <f>[2]Emissions!G2</f>
        <v>178.02222204186441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27.840956191807841</v>
      </c>
      <c r="M2548" s="39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O66" zoomScale="40" zoomScaleNormal="40" workbookViewId="0">
      <selection activeCell="AO17" sqref="AO17:BE19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328.69508300038058</v>
      </c>
      <c r="P2" s="14">
        <f t="shared" si="6"/>
        <v>292.51436575030056</v>
      </c>
      <c r="Q2" s="14">
        <f t="shared" si="6"/>
        <v>246.5224362517821</v>
      </c>
      <c r="R2" s="14">
        <f t="shared" si="6"/>
        <v>190.87182118849177</v>
      </c>
      <c r="S2" s="14">
        <f t="shared" si="6"/>
        <v>126.99341252241857</v>
      </c>
      <c r="T2" s="14">
        <f t="shared" si="6"/>
        <v>67.229750677325555</v>
      </c>
      <c r="U2" s="14">
        <f t="shared" si="6"/>
        <v>3.7537732422690202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0.30320590684119703</v>
      </c>
      <c r="AB2" s="22">
        <f>'Electricity generation'!P2*1000/(P2*8760)</f>
        <v>0.33610295139455637</v>
      </c>
      <c r="AC2" s="22">
        <f>'Electricity generation'!Q2*1000/(Q2*8760)</f>
        <v>0.21816280784672318</v>
      </c>
      <c r="AD2" s="22">
        <f>'Electricity generation'!R2*1000/(R2*8760)</f>
        <v>0.12108946175714622</v>
      </c>
      <c r="AE2" s="22">
        <f>'Electricity generation'!S2*1000/(S2*8760)</f>
        <v>8.3608056764739647E-2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308.95749284467263</v>
      </c>
      <c r="S3" s="14">
        <f t="shared" si="7"/>
        <v>268.32924198554514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0.21303325815559418</v>
      </c>
      <c r="AD3" s="22">
        <f>'Electricity generation'!R3*1000/(R3*8760)</f>
        <v>5.7733431199678949E-2</v>
      </c>
      <c r="AE3" s="22">
        <f>'Electricity generation'!S3*1000/(S3*8760)</f>
        <v>3.3237480985643171E-2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44.488009216979528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9.6934357813292742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0.15883403573305263</v>
      </c>
      <c r="AC4" s="22">
        <f>'Electricity generation'!Q4*1000/(Q4*8760)</f>
        <v>0.12047257601946745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717.66619611977853</v>
      </c>
      <c r="P5" s="14">
        <f t="shared" ref="P5:R5" si="9">SUM(P2:P4)</f>
        <v>708.82303592618416</v>
      </c>
      <c r="Q5" s="14">
        <f t="shared" si="9"/>
        <v>678.66910412342077</v>
      </c>
      <c r="R5" s="14">
        <f t="shared" si="9"/>
        <v>531.62879269871394</v>
      </c>
      <c r="S5" s="14">
        <f t="shared" ref="S5:W5" si="10">SUM(S2:S4)</f>
        <v>419.9440917775392</v>
      </c>
      <c r="T5" s="14">
        <f t="shared" si="10"/>
        <v>298.77337822425596</v>
      </c>
      <c r="U5" s="14">
        <f t="shared" si="10"/>
        <v>179.77755895764201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0.24302072555799717</v>
      </c>
      <c r="AC5" s="22">
        <f>'Electricity generation'!Q5*1000/(Q5*8760)</f>
        <v>0.20913342579048538</v>
      </c>
      <c r="AD5" s="22">
        <f>'Electricity generation'!R5*1000/(R5*8760)</f>
        <v>8.3709063326024152E-2</v>
      </c>
      <c r="AE5" s="22">
        <f>'Electricity generation'!S5*1000/(S5*8760)</f>
        <v>5.189950033940427E-2</v>
      </c>
      <c r="AF5" s="22">
        <f>'Electricity generation'!T5*1000/(T5*8760)</f>
        <v>3.2293707214964607E-3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210.47761479959416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0.34217524522658505</v>
      </c>
      <c r="AB7" s="22">
        <f>'Electricity generation'!P7*1000/(P7*8760)</f>
        <v>0.36138299225485709</v>
      </c>
      <c r="AC7" s="22">
        <f>'Electricity generation'!Q7*1000/(Q7*8760)</f>
        <v>0.36038058963209041</v>
      </c>
      <c r="AD7" s="22">
        <f>'Electricity generation'!R7*1000/(R7*8760)</f>
        <v>0.35790863067192502</v>
      </c>
      <c r="AE7" s="22">
        <f>'Electricity generation'!S7*1000/(S7*8760)</f>
        <v>0.36159669551531337</v>
      </c>
      <c r="AF7" s="22">
        <f>'Electricity generation'!T7*1000/(T7*8760)</f>
        <v>0.33287783750043176</v>
      </c>
      <c r="AG7" s="22">
        <f>'Electricity generation'!U7*1000/(U7*8760)</f>
        <v>0.34725893048456419</v>
      </c>
      <c r="AH7" s="22">
        <f>'Electricity generation'!V7*1000/(V7*8760)</f>
        <v>0.37325837900473469</v>
      </c>
      <c r="AI7" s="22">
        <f>'Electricity generation'!W7*1000/(W7*8760)</f>
        <v>0.29408529220806318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194.22000000000006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0.42886382805456169</v>
      </c>
      <c r="AC8" s="22">
        <f>'Electricity generation'!Q8*1000/(Q8*8760)</f>
        <v>0.42362193421376459</v>
      </c>
      <c r="AD8" s="22">
        <f>'Electricity generation'!R8*1000/(R8*8760)</f>
        <v>0.41884283857322846</v>
      </c>
      <c r="AE8" s="22">
        <f>'Electricity generation'!S8*1000/(S8*8760)</f>
        <v>0.42139457651532658</v>
      </c>
      <c r="AF8" s="22">
        <f>'Electricity generation'!T8*1000/(T8*8760)</f>
        <v>0.37545365874682179</v>
      </c>
      <c r="AG8" s="22">
        <f>'Electricity generation'!U8*1000/(U8*8760)</f>
        <v>0.38030627988011234</v>
      </c>
      <c r="AH8" s="22">
        <f>'Electricity generation'!V8*1000/(V8*8760)</f>
        <v>0.39744964629379481</v>
      </c>
      <c r="AI8" s="22">
        <f>'Electricity generation'!W8*1000/(W8*8760)</f>
        <v>0.30666440507755977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6.2624827488257498E-2</v>
      </c>
      <c r="AH9" s="22">
        <f>'Electricity generation'!V9*1000/(V9*8760)</f>
        <v>8.4259777992330712E-2</v>
      </c>
      <c r="AI9" s="22">
        <f>'Electricity generation'!W9*1000/(W9*8760)</f>
        <v>0.10360330070928873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97.57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0.81162538667147199</v>
      </c>
      <c r="AE10" s="22">
        <f>'Electricity generation'!S10*1000/(S10*8760)</f>
        <v>0.8166165167001086</v>
      </c>
      <c r="AF10" s="22">
        <f>'Electricity generation'!T10*1000/(T10*8760)</f>
        <v>0.82212110402007299</v>
      </c>
      <c r="AG10" s="22">
        <f>'Electricity generation'!U10*1000/(U10*8760)</f>
        <v>0.82817362748112411</v>
      </c>
      <c r="AH10" s="22">
        <f>'Electricity generation'!V10*1000/(V10*8760)</f>
        <v>0.83480919347552096</v>
      </c>
      <c r="AI10" s="22">
        <f>'Electricity generation'!W10*1000/(W10*8760)</f>
        <v>0.84207118966950811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37.432273003637818</v>
      </c>
      <c r="P11" s="14">
        <f t="shared" si="16"/>
        <v>45.210376641256325</v>
      </c>
      <c r="Q11" s="14">
        <f t="shared" si="16"/>
        <v>53.140376641256324</v>
      </c>
      <c r="R11" s="14">
        <f t="shared" si="16"/>
        <v>61.673666915446454</v>
      </c>
      <c r="S11" s="14">
        <f t="shared" si="16"/>
        <v>60.967626806290959</v>
      </c>
      <c r="T11" s="14">
        <f t="shared" si="16"/>
        <v>44.909967153130644</v>
      </c>
      <c r="U11" s="14">
        <f t="shared" si="16"/>
        <v>21.530829378079723</v>
      </c>
      <c r="V11" s="14">
        <f t="shared" si="16"/>
        <v>13.239448884992484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0.44448617513193278</v>
      </c>
      <c r="AB11" s="22">
        <f>'Electricity generation'!P11*1000/(P11*8760)</f>
        <v>0.51573397250366304</v>
      </c>
      <c r="AC11" s="22">
        <f>'Electricity generation'!Q11*1000/(Q11*8760)</f>
        <v>0.49942270036918468</v>
      </c>
      <c r="AD11" s="22">
        <f>'Electricity generation'!R11*1000/(R11*8760)</f>
        <v>0.45209997460605</v>
      </c>
      <c r="AE11" s="22">
        <f>'Electricity generation'!S11*1000/(S11*8760)</f>
        <v>0.2483000275876372</v>
      </c>
      <c r="AF11" s="22">
        <f>'Electricity generation'!T11*1000/(T11*8760)</f>
        <v>0.29584829304305232</v>
      </c>
      <c r="AG11" s="22">
        <f>'Electricity generation'!U11*1000/(U11*8760)</f>
        <v>0.35432574695649494</v>
      </c>
      <c r="AH11" s="22">
        <f>'Electricity generation'!V11*1000/(V11*8760)</f>
        <v>0</v>
      </c>
      <c r="AI11" s="22" t="e">
        <f>'Electricity generation'!W11*1000/(W11*8760)</f>
        <v>#DIV/0!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0.64999999999999991</v>
      </c>
      <c r="AF12" s="22">
        <f>'Electricity generation'!T12*1000/(T12*8760)</f>
        <v>0.64999999999999925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0.65000000000000024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3.4246752851160505</v>
      </c>
      <c r="S13" s="14">
        <f t="shared" si="18"/>
        <v>3.2258295442886822</v>
      </c>
      <c r="T13" s="14">
        <f t="shared" si="18"/>
        <v>3.019949914564481</v>
      </c>
      <c r="U13" s="14">
        <f t="shared" si="18"/>
        <v>2.8978070574216241</v>
      </c>
      <c r="V13" s="14">
        <f t="shared" si="18"/>
        <v>2.7756642002787668</v>
      </c>
      <c r="W13" s="14">
        <f t="shared" si="18"/>
        <v>1.7961659269524399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0.73434791859291559</v>
      </c>
      <c r="AE13" s="22">
        <f>'Electricity generation'!S13*1000/(S13*8760)</f>
        <v>0.42997775604938721</v>
      </c>
      <c r="AF13" s="22">
        <f>'Electricity generation'!T13*1000/(T13*8760)</f>
        <v>0.32570576145967872</v>
      </c>
      <c r="AG13" s="22">
        <f>'Electricity generation'!U13*1000/(U13*8760)</f>
        <v>0.30549236926210238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0.32766011423495522</v>
      </c>
      <c r="AE14" s="22">
        <f>'Electricity generation'!S14*1000/(S14*8760)</f>
        <v>0.34334237168522347</v>
      </c>
      <c r="AF14" s="22">
        <f>'Electricity generation'!T14*1000/(T14*8760)</f>
        <v>0.37207492358546951</v>
      </c>
      <c r="AG14" s="22">
        <f>'Electricity generation'!U14*1000/(U14*8760)</f>
        <v>0.40576894018069637</v>
      </c>
      <c r="AH14" s="22">
        <f>'Electricity generation'!V14*1000/(V14*8760)</f>
        <v>0.42705685762793627</v>
      </c>
      <c r="AI14" s="22">
        <f>'Electricity generation'!W14*1000/(W14*8760)</f>
        <v>0.46876919370591796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0.29973739233012608</v>
      </c>
      <c r="AE15" s="22">
        <f>'Electricity generation'!S15*1000/(S15*8760)</f>
        <v>0.29781748358398591</v>
      </c>
      <c r="AF15" s="22">
        <f>'Electricity generation'!T15*1000/(T15*8760)</f>
        <v>0.29852711483843791</v>
      </c>
      <c r="AG15" s="22">
        <f>'Electricity generation'!U15*1000/(U15*8760)</f>
        <v>0.3026975304470787</v>
      </c>
      <c r="AH15" s="22">
        <f>'Electricity generation'!V15*1000/(V15*8760)</f>
        <v>0.32719736415206846</v>
      </c>
      <c r="AI15" s="22">
        <f>'Electricity generation'!W15*1000/(W15*8760)</f>
        <v>0.35401819673799506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0.43459067028691156</v>
      </c>
      <c r="AE16" s="22">
        <f>'Electricity generation'!S16*1000/(S16*8760)</f>
        <v>0.43592786452461868</v>
      </c>
      <c r="AF16" s="22">
        <f>'Electricity generation'!T16*1000/(T16*8760)</f>
        <v>0.45366433908289416</v>
      </c>
      <c r="AG16" s="22">
        <f>'Electricity generation'!U16*1000/(U16*8760)</f>
        <v>0.47775649043759877</v>
      </c>
      <c r="AH16" s="22">
        <f>'Electricity generation'!V16*1000/(V16*8760)</f>
        <v>0.48003494008712932</v>
      </c>
      <c r="AI16" s="22">
        <f>'Electricity generation'!W16*1000/(W16*8760)</f>
        <v>0.52497369463015753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312.15000000000003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1083.9599999999998</v>
      </c>
      <c r="W17" s="14">
        <f t="shared" si="22"/>
        <v>1132.2247264820542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0.14492349265761337</v>
      </c>
      <c r="AE17" s="22">
        <f>'Electricity generation'!S17*1000/(S17*8760)</f>
        <v>0.14641116022084341</v>
      </c>
      <c r="AF17" s="22">
        <f>'Electricity generation'!T17*1000/(T17*8760)</f>
        <v>0.14775693979339838</v>
      </c>
      <c r="AG17" s="22">
        <f>'Electricity generation'!U17*1000/(U17*8760)</f>
        <v>0.14876474490337926</v>
      </c>
      <c r="AH17" s="22">
        <f>'Electricity generation'!V17*1000/(V17*8760)</f>
        <v>0.15902095786521434</v>
      </c>
      <c r="AI17" s="22">
        <f>'Electricity generation'!W17*1000/(W17*8760)</f>
        <v>0.15457908806585074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1130.72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0.14391250000000003</v>
      </c>
      <c r="AE18" s="22">
        <f>'Electricity generation'!S18*1000/(S18*8760)</f>
        <v>0.14577339906700593</v>
      </c>
      <c r="AF18" s="22">
        <f>'Electricity generation'!T18*1000/(T18*8760)</f>
        <v>0.14731912392799928</v>
      </c>
      <c r="AG18" s="22">
        <f>'Electricity generation'!U18*1000/(U18*8760)</f>
        <v>0.14751067528875084</v>
      </c>
      <c r="AH18" s="22">
        <f>'Electricity generation'!V18*1000/(V18*8760)</f>
        <v>0.15796767707907494</v>
      </c>
      <c r="AI18" s="22">
        <f>'Electricity generation'!W18*1000/(W18*8760)</f>
        <v>0.15377655881499025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2.33</v>
      </c>
      <c r="S19" s="14">
        <f t="shared" si="24"/>
        <v>2.34</v>
      </c>
      <c r="T19" s="14">
        <f t="shared" si="24"/>
        <v>2.3400000000000003</v>
      </c>
      <c r="U19" s="14">
        <f t="shared" si="24"/>
        <v>2.35</v>
      </c>
      <c r="V19" s="14">
        <f t="shared" si="24"/>
        <v>2.35</v>
      </c>
      <c r="W19" s="14">
        <f t="shared" si="24"/>
        <v>1.5047264820542279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0.27935514295022124</v>
      </c>
      <c r="AE19" s="22">
        <f>'Electricity generation'!S19*1000/(S19*8760)</f>
        <v>0.28137123208291254</v>
      </c>
      <c r="AF19" s="22">
        <f>'Electricity generation'!T19*1000/(T19*8760)</f>
        <v>0.28137123208291248</v>
      </c>
      <c r="AG19" s="22">
        <f>'Electricity generation'!U19*1000/(U19*8760)</f>
        <v>0.64359926896998199</v>
      </c>
      <c r="AH19" s="22">
        <f>'Electricity generation'!V19*1000/(V19*8760)</f>
        <v>0.6438035242891309</v>
      </c>
      <c r="AI19" s="22">
        <f>'Electricity generation'!W19*1000/(W19*8760)</f>
        <v>0.75763611228607153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1.78</v>
      </c>
      <c r="W20" s="14">
        <f t="shared" si="25"/>
        <v>0.38000000000000012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0.19359999999999999</v>
      </c>
      <c r="AE20" s="22">
        <f>'Electricity generation'!S20*1000/(S20*8760)</f>
        <v>0.19160000000000005</v>
      </c>
      <c r="AF20" s="22">
        <f>'Electricity generation'!T20*1000/(T20*8760)</f>
        <v>0.19160000000000002</v>
      </c>
      <c r="AG20" s="22">
        <f>'Electricity generation'!U20*1000/(U20*8760)</f>
        <v>0.19236853932584272</v>
      </c>
      <c r="AH20" s="22">
        <f>'Electricity generation'!V20*1000/(V20*8760)</f>
        <v>0.19219775280898874</v>
      </c>
      <c r="AI20" s="22">
        <f>'Electricity generation'!W20*1000/(W20*8760)</f>
        <v>0.19160000000000002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35.176409999999997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48.315712158508063</v>
      </c>
      <c r="W21" s="14">
        <f t="shared" si="26"/>
        <v>40.595712158508057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0.28350000000000003</v>
      </c>
      <c r="AI21" s="22">
        <f>'Electricity generation'!W21*1000/(W21*8760)</f>
        <v>0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155.92361786872331</v>
      </c>
      <c r="D22">
        <f>[2]Capacity_ELC!D22</f>
        <v>155.92361786872331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0.13750000000000001</v>
      </c>
      <c r="AF22" s="22">
        <f>'Electricity generation'!T22*1000/(T22*8760)</f>
        <v>0.1648730208214905</v>
      </c>
      <c r="AG22" s="22">
        <f>'Electricity generation'!U22*1000/(U22*8760)</f>
        <v>0.12160972996705771</v>
      </c>
      <c r="AH22" s="22">
        <f>'Electricity generation'!V22*1000/(V22*8760)</f>
        <v>0.11263574092571743</v>
      </c>
      <c r="AI22" s="22">
        <f>'Electricity generation'!W22*1000/(W22*8760)</f>
        <v>0.10550000000000001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3.4849999999999999</v>
      </c>
      <c r="F23">
        <f>[2]Capacity_ELC!F23</f>
        <v>2.3233333333333328</v>
      </c>
      <c r="G23">
        <f>[2]Capacity_ELC!G23</f>
        <v>2.3233333333333341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29.156080029475209</v>
      </c>
      <c r="G32">
        <f>[2]Capacity_ELC!G32</f>
        <v>17.413356886610671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69.36099720425166</v>
      </c>
      <c r="E33">
        <f>[2]Capacity_ELC!E33</f>
        <v>47.63408557445652</v>
      </c>
      <c r="F33">
        <f>[2]Capacity_ELC!F33</f>
        <v>43.718195078640278</v>
      </c>
      <c r="G33">
        <f>[2]Capacity_ELC!G33</f>
        <v>15.877461845093039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28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8.7762242285398013</v>
      </c>
      <c r="D34">
        <f>[2]Capacity_ELC!D34</f>
        <v>4.8778668433000316</v>
      </c>
      <c r="E34">
        <f>[2]Capacity_ELC!E34</f>
        <v>4.8778668433000316</v>
      </c>
      <c r="F34">
        <f>[2]Capacity_ELC!F34</f>
        <v>2.1336610727437688</v>
      </c>
      <c r="G34">
        <f>[2]Capacity_ELC!G34</f>
        <v>1.427620963588272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63.475977435056542</v>
      </c>
      <c r="D37">
        <f>[2]Capacity_ELC!D37</f>
        <v>67.229750677325569</v>
      </c>
      <c r="E37">
        <f>[2]Capacity_ELC!E37</f>
        <v>67.229750677325555</v>
      </c>
      <c r="F37">
        <f>[2]Capacity_ELC!F37</f>
        <v>67.229750677325555</v>
      </c>
      <c r="G37">
        <f>[2]Capacity_ELC!G37</f>
        <v>67.229750677325555</v>
      </c>
      <c r="H37">
        <f>[2]Capacity_ELC!H37</f>
        <v>67.229750677325555</v>
      </c>
      <c r="I37">
        <f>[2]Capacity_ELC!I37</f>
        <v>3.7537732422690202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0.81501989260950847</v>
      </c>
      <c r="E39">
        <f>[2]Capacity_ELC!E39</f>
        <v>0.81501989260950847</v>
      </c>
      <c r="F39">
        <f>[2]Capacity_ELC!F39</f>
        <v>0.81501989260950847</v>
      </c>
      <c r="G39">
        <f>[2]Capacity_ELC!G39</f>
        <v>0.81501989260950847</v>
      </c>
      <c r="H39">
        <f>[2]Capacity_ELC!H39</f>
        <v>0.81501989260950847</v>
      </c>
      <c r="I39">
        <f>[2]Capacity_ELC!I39</f>
        <v>0.81501989260950847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9.5273277777777707</v>
      </c>
      <c r="H44">
        <f>[2]Capacity_ELC!H44</f>
        <v>19.254655555555559</v>
      </c>
      <c r="I44">
        <f>[2]Capacity_ELC!I44</f>
        <v>29.17198333333333</v>
      </c>
      <c r="J44">
        <f>[2]Capacity_ELC!J44</f>
        <v>39.259311111111103</v>
      </c>
      <c r="K44">
        <f>[2]Capacity_ELC!K44</f>
        <v>49.526638888888883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2.293133371385085</v>
      </c>
      <c r="E49">
        <f>[2]Capacity_ELC!E49</f>
        <v>8.8784158887197648</v>
      </c>
      <c r="F49">
        <f>[2]Capacity_ELC!F49</f>
        <v>8.8784158887197648</v>
      </c>
      <c r="G49">
        <f>[2]Capacity_ELC!G49</f>
        <v>8.8784158887197648</v>
      </c>
      <c r="H49">
        <f>[2]Capacity_ELC!H49</f>
        <v>8.8784158887197648</v>
      </c>
      <c r="I49">
        <f>[2]Capacity_ELC!I49</f>
        <v>8.8784158887197648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2.173231524134728</v>
      </c>
      <c r="D53">
        <f>[2]Capacity_ELC!D53</f>
        <v>2.173231524134728</v>
      </c>
      <c r="E53">
        <f>[2]Capacity_ELC!E53</f>
        <v>2.173231524134728</v>
      </c>
      <c r="F53">
        <f>[2]Capacity_ELC!F53</f>
        <v>2.173231524134728</v>
      </c>
      <c r="G53">
        <f>[2]Capacity_ELC!G53</f>
        <v>2.173231524134728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22.971601521628909</v>
      </c>
      <c r="E56">
        <f>[2]Capacity_ELC!E56</f>
        <v>31.262982014716151</v>
      </c>
      <c r="F56">
        <f>[2]Capacity_ELC!F56</f>
        <v>43.702144726129212</v>
      </c>
      <c r="G56">
        <f>[2]Capacity_ELC!G56</f>
        <v>43.702144726129212</v>
      </c>
      <c r="H56">
        <f>[2]Capacity_ELC!H56</f>
        <v>33.568670894025232</v>
      </c>
      <c r="I56">
        <f>[2]Capacity_ELC!I56</f>
        <v>20.7305432045003</v>
      </c>
      <c r="J56">
        <f>[2]Capacity_ELC!J56</f>
        <v>12.43916271141306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0.80028617357942444</v>
      </c>
      <c r="F57">
        <f>[2]Capacity_ELC!F57</f>
        <v>0.80028617357942444</v>
      </c>
      <c r="G57">
        <f>[2]Capacity_ELC!G57</f>
        <v>0.80028617357942444</v>
      </c>
      <c r="H57">
        <f>[2]Capacity_ELC!H57</f>
        <v>0.80028617357942444</v>
      </c>
      <c r="I57">
        <f>[2]Capacity_ELC!I57</f>
        <v>0.80028617357942444</v>
      </c>
      <c r="J57">
        <f>[2]Capacity_ELC!J57</f>
        <v>0.80028617357942444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10.54101008552599</v>
      </c>
      <c r="D58">
        <f>[2]Capacity_ELC!D58</f>
        <v>10.54101008552599</v>
      </c>
      <c r="E58">
        <f>[2]Capacity_ELC!E58</f>
        <v>10.54101008552599</v>
      </c>
      <c r="F58">
        <f>[2]Capacity_ELC!F58</f>
        <v>10.54101008552599</v>
      </c>
      <c r="G58">
        <f>[2]Capacity_ELC!G58</f>
        <v>10.54101008552599</v>
      </c>
      <c r="H58">
        <f>[2]Capacity_ELC!H58</f>
        <v>10.54101008552599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178.18329691426601</v>
      </c>
      <c r="K59">
        <f>[2]Capacity_ELC!K59</f>
        <v>187.46413686826031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16.03670308573404</v>
      </c>
      <c r="K60">
        <f>[2]Capacity_ELC!K60</f>
        <v>12.755863131739691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2.7756642002787668</v>
      </c>
      <c r="G61">
        <f>[2]Capacity_ELC!G61</f>
        <v>2.7756642002787668</v>
      </c>
      <c r="H61">
        <f>[2]Capacity_ELC!H61</f>
        <v>2.7756642002787668</v>
      </c>
      <c r="I61">
        <f>[2]Capacity_ELC!I61</f>
        <v>2.7756642002787668</v>
      </c>
      <c r="J61">
        <f>[2]Capacity_ELC!J61</f>
        <v>2.7756642002787668</v>
      </c>
      <c r="K61">
        <f>[2]Capacity_ELC!K61</f>
        <v>1.7961659269524399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1081.6099999999999</v>
      </c>
      <c r="K66">
        <f>[2]Capacity_ELC!K66</f>
        <v>1130.72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1.4478743031198491</v>
      </c>
      <c r="E69">
        <f>[2]Capacity_ELC!E69</f>
        <v>1.4478743031198491</v>
      </c>
      <c r="F69">
        <f>[2]Capacity_ELC!F69</f>
        <v>1.4478743031198491</v>
      </c>
      <c r="G69">
        <f>[2]Capacity_ELC!G69</f>
        <v>1.4478743031198491</v>
      </c>
      <c r="H69">
        <f>[2]Capacity_ELC!H69</f>
        <v>1.4478743031198491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0.86212569688015139</v>
      </c>
      <c r="E70">
        <f>[2]Capacity_ELC!E70</f>
        <v>0.87212569688015096</v>
      </c>
      <c r="F70">
        <f>[2]Capacity_ELC!F70</f>
        <v>0.88212569688015119</v>
      </c>
      <c r="G70">
        <f>[2]Capacity_ELC!G70</f>
        <v>0.88212569688015119</v>
      </c>
      <c r="H70">
        <f>[2]Capacity_ELC!H70</f>
        <v>0.8821256968801513</v>
      </c>
      <c r="I70">
        <f>[2]Capacity_ELC!I70</f>
        <v>0.88212569688015119</v>
      </c>
      <c r="J70">
        <f>[2]Capacity_ELC!J70</f>
        <v>0.8821256968801513</v>
      </c>
      <c r="K70">
        <f>[2]Capacity_ELC!K70</f>
        <v>3.6852178934378921E-2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9.9999999999997886E-3</v>
      </c>
      <c r="H71">
        <f>[2]Capacity_ELC!H71</f>
        <v>9.9999999999997886E-3</v>
      </c>
      <c r="I71">
        <f>[2]Capacity_ELC!I71</f>
        <v>1.4678743031198489</v>
      </c>
      <c r="J71">
        <f>[2]Capacity_ELC!J71</f>
        <v>1.4678743031198489</v>
      </c>
      <c r="K71">
        <f>[2]Capacity_ELC!K71</f>
        <v>1.4678743031198489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1.53</v>
      </c>
      <c r="H73">
        <f>[2]Capacity_ELC!H73</f>
        <v>1.5</v>
      </c>
      <c r="I73">
        <f>[2]Capacity_ELC!I73</f>
        <v>1.78</v>
      </c>
      <c r="J73">
        <f>[2]Capacity_ELC!J73</f>
        <v>1.78</v>
      </c>
      <c r="K73">
        <f>[2]Capacity_ELC!K73</f>
        <v>0.38000000000000012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5.0246036884830039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7.6056891459672364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15.44</v>
      </c>
      <c r="J75">
        <f>[2]Capacity_ELC!J75</f>
        <v>48.315712158508063</v>
      </c>
      <c r="K75">
        <f>[2]Capacity_ELC!K75</f>
        <v>40.595712158508057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598.79999999999995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O18" zoomScale="55" zoomScaleNormal="55" workbookViewId="0">
      <selection activeCell="Q59" sqref="Q59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1966.882885243223</v>
      </c>
      <c r="E2">
        <f>[3]Output!E2</f>
        <v>1966.882885243223</v>
      </c>
      <c r="F2">
        <f>[3]Output!F2</f>
        <v>874.10223359999986</v>
      </c>
      <c r="G2">
        <f>[3]Output!G2</f>
        <v>582.7348224000001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471.13055555555547</v>
      </c>
      <c r="R2" s="3">
        <f t="shared" si="3"/>
        <v>202.46607896872953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0.11312989637506332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275.2668237804034</v>
      </c>
      <c r="E3">
        <f>[3]Output!E3</f>
        <v>179.50627694471461</v>
      </c>
      <c r="F3">
        <f>[3]Output!F3</f>
        <v>130.41452088000011</v>
      </c>
      <c r="G3">
        <f>[3]Output!G3</f>
        <v>86.943013920000013</v>
      </c>
      <c r="H3">
        <f>[3]Output!H3</f>
        <v>43.471506960000013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727.60277777777787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-0.23956494615318247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900.8002909763743</v>
      </c>
      <c r="E4">
        <f>[3]Output!E4</f>
        <v>954.07083781206256</v>
      </c>
      <c r="F4">
        <f>[3]Output!F4</f>
        <v>691.55324551999968</v>
      </c>
      <c r="G4">
        <f>[3]Output!G4</f>
        <v>59.200047967426222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61.900000000000006</v>
      </c>
      <c r="Q4" s="3">
        <f t="shared" si="5"/>
        <v>44.594444444444449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1243.3277777777778</v>
      </c>
      <c r="R5" s="3">
        <f t="shared" si="6"/>
        <v>389.83881887984063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307.63028400000002</v>
      </c>
      <c r="F6">
        <f>[3]Output!F6</f>
        <v>316.2853019723035</v>
      </c>
      <c r="G6">
        <f>[3]Output!G6</f>
        <v>153.81514200000001</v>
      </c>
      <c r="H6">
        <f>[3]Output!H6</f>
        <v>76.907571000000004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1.3341241229651903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1690.0376301076969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601.82499999999993</v>
      </c>
      <c r="Q7" s="3">
        <f t="shared" si="9"/>
        <v>631.72500000000036</v>
      </c>
      <c r="R7" s="3">
        <f t="shared" si="9"/>
        <v>643.0055004697366</v>
      </c>
      <c r="S7" s="3">
        <f t="shared" si="9"/>
        <v>666.45122956072362</v>
      </c>
      <c r="T7" s="3">
        <f t="shared" si="9"/>
        <v>613.09289749170591</v>
      </c>
      <c r="U7" s="3">
        <f t="shared" si="9"/>
        <v>639.65139941365931</v>
      </c>
      <c r="V7" s="3">
        <f t="shared" si="9"/>
        <v>688.20779185586423</v>
      </c>
      <c r="W7" s="3">
        <f t="shared" si="9"/>
        <v>549.8670413373502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1.0890157223791674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91.282528800000009</v>
      </c>
      <c r="H8">
        <f>[3]Output!H8</f>
        <v>60.855019200000008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589.82499999999982</v>
      </c>
      <c r="Q8" s="3">
        <f t="shared" si="10"/>
        <v>619.72500000000048</v>
      </c>
      <c r="R8" s="3">
        <f t="shared" si="10"/>
        <v>631.0055004697366</v>
      </c>
      <c r="S8" s="3">
        <f t="shared" si="10"/>
        <v>654.45122956072373</v>
      </c>
      <c r="T8" s="3">
        <f t="shared" si="10"/>
        <v>601.0928974917058</v>
      </c>
      <c r="U8" s="3">
        <f t="shared" si="10"/>
        <v>627.65139941365931</v>
      </c>
      <c r="V8" s="3">
        <f t="shared" si="10"/>
        <v>676.20779185586423</v>
      </c>
      <c r="W8" s="3">
        <f t="shared" si="10"/>
        <v>537.8670413373502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7.7107402000000391</v>
      </c>
      <c r="F10">
        <f>[3]Output!F10</f>
        <v>7.7107402000000356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789.12096259999998</v>
      </c>
      <c r="S10" s="3">
        <f t="shared" si="12"/>
        <v>760.56657216666656</v>
      </c>
      <c r="T10" s="3">
        <f t="shared" si="12"/>
        <v>733.50138173333312</v>
      </c>
      <c r="U10" s="3">
        <f t="shared" si="12"/>
        <v>707.8509312999995</v>
      </c>
      <c r="V10" s="3">
        <f t="shared" si="12"/>
        <v>683.46630086666642</v>
      </c>
      <c r="W10" s="3">
        <f>SUMIF($B:$B,"*FIS*",L:L)/3.6</f>
        <v>660.421950433333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1247.8554698599021</v>
      </c>
      <c r="E11">
        <f>[3]Output!E11</f>
        <v>821.19812774256138</v>
      </c>
      <c r="F11">
        <f>[3]Output!F11</f>
        <v>782.35980021977161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204.25277777777779</v>
      </c>
      <c r="Q11" s="3">
        <f t="shared" si="13"/>
        <v>232.48611111111117</v>
      </c>
      <c r="R11" s="3">
        <f t="shared" si="13"/>
        <v>244.25213003789747</v>
      </c>
      <c r="S11" s="3">
        <f t="shared" si="13"/>
        <v>132.61118754128415</v>
      </c>
      <c r="T11" s="3">
        <f t="shared" si="13"/>
        <v>116.39006519636966</v>
      </c>
      <c r="U11" s="3">
        <f t="shared" si="13"/>
        <v>66.829402289353069</v>
      </c>
      <c r="V11" s="3">
        <f t="shared" si="13"/>
        <v>0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650.75520111745868</v>
      </c>
      <c r="E12">
        <f>[3]Output!E12</f>
        <v>784.47656189972588</v>
      </c>
      <c r="F12">
        <f>[3]Output!F12</f>
        <v>605.73046824977155</v>
      </c>
      <c r="G12">
        <f>[3]Output!G12</f>
        <v>1066.85872507053</v>
      </c>
      <c r="H12">
        <f>[3]Output!H12</f>
        <v>823.60796965635427</v>
      </c>
      <c r="I12">
        <f>[3]Output!I12</f>
        <v>552.95366665941719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</v>
      </c>
      <c r="T12">
        <f t="shared" si="14"/>
        <v>1.1387999999999987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259.19088000000011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29.559587776386671</v>
      </c>
      <c r="L13">
        <f>[3]Output!L13</f>
        <v>15.247262427800001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22.030551747138563</v>
      </c>
      <c r="S13" s="14">
        <f t="shared" si="15"/>
        <v>12.150426151935328</v>
      </c>
      <c r="T13" s="14">
        <f t="shared" si="15"/>
        <v>8.6164681576814477</v>
      </c>
      <c r="U13" s="14">
        <f t="shared" si="15"/>
        <v>7.7548595862528762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149.57454540898101</v>
      </c>
      <c r="F14">
        <f>[3]Output!F14</f>
        <v>231.7242520380357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962.72819530018569</v>
      </c>
      <c r="S14" s="3">
        <f t="shared" si="16"/>
        <v>1436.2871136891597</v>
      </c>
      <c r="T14" s="3">
        <f t="shared" si="16"/>
        <v>2059.9258409447066</v>
      </c>
      <c r="U14" s="3">
        <f t="shared" si="16"/>
        <v>2873.0602901706584</v>
      </c>
      <c r="V14" s="3">
        <f t="shared" si="16"/>
        <v>3587.2248198470625</v>
      </c>
      <c r="W14" s="3">
        <f t="shared" si="16"/>
        <v>4151.547672187975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398.98264414978291</v>
      </c>
      <c r="G15">
        <f>[3]Output!G15</f>
        <v>1011.064786586682</v>
      </c>
      <c r="H15">
        <f>[3]Output!H15</f>
        <v>1338.720166728411</v>
      </c>
      <c r="I15">
        <f>[3]Output!I15</f>
        <v>1417.2844742768841</v>
      </c>
      <c r="J15">
        <f>[3]Output!J15</f>
        <v>1776.359393300625</v>
      </c>
      <c r="K15">
        <f>[3]Output!K15</f>
        <v>2190.9132456130001</v>
      </c>
      <c r="L15">
        <f>[3]Output!L15</f>
        <v>1742.689213933015</v>
      </c>
      <c r="M15" s="38"/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698.33105412969405</v>
      </c>
      <c r="S15" s="3">
        <f t="shared" si="17"/>
        <v>835.18112453293475</v>
      </c>
      <c r="T15" s="3">
        <f t="shared" si="17"/>
        <v>869.20611568679988</v>
      </c>
      <c r="U15" s="3">
        <f t="shared" si="17"/>
        <v>881.34890128920006</v>
      </c>
      <c r="V15" s="3">
        <f t="shared" si="17"/>
        <v>952.68381269653321</v>
      </c>
      <c r="W15" s="3">
        <f t="shared" si="17"/>
        <v>1030.7766577103471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140.10852616991991</v>
      </c>
      <c r="E16">
        <f>[3]Output!E16</f>
        <v>79.048013663519924</v>
      </c>
      <c r="F16">
        <f>[3]Output!F16</f>
        <v>97.564558972319901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0.64863342111709221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264.39714117049181</v>
      </c>
      <c r="S16" s="3">
        <f t="shared" si="19"/>
        <v>601.10598915622506</v>
      </c>
      <c r="T16" s="3">
        <f t="shared" si="19"/>
        <v>1190.7197252579069</v>
      </c>
      <c r="U16" s="3">
        <f t="shared" si="19"/>
        <v>1991.7113888814583</v>
      </c>
      <c r="V16" s="3">
        <f t="shared" si="19"/>
        <v>2634.5410071505294</v>
      </c>
      <c r="W16" s="3">
        <f t="shared" si="19"/>
        <v>3120.7710144776279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50.060802852719959</v>
      </c>
      <c r="E17">
        <f>[3]Output!E17</f>
        <v>92.604770050319914</v>
      </c>
      <c r="F17">
        <f>[3]Output!F17</f>
        <v>114.64827637031991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205.56759089463981</v>
      </c>
      <c r="K17">
        <f>[3]Output!K17</f>
        <v>243.43480506811099</v>
      </c>
      <c r="L17">
        <f>[3]Output!L17</f>
        <v>192.98350146032891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396.28372572172839</v>
      </c>
      <c r="S17" s="3">
        <f t="shared" si="20"/>
        <v>638.10012859372841</v>
      </c>
      <c r="T17" s="3">
        <f t="shared" si="20"/>
        <v>927.36351236707901</v>
      </c>
      <c r="U17" s="3">
        <f t="shared" si="20"/>
        <v>1211.4614156960158</v>
      </c>
      <c r="V17" s="3">
        <f t="shared" si="20"/>
        <v>1509.9818515911807</v>
      </c>
      <c r="W17" s="3">
        <f t="shared" si="20"/>
        <v>1533.1600075775805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13.640412223613341</v>
      </c>
      <c r="K18">
        <f>[3]Output!K18</f>
        <v>13.640412223613341</v>
      </c>
      <c r="L18">
        <f>[3]Output!L18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390.58186376999998</v>
      </c>
      <c r="S18" s="3">
        <f t="shared" si="21"/>
        <v>632.33246852999991</v>
      </c>
      <c r="T18" s="3">
        <f t="shared" si="21"/>
        <v>921.59585230335074</v>
      </c>
      <c r="U18" s="3">
        <f t="shared" si="21"/>
        <v>1198.2122811449999</v>
      </c>
      <c r="V18" s="3">
        <f t="shared" si="21"/>
        <v>1496.7285122401647</v>
      </c>
      <c r="W18" s="3">
        <f t="shared" si="21"/>
        <v>1523.1732999095834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716.36308608000002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5.7018619517283753</v>
      </c>
      <c r="S19" s="3">
        <f t="shared" si="22"/>
        <v>5.7676600637283739</v>
      </c>
      <c r="T19" s="3">
        <f t="shared" si="22"/>
        <v>5.7676600637283739</v>
      </c>
      <c r="U19" s="3">
        <f>SUMIF($B:$B,"*SOL_CSP*",J:J)/3.6</f>
        <v>13.249134551016049</v>
      </c>
      <c r="V19" s="3">
        <f t="shared" si="22"/>
        <v>13.253339351016047</v>
      </c>
      <c r="W19" s="3">
        <f t="shared" si="22"/>
        <v>9.9867076679969706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561.98436799999433</v>
      </c>
      <c r="F20">
        <f>[3]Output!F20</f>
        <v>525.39079999999967</v>
      </c>
      <c r="G20">
        <f>[3]Output!G20</f>
        <v>691.74620711999978</v>
      </c>
      <c r="H20">
        <f>[3]Output!H20</f>
        <v>691.74620712000001</v>
      </c>
      <c r="I20">
        <f>[3]Output!I20</f>
        <v>691.7462071199991</v>
      </c>
      <c r="J20">
        <f>[3]Output!J20</f>
        <v>691.74620711999819</v>
      </c>
      <c r="K20">
        <f>[3]Output!K20</f>
        <v>691.74620711999876</v>
      </c>
      <c r="L20">
        <f>[3]Output!L20</f>
        <v>691.74620711999819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2.1877574399999999</v>
      </c>
      <c r="S20" s="3">
        <f t="shared" si="23"/>
        <v>2.5679764800000009</v>
      </c>
      <c r="T20" s="3">
        <f t="shared" si="23"/>
        <v>2.5176240000000001</v>
      </c>
      <c r="U20" s="3">
        <f t="shared" si="23"/>
        <v>2.9995641600000003</v>
      </c>
      <c r="V20" s="3">
        <f t="shared" si="23"/>
        <v>2.99690112</v>
      </c>
      <c r="W20" s="3">
        <f t="shared" si="23"/>
        <v>0.63779808000000027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255.3857374800001</v>
      </c>
      <c r="I21">
        <f>[3]Output!I21</f>
        <v>516.13259496000012</v>
      </c>
      <c r="J21">
        <f>[3]Output!J21</f>
        <v>781.97251644000005</v>
      </c>
      <c r="K21">
        <f>[3]Output!K21</f>
        <v>1052.36938992</v>
      </c>
      <c r="L21">
        <f>[3]Output!L21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119.99013851716843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56.522742059967193</v>
      </c>
      <c r="E22">
        <f>[3]Output!E22</f>
        <v>31.397926496</v>
      </c>
      <c r="F22">
        <f>[3]Output!F22</f>
        <v>35.903550606990308</v>
      </c>
      <c r="G22">
        <f>[3]Output!G22</f>
        <v>15.698963248</v>
      </c>
      <c r="H22">
        <f>[3]Output!H22</f>
        <v>7.8494816239999983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5.3841149999999995</v>
      </c>
      <c r="T22" s="3">
        <f t="shared" si="25"/>
        <v>40.136754137991971</v>
      </c>
      <c r="U22" s="3">
        <f t="shared" si="25"/>
        <v>174.46438317593618</v>
      </c>
      <c r="V22" s="3">
        <f t="shared" si="25"/>
        <v>377.49737913794723</v>
      </c>
      <c r="W22" s="3">
        <f t="shared" si="25"/>
        <v>553.39898400000004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87.92236800000002</v>
      </c>
      <c r="F23">
        <f>[3]Output!F23</f>
        <v>65.941776000000004</v>
      </c>
      <c r="G23">
        <f>[3]Output!G23</f>
        <v>43.961184000000003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24.218309187138562</v>
      </c>
      <c r="S23" s="14">
        <f t="shared" si="26"/>
        <v>14.718402631935328</v>
      </c>
      <c r="T23" s="14">
        <f t="shared" si="26"/>
        <v>11.134092157681447</v>
      </c>
      <c r="U23" s="14">
        <f t="shared" si="26"/>
        <v>10.754423746252876</v>
      </c>
      <c r="V23" s="14">
        <f t="shared" si="26"/>
        <v>2.99690112</v>
      </c>
      <c r="W23" s="14">
        <f t="shared" si="26"/>
        <v>0.63779808000000027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38.979297940032893</v>
      </c>
      <c r="E24">
        <f>[3]Output!E24</f>
        <v>16.097678179058111</v>
      </c>
      <c r="F24">
        <f>[3]Output!F24</f>
        <v>0</v>
      </c>
      <c r="G24">
        <f>[3]Output!G24</f>
        <v>11.805158804695671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52.868930159999998</v>
      </c>
      <c r="S24" s="3">
        <f t="shared" si="27"/>
        <v>118.128596496</v>
      </c>
      <c r="T24" s="3">
        <f t="shared" si="27"/>
        <v>89.53567617600001</v>
      </c>
      <c r="U24" s="3">
        <f t="shared" si="27"/>
        <v>110.758990704</v>
      </c>
      <c r="V24" s="3">
        <f t="shared" si="27"/>
        <v>75.044090519999997</v>
      </c>
      <c r="W24" s="3">
        <f t="shared" si="27"/>
        <v>89.87089859999999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435.97202732494202</v>
      </c>
      <c r="F25">
        <f>[3]Output!F25</f>
        <v>541.35137295898073</v>
      </c>
      <c r="G25">
        <f>[3]Output!G25</f>
        <v>746.22142819725457</v>
      </c>
      <c r="H25">
        <f>[3]Output!H25</f>
        <v>445.09310902344743</v>
      </c>
      <c r="I25">
        <f>[3]Output!I25</f>
        <v>381.20964007356412</v>
      </c>
      <c r="J25">
        <f>[3]Output!J25</f>
        <v>235.41840362001341</v>
      </c>
      <c r="K25">
        <f>[3]Output!K25</f>
        <v>0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368.11944444444441</v>
      </c>
      <c r="P25" s="35">
        <f t="shared" si="28"/>
        <v>649.60555555555561</v>
      </c>
      <c r="Q25" s="35">
        <f t="shared" si="28"/>
        <v>943.84722222222229</v>
      </c>
      <c r="R25" s="35">
        <f t="shared" si="28"/>
        <v>1651.7006694340887</v>
      </c>
      <c r="S25" s="35">
        <f t="shared" si="28"/>
        <v>2236.6060550880425</v>
      </c>
      <c r="T25" s="35">
        <f t="shared" si="28"/>
        <v>3127.0864028235187</v>
      </c>
      <c r="U25" s="35">
        <f t="shared" si="28"/>
        <v>4179.9205156485323</v>
      </c>
      <c r="V25" s="35">
        <f t="shared" si="28"/>
        <v>5147.1581536782442</v>
      </c>
      <c r="W25" s="35">
        <f t="shared" si="28"/>
        <v>5945.1741559255543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7.5133004340292171</v>
      </c>
      <c r="G26">
        <f>[3]Output!G26</f>
        <v>13.665020221716899</v>
      </c>
      <c r="H26">
        <f>[3]Output!H26</f>
        <v>2.477092501175572</v>
      </c>
      <c r="I26">
        <f>[3]Output!I26</f>
        <v>5.1674446216576504</v>
      </c>
      <c r="J26">
        <f>[3]Output!J26</f>
        <v>5.1674446216576504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</v>
      </c>
      <c r="G27">
        <f>[3]Output!G27</f>
        <v>47.955913664763841</v>
      </c>
      <c r="H27">
        <f>[3]Output!H27</f>
        <v>0</v>
      </c>
      <c r="I27">
        <f>[3]Output!I27</f>
        <v>32.627150011709027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3776.2541666666671</v>
      </c>
      <c r="P27" s="35">
        <f t="shared" si="31"/>
        <v>3706.6812500000001</v>
      </c>
      <c r="Q27" s="35">
        <f t="shared" si="31"/>
        <v>3644.2444444444445</v>
      </c>
      <c r="R27" s="35">
        <f t="shared" si="31"/>
        <v>3502.3165723565276</v>
      </c>
      <c r="S27" s="35">
        <f t="shared" si="31"/>
        <v>3957.9572742350538</v>
      </c>
      <c r="T27" s="35">
        <f t="shared" si="31"/>
        <v>4560.5343520668766</v>
      </c>
      <c r="U27" s="35">
        <f t="shared" si="31"/>
        <v>5665.7720357199396</v>
      </c>
      <c r="V27" s="35">
        <f t="shared" si="31"/>
        <v>6710.8695743179433</v>
      </c>
      <c r="W27" s="35">
        <f t="shared" si="31"/>
        <v>7244.6962482162389</v>
      </c>
      <c r="X27" s="28">
        <f>W27/Q27</f>
        <v>1.9879830671788741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0.63953660000000001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3525.4944444444445</v>
      </c>
      <c r="R28" s="35">
        <f t="shared" si="33"/>
        <v>3449.4476421965273</v>
      </c>
      <c r="S28" s="35">
        <f t="shared" si="33"/>
        <v>3839.828677739054</v>
      </c>
      <c r="T28" s="35">
        <f t="shared" si="33"/>
        <v>4470.9986758908763</v>
      </c>
      <c r="U28" s="35">
        <f t="shared" si="33"/>
        <v>5555.0130450159395</v>
      </c>
      <c r="V28" s="35">
        <f t="shared" si="33"/>
        <v>6635.825483797943</v>
      </c>
      <c r="W28" s="35">
        <f t="shared" si="33"/>
        <v>7154.8253496162388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2.9462676616759777E-3</v>
      </c>
      <c r="P29" s="13">
        <f t="shared" ref="P29:W29" si="35">SUMIF($C:$C,"*ELC_DIS*",E:E)/(SUMIF($C:$C,"*ELC*",E:E)-SUMIF($C:$C,"*IMP_ELC*",E:E))</f>
        <v>1.2428048344405496E-3</v>
      </c>
      <c r="Q29" s="13">
        <f t="shared" si="35"/>
        <v>0</v>
      </c>
      <c r="R29" s="13">
        <f t="shared" si="35"/>
        <v>9.5064808028047249E-4</v>
      </c>
      <c r="S29" s="13">
        <f t="shared" si="35"/>
        <v>0</v>
      </c>
      <c r="T29" s="13">
        <f t="shared" si="35"/>
        <v>0</v>
      </c>
      <c r="U29" s="13">
        <f t="shared" si="35"/>
        <v>6.6925165306220445E-3</v>
      </c>
      <c r="V29" s="13">
        <f t="shared" si="35"/>
        <v>1.71088855970533E-2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63.972435914285711</v>
      </c>
      <c r="G30">
        <f>[3]Output!G30</f>
        <v>65.623749661127405</v>
      </c>
      <c r="H30">
        <f>[3]Output!H30</f>
        <v>33.796624975538613</v>
      </c>
      <c r="I30">
        <f>[3]Output!I30</f>
        <v>24.8157036533675</v>
      </c>
      <c r="J30">
        <f>[3]Output!J30</f>
        <v>24.8157036533675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550.07999999999993</v>
      </c>
      <c r="E31">
        <f>[3]Output!E31</f>
        <v>983.01999999999987</v>
      </c>
      <c r="F31">
        <f>[3]Output!F31</f>
        <v>1530.69</v>
      </c>
      <c r="G31">
        <f>[3]Output!G31</f>
        <v>2488.427974625195</v>
      </c>
      <c r="H31">
        <f>[3]Output!H31</f>
        <v>1986.996147852122</v>
      </c>
      <c r="I31">
        <f>[3]Output!I31</f>
        <v>1028.3561796119659</v>
      </c>
      <c r="J31">
        <f>[3]Output!J31</f>
        <v>539.33269173624012</v>
      </c>
      <c r="K31">
        <f>[3]Output!K31</f>
        <v>621.19422983275751</v>
      </c>
      <c r="L31">
        <f>[3]Output!L31</f>
        <v>242.8891402289301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25.563820241703741</v>
      </c>
      <c r="H32">
        <f>[3]Output!H32</f>
        <v>1019.655900466443</v>
      </c>
      <c r="I32">
        <f>[3]Output!I32</f>
        <v>2100.7858368605139</v>
      </c>
      <c r="J32">
        <f>[3]Output!J32</f>
        <v>2633.5233529048801</v>
      </c>
      <c r="K32">
        <f>[3]Output!K32</f>
        <v>2808.4674958747619</v>
      </c>
      <c r="L32">
        <f>[3]Output!L32</f>
        <v>3467.9068275283198</v>
      </c>
      <c r="N32" s="2" t="s">
        <v>34</v>
      </c>
      <c r="O32" s="13">
        <f t="shared" ref="O32:W32" si="40">O2/O$27</f>
        <v>0.23119250668376182</v>
      </c>
      <c r="P32" s="13">
        <f t="shared" si="40"/>
        <v>0.23234770696533152</v>
      </c>
      <c r="Q32" s="13">
        <f t="shared" si="40"/>
        <v>0.12928072272258842</v>
      </c>
      <c r="R32" s="13">
        <f t="shared" si="40"/>
        <v>5.7809188514475314E-2</v>
      </c>
      <c r="S32" s="13">
        <f t="shared" si="40"/>
        <v>2.3499700516089066E-2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845.83471120151592</v>
      </c>
      <c r="H33">
        <f>[3]Output!H33</f>
        <v>943.50386805537505</v>
      </c>
      <c r="I33">
        <f>[3]Output!I33</f>
        <v>1219.148330551667</v>
      </c>
      <c r="J33">
        <f>[3]Output!J33</f>
        <v>1772.9698846962781</v>
      </c>
      <c r="K33">
        <f>[3]Output!K33</f>
        <v>2965.6699384875792</v>
      </c>
      <c r="L33">
        <f>[3]Output!L33</f>
        <v>2146.680495284219</v>
      </c>
      <c r="N33" s="2" t="s">
        <v>8</v>
      </c>
      <c r="O33" s="13">
        <f t="shared" ref="O33:W33" si="42">O3/O$27</f>
        <v>0.22684810749041065</v>
      </c>
      <c r="P33" s="13">
        <f t="shared" si="42"/>
        <v>0.15805168632242717</v>
      </c>
      <c r="Q33" s="13">
        <f t="shared" si="42"/>
        <v>0.19965806050332033</v>
      </c>
      <c r="R33" s="13">
        <f t="shared" si="42"/>
        <v>4.4614374487626153E-2</v>
      </c>
      <c r="S33" s="13">
        <f t="shared" si="42"/>
        <v>1.9739180125880981E-2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105.9949970122545</v>
      </c>
      <c r="H34">
        <f>[3]Output!H34</f>
        <v>1220.4776929070349</v>
      </c>
      <c r="I34">
        <f>[3]Output!I34</f>
        <v>3067.4426803767979</v>
      </c>
      <c r="J34">
        <f>[3]Output!J34</f>
        <v>5397.1911152769717</v>
      </c>
      <c r="K34">
        <f>[3]Output!K34</f>
        <v>6518.6776872543269</v>
      </c>
      <c r="L34">
        <f>[3]Output!L34</f>
        <v>9088.0951568352411</v>
      </c>
      <c r="N34" s="2" t="s">
        <v>41</v>
      </c>
      <c r="O34" s="13">
        <f t="shared" ref="O34:W34" si="43">O4/O$27</f>
        <v>2.1423346106867368E-2</v>
      </c>
      <c r="P34" s="13">
        <f t="shared" si="43"/>
        <v>1.6699574585756466E-2</v>
      </c>
      <c r="Q34" s="13">
        <f t="shared" si="43"/>
        <v>1.2236952027855187E-2</v>
      </c>
      <c r="R34" s="13">
        <f t="shared" si="43"/>
        <v>8.8852838213992064E-3</v>
      </c>
      <c r="S34" s="13">
        <f t="shared" si="43"/>
        <v>4.9989375877517042E-3</v>
      </c>
      <c r="T34" s="13">
        <f t="shared" si="43"/>
        <v>1.8533104560805335E-3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361.68</v>
      </c>
      <c r="F35">
        <f>[3]Output!F35</f>
        <v>583.67999999999995</v>
      </c>
      <c r="G35">
        <f>[3]Output!G35</f>
        <v>1388.3247369649621</v>
      </c>
      <c r="H35">
        <f>[3]Output!H35</f>
        <v>2034.52008714</v>
      </c>
      <c r="I35">
        <f>[3]Output!I35</f>
        <v>2874.6409142608859</v>
      </c>
      <c r="J35">
        <f>[3]Output!J35</f>
        <v>1839.212640684</v>
      </c>
      <c r="K35">
        <f>[3]Output!K35</f>
        <v>66.009263039999993</v>
      </c>
      <c r="L35">
        <f>[3]Output!L35</f>
        <v>141.35443734683921</v>
      </c>
      <c r="N35" s="2" t="s">
        <v>147</v>
      </c>
      <c r="O35" s="13">
        <f t="shared" ref="O35:W35" si="44">O5/O$27</f>
        <v>0.47946396028103982</v>
      </c>
      <c r="P35" s="13">
        <f t="shared" si="44"/>
        <v>0.40709896787351524</v>
      </c>
      <c r="Q35" s="13">
        <f t="shared" si="44"/>
        <v>0.34117573525376393</v>
      </c>
      <c r="R35" s="13">
        <f t="shared" si="44"/>
        <v>0.11130884682350067</v>
      </c>
      <c r="S35" s="13">
        <f t="shared" si="44"/>
        <v>4.823781822972175E-2</v>
      </c>
      <c r="T35" s="13">
        <f t="shared" si="44"/>
        <v>1.8533104560805335E-3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17.76997260703796</v>
      </c>
      <c r="H36">
        <f>[3]Output!H36</f>
        <v>241.876799568</v>
      </c>
      <c r="I36">
        <f>[3]Output!I36</f>
        <v>443.10415403117651</v>
      </c>
      <c r="J36">
        <f>[3]Output!J36</f>
        <v>2474.3515714380001</v>
      </c>
      <c r="K36">
        <f>[3]Output!K36</f>
        <v>5322.2133810245923</v>
      </c>
      <c r="L36">
        <f>[3]Output!L36</f>
        <v>5342.0694423276609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0</v>
      </c>
      <c r="E37">
        <f>[3]Output!E37</f>
        <v>8.0900678616283699</v>
      </c>
      <c r="F37">
        <f>[3]Output!F37</f>
        <v>8.2612816278928918</v>
      </c>
      <c r="G37">
        <f>[3]Output!G37</f>
        <v>8.0900678616283717</v>
      </c>
      <c r="H37">
        <f>[3]Output!H37</f>
        <v>8.0900678616283717</v>
      </c>
      <c r="I37">
        <f>[3]Output!I37</f>
        <v>8.0900678616283717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0.15682648479920028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0.18359434025608126</v>
      </c>
      <c r="S37" s="13">
        <f t="shared" si="46"/>
        <v>0.16838262350609312</v>
      </c>
      <c r="T37" s="13">
        <f t="shared" si="46"/>
        <v>0.13443444345811068</v>
      </c>
      <c r="U37" s="13">
        <f t="shared" si="46"/>
        <v>0.11289748252858887</v>
      </c>
      <c r="V37" s="13">
        <f t="shared" si="46"/>
        <v>0.1025512095317111</v>
      </c>
      <c r="W37" s="13">
        <f t="shared" si="46"/>
        <v>7.5899254088497681E-2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2.74</v>
      </c>
      <c r="E38">
        <f>[3]Output!E38</f>
        <v>12.039932138371629</v>
      </c>
      <c r="F38">
        <f>[3]Output!F38</f>
        <v>12.198718372107111</v>
      </c>
      <c r="G38">
        <f>[3]Output!G38</f>
        <v>12.43530434539378</v>
      </c>
      <c r="H38">
        <f>[3]Output!H38</f>
        <v>12.281831247793781</v>
      </c>
      <c r="I38">
        <f>[3]Output!I38</f>
        <v>12.22081539499378</v>
      </c>
      <c r="J38">
        <f>[3]Output!J38</f>
        <v>12.298301820729259</v>
      </c>
      <c r="K38">
        <f>[3]Output!K38</f>
        <v>12.39224125752926</v>
      </c>
      <c r="L38">
        <f>[3]Output!L38</f>
        <v>0.33911086896782672</v>
      </c>
      <c r="N38" s="2" t="s">
        <v>53</v>
      </c>
      <c r="O38" s="13">
        <f t="shared" ref="O38:W38" si="47">O10/O$27</f>
        <v>0.24258901476073252</v>
      </c>
      <c r="P38" s="13">
        <f t="shared" si="47"/>
        <v>0.2301482252111943</v>
      </c>
      <c r="Q38" s="13">
        <f t="shared" si="47"/>
        <v>0.20023888506076548</v>
      </c>
      <c r="R38" s="13">
        <f t="shared" si="47"/>
        <v>0.22531400183194786</v>
      </c>
      <c r="S38" s="13">
        <f t="shared" si="47"/>
        <v>0.19216139019935724</v>
      </c>
      <c r="T38" s="13">
        <f t="shared" si="47"/>
        <v>0.16083671892547052</v>
      </c>
      <c r="U38" s="13">
        <f t="shared" si="47"/>
        <v>0.12493459440961326</v>
      </c>
      <c r="V38" s="13">
        <f t="shared" si="47"/>
        <v>0.10184467054496887</v>
      </c>
      <c r="W38" s="13">
        <f t="shared" si="47"/>
        <v>9.1159370635579037E-2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1.3308192000000311E-3</v>
      </c>
      <c r="H39">
        <f>[3]Output!H39</f>
        <v>0.15480391679999941</v>
      </c>
      <c r="I39">
        <f>[3]Output!I39</f>
        <v>0.21581976960000021</v>
      </c>
      <c r="J39">
        <f>[3]Output!J39</f>
        <v>0.16314203519999951</v>
      </c>
      <c r="K39">
        <f>[3]Output!K39</f>
        <v>8.244771839999876E-2</v>
      </c>
      <c r="L39">
        <f>[3]Output!L39</f>
        <v>0.1993705920000004</v>
      </c>
      <c r="N39" s="2" t="s">
        <v>43</v>
      </c>
      <c r="O39" s="13">
        <f t="shared" ref="O39:W39" si="48">O11/O$27</f>
        <v>3.8596448641235084E-2</v>
      </c>
      <c r="P39" s="13">
        <f t="shared" si="48"/>
        <v>5.5103949868302755E-2</v>
      </c>
      <c r="Q39" s="13">
        <f t="shared" si="48"/>
        <v>6.379542169997135E-2</v>
      </c>
      <c r="R39" s="13">
        <f t="shared" si="48"/>
        <v>6.9740163400920915E-2</v>
      </c>
      <c r="S39" s="13">
        <f t="shared" si="48"/>
        <v>3.3504956813085768E-2</v>
      </c>
      <c r="T39" s="13">
        <f t="shared" si="48"/>
        <v>2.5521146473465463E-2</v>
      </c>
      <c r="U39" s="13">
        <f t="shared" si="48"/>
        <v>1.1795286126590721E-2</v>
      </c>
      <c r="V39" s="13">
        <f t="shared" si="48"/>
        <v>0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ELC_SOL_CSP_4_NEW</v>
      </c>
      <c r="C40" s="2" t="str">
        <f>[3]Output!C40</f>
        <v>ELC_CEN</v>
      </c>
      <c r="D40">
        <f>[3]Output!D40</f>
        <v>0</v>
      </c>
      <c r="E40">
        <f>[3]Output!E40</f>
        <v>0</v>
      </c>
      <c r="F40">
        <f>[3]Output!F40</f>
        <v>0</v>
      </c>
      <c r="G40">
        <f>[3]Output!G40</f>
        <v>0</v>
      </c>
      <c r="H40">
        <f>[3]Output!H40</f>
        <v>2.7988199999999401E-2</v>
      </c>
      <c r="I40">
        <f>[3]Output!I40</f>
        <v>6.6465273599998584E-2</v>
      </c>
      <c r="J40">
        <f>[3]Output!J40</f>
        <v>7.4856297677331964</v>
      </c>
      <c r="K40">
        <f>[3]Output!K40</f>
        <v>21.208793522619899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4.3158626575375056E-5</v>
      </c>
      <c r="T40" s="13">
        <f t="shared" si="49"/>
        <v>2.4970758075397106E-4</v>
      </c>
      <c r="U40" s="13">
        <f t="shared" si="49"/>
        <v>1.2461779181171782E-3</v>
      </c>
      <c r="V40" s="13">
        <f t="shared" si="49"/>
        <v>6.5502211767344051E-3</v>
      </c>
      <c r="W40" s="13">
        <f t="shared" si="49"/>
        <v>3.5776638677407227E-2</v>
      </c>
    </row>
    <row r="41" spans="1:52">
      <c r="A41" s="2">
        <f>[3]Output!A41</f>
        <v>39</v>
      </c>
      <c r="B41" s="2" t="str">
        <f>[3]Output!B41</f>
        <v>ELC_SOL_CSP_4_NEW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0</v>
      </c>
      <c r="H41">
        <f>[3]Output!H41</f>
        <v>0.20888500319999559</v>
      </c>
      <c r="I41">
        <f>[3]Output!I41</f>
        <v>0.1704079295999964</v>
      </c>
      <c r="J41">
        <f>[3]Output!J41</f>
        <v>27.74981075999532</v>
      </c>
      <c r="K41">
        <f>[3]Output!K41</f>
        <v>14.02853916510861</v>
      </c>
      <c r="L41">
        <f>[3]Output!L41</f>
        <v>35.413666143821267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4.057987631568445E-3</v>
      </c>
      <c r="Q41" s="13">
        <f t="shared" si="50"/>
        <v>6.2046087895067407E-3</v>
      </c>
      <c r="R41" s="13">
        <f t="shared" si="50"/>
        <v>6.2902799595626916E-3</v>
      </c>
      <c r="S41" s="13">
        <f t="shared" si="50"/>
        <v>3.069872995100387E-3</v>
      </c>
      <c r="T41" s="13">
        <f t="shared" si="50"/>
        <v>1.88935495108734E-3</v>
      </c>
      <c r="U41" s="13">
        <f t="shared" si="50"/>
        <v>1.3687207210883628E-3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ELC_MAR_TDL_NEW</v>
      </c>
      <c r="C42" s="2" t="str">
        <f>[3]Output!C42</f>
        <v>ELC_CEN</v>
      </c>
      <c r="D42">
        <f>[3]Output!D42</f>
        <v>1.72</v>
      </c>
      <c r="E42">
        <f>[3]Output!E42</f>
        <v>1.76</v>
      </c>
      <c r="F42">
        <f>[3]Output!F42</f>
        <v>1.85</v>
      </c>
      <c r="G42">
        <f>[3]Output!G42</f>
        <v>7.8759267840000007</v>
      </c>
      <c r="H42">
        <f>[3]Output!H42</f>
        <v>9.2447153280000034</v>
      </c>
      <c r="I42">
        <f>[3]Output!I42</f>
        <v>9.0634464000000001</v>
      </c>
      <c r="J42">
        <f>[3]Output!J42</f>
        <v>10.798430976000001</v>
      </c>
      <c r="K42">
        <f>[3]Output!K42</f>
        <v>10.788844032</v>
      </c>
      <c r="L42">
        <f>[3]Output!L42</f>
        <v>2.2960730880000009</v>
      </c>
      <c r="N42" s="2" t="s">
        <v>47</v>
      </c>
      <c r="O42" s="13">
        <f t="shared" ref="O42:W42" si="51">O14/O$27</f>
        <v>4.0463378060931185E-2</v>
      </c>
      <c r="P42" s="13">
        <f t="shared" si="51"/>
        <v>8.315614765454496E-2</v>
      </c>
      <c r="Q42" s="13">
        <f t="shared" si="51"/>
        <v>0.13646023257373879</v>
      </c>
      <c r="R42" s="13">
        <f t="shared" si="51"/>
        <v>0.27488325952568465</v>
      </c>
      <c r="S42" s="13">
        <f t="shared" si="51"/>
        <v>0.36288595711704541</v>
      </c>
      <c r="T42" s="13">
        <f t="shared" si="51"/>
        <v>0.45168519342719765</v>
      </c>
      <c r="U42" s="13">
        <f t="shared" si="51"/>
        <v>0.50709069691780917</v>
      </c>
      <c r="V42" s="13">
        <f t="shared" si="51"/>
        <v>0.53453949300030146</v>
      </c>
      <c r="W42" s="13">
        <f t="shared" si="51"/>
        <v>0.57304647840965772</v>
      </c>
    </row>
    <row r="43" spans="1:52">
      <c r="A43" s="2">
        <f>[3]Output!A43</f>
        <v>41</v>
      </c>
      <c r="B43" s="2" t="str">
        <f>[3]Output!B43</f>
        <v>ELC_BIO_CRP_COM_CCS_NEW</v>
      </c>
      <c r="C43" s="2" t="str">
        <f>[3]Output!C43</f>
        <v>ELC_CEN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0.61495200000000005</v>
      </c>
      <c r="I43">
        <f>[3]Output!I43</f>
        <v>4.0996799999999958</v>
      </c>
      <c r="J43">
        <f>[3]Output!J43</f>
        <v>25.418016000000001</v>
      </c>
      <c r="K43">
        <f>[3]Output!K43</f>
        <v>158.247648</v>
      </c>
      <c r="L43">
        <f>[3]Output!L43</f>
        <v>933.08716800000047</v>
      </c>
      <c r="N43" s="2" t="s">
        <v>93</v>
      </c>
      <c r="O43" s="13">
        <f t="shared" ref="O43:W43" si="52">O15/O$27</f>
        <v>4.0463378060931185E-2</v>
      </c>
      <c r="P43" s="13">
        <f t="shared" si="52"/>
        <v>7.3667276114208924E-2</v>
      </c>
      <c r="Q43" s="13">
        <f t="shared" si="52"/>
        <v>0.11667484800995176</v>
      </c>
      <c r="R43" s="13">
        <f t="shared" si="52"/>
        <v>0.19939118572020553</v>
      </c>
      <c r="S43" s="13">
        <f t="shared" si="52"/>
        <v>0.21101317337851971</v>
      </c>
      <c r="T43" s="13">
        <f t="shared" si="52"/>
        <v>0.19059304208351541</v>
      </c>
      <c r="U43" s="13">
        <f t="shared" si="52"/>
        <v>0.15555671773109181</v>
      </c>
      <c r="V43" s="13">
        <f t="shared" si="52"/>
        <v>0.14196130652611572</v>
      </c>
      <c r="W43" s="13">
        <f t="shared" si="52"/>
        <v>0.14228017606178325</v>
      </c>
    </row>
    <row r="44" spans="1:52">
      <c r="A44" s="2">
        <f>[3]Output!A44</f>
        <v>42</v>
      </c>
      <c r="B44" s="2" t="str">
        <f>[3]Output!B44</f>
        <v>ELC_STG_CEN_BTT_NEW</v>
      </c>
      <c r="C44" s="2" t="str">
        <f>[3]Output!C44</f>
        <v>ELC_VRES_STG_CEN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19.382814</v>
      </c>
      <c r="I44">
        <f>[3]Output!I44</f>
        <v>144.49231489677109</v>
      </c>
      <c r="J44">
        <f>[3]Output!J44</f>
        <v>628.07177943337024</v>
      </c>
      <c r="K44">
        <f>[3]Output!K44</f>
        <v>1358.9905648966101</v>
      </c>
      <c r="L44">
        <f>[3]Output!L44</f>
        <v>1992.2363424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1.9785384563787034E-2</v>
      </c>
      <c r="R44" s="13">
        <f t="shared" si="53"/>
        <v>7.5492073805479176E-2</v>
      </c>
      <c r="S44" s="13">
        <f t="shared" si="53"/>
        <v>0.15187278373852572</v>
      </c>
      <c r="T44" s="13">
        <f t="shared" si="53"/>
        <v>0.2610921513436823</v>
      </c>
      <c r="U44" s="13">
        <f t="shared" si="53"/>
        <v>0.3515339791867173</v>
      </c>
      <c r="V44" s="13">
        <f t="shared" si="53"/>
        <v>0.3925781864741858</v>
      </c>
      <c r="W44" s="13">
        <f t="shared" si="53"/>
        <v>0.43076630234787444</v>
      </c>
    </row>
    <row r="45" spans="1:52">
      <c r="A45" s="2">
        <f>[3]Output!A45</f>
        <v>43</v>
      </c>
      <c r="B45" s="2" t="str">
        <f>[3]Output!B45</f>
        <v>ELC_HH2_PEMFC_NEW</v>
      </c>
      <c r="C45" s="2" t="str">
        <f>[3]Output!C45</f>
        <v>ELC_DIS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138.04064063999999</v>
      </c>
      <c r="K45">
        <f>[3]Output!K45</f>
        <v>431.96449866180637</v>
      </c>
      <c r="L45">
        <f>[3]Output!L45</f>
        <v>0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2.861274713959646E-2</v>
      </c>
      <c r="Q45" s="13">
        <f t="shared" si="54"/>
        <v>4.604978321981084E-2</v>
      </c>
      <c r="R45" s="13">
        <f t="shared" si="54"/>
        <v>0.11314903080137316</v>
      </c>
      <c r="S45" s="13">
        <f t="shared" si="54"/>
        <v>0.16121955958128747</v>
      </c>
      <c r="T45" s="13">
        <f t="shared" si="54"/>
        <v>0.20334536279653045</v>
      </c>
      <c r="U45" s="13">
        <f t="shared" si="54"/>
        <v>0.2138210658774021</v>
      </c>
      <c r="V45" s="13">
        <f t="shared" si="54"/>
        <v>0.22500539384192206</v>
      </c>
      <c r="W45" s="13">
        <f t="shared" si="54"/>
        <v>0.21162516067600062</v>
      </c>
    </row>
    <row r="46" spans="1:52">
      <c r="A46" s="2">
        <f>[3]Output!A46</f>
        <v>44</v>
      </c>
      <c r="B46" s="2" t="str">
        <f>[3]Output!B46</f>
        <v>IMP_ELC_AFR</v>
      </c>
      <c r="C46" s="2" t="str">
        <f>[3]Output!C46</f>
        <v>IMP_ELC</v>
      </c>
      <c r="D46">
        <f>[3]Output!D46</f>
        <v>25.08</v>
      </c>
      <c r="E46">
        <f>[3]Output!E46</f>
        <v>27.17</v>
      </c>
      <c r="F46">
        <f>[3]Output!F46</f>
        <v>29.26</v>
      </c>
      <c r="G46">
        <f>[3]Output!G46</f>
        <v>26.657317727999999</v>
      </c>
      <c r="H46">
        <f>[3]Output!H46</f>
        <v>74.290048991999996</v>
      </c>
      <c r="I46">
        <f>[3]Output!I46</f>
        <v>62.179089696000013</v>
      </c>
      <c r="J46">
        <f>[3]Output!J46</f>
        <v>81.397128095999989</v>
      </c>
      <c r="K46">
        <f>[3]Output!K46</f>
        <v>57.208984560000012</v>
      </c>
      <c r="L46">
        <f>[3]Output!L46</f>
        <v>68.13620856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2.7104209909246085E-2</v>
      </c>
      <c r="Q46" s="13">
        <f t="shared" si="55"/>
        <v>4.4490246415961845E-2</v>
      </c>
      <c r="R46" s="13">
        <f t="shared" si="55"/>
        <v>0.11152100494079485</v>
      </c>
      <c r="S46" s="13">
        <f t="shared" si="55"/>
        <v>0.15976232806914509</v>
      </c>
      <c r="T46" s="13">
        <f t="shared" si="55"/>
        <v>0.2020806732627011</v>
      </c>
      <c r="U46" s="13">
        <f t="shared" si="55"/>
        <v>0.21148261412405117</v>
      </c>
      <c r="V46" s="13">
        <f t="shared" si="55"/>
        <v>0.22303048743013071</v>
      </c>
      <c r="W46" s="13">
        <f t="shared" si="55"/>
        <v>0.21024667532260075</v>
      </c>
    </row>
    <row r="47" spans="1:52">
      <c r="A47" s="2">
        <f>[3]Output!A47</f>
        <v>45</v>
      </c>
      <c r="B47" s="2" t="str">
        <f>[3]Output!B47</f>
        <v>IMP_ELC_OEE</v>
      </c>
      <c r="C47" s="2" t="str">
        <f>[3]Output!C47</f>
        <v>IMP_ELC</v>
      </c>
      <c r="D47">
        <f>[3]Output!D47</f>
        <v>185</v>
      </c>
      <c r="E47">
        <f>[3]Output!E47</f>
        <v>190.47499999999999</v>
      </c>
      <c r="F47">
        <f>[3]Output!F47</f>
        <v>205.2</v>
      </c>
      <c r="G47">
        <f>[3]Output!G47</f>
        <v>77.657336928000007</v>
      </c>
      <c r="H47">
        <f>[3]Output!H47</f>
        <v>212.45322591359999</v>
      </c>
      <c r="I47">
        <f>[3]Output!I47</f>
        <v>176.5508774976</v>
      </c>
      <c r="J47">
        <f>[3]Output!J47</f>
        <v>230.24258259839999</v>
      </c>
      <c r="K47">
        <f>[3]Output!K47</f>
        <v>161.44278091199999</v>
      </c>
      <c r="L47">
        <f>[3]Output!L47</f>
        <v>191.97145800000001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1.508537230350375E-3</v>
      </c>
      <c r="Q47" s="13">
        <f t="shared" si="56"/>
        <v>1.5595368038489917E-3</v>
      </c>
      <c r="R47" s="13">
        <f t="shared" si="56"/>
        <v>1.6280258605782993E-3</v>
      </c>
      <c r="S47" s="13">
        <f t="shared" si="56"/>
        <v>1.4572315121423533E-3</v>
      </c>
      <c r="T47" s="13">
        <f t="shared" si="56"/>
        <v>1.2646895338293892E-3</v>
      </c>
      <c r="U47" s="13">
        <f t="shared" si="56"/>
        <v>2.3384517533509455E-3</v>
      </c>
      <c r="V47" s="13">
        <f t="shared" si="56"/>
        <v>1.9749064117913578E-3</v>
      </c>
      <c r="W47" s="13">
        <f t="shared" si="56"/>
        <v>1.3784853533998556E-3</v>
      </c>
    </row>
    <row r="48" spans="1:52">
      <c r="A48" s="2">
        <f>[3]Output!A48</f>
        <v>46</v>
      </c>
      <c r="B48" s="2" t="str">
        <f>[3]Output!B48</f>
        <v>IMP_ELC_RUS</v>
      </c>
      <c r="C48" s="2" t="str">
        <f>[3]Output!C48</f>
        <v>IMP_ELC</v>
      </c>
      <c r="D48">
        <f>[3]Output!D48</f>
        <v>116.85</v>
      </c>
      <c r="E48">
        <f>[3]Output!E48</f>
        <v>126.825</v>
      </c>
      <c r="F48">
        <f>[3]Output!F48</f>
        <v>136.80000000000001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1.2652161551920019E-4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6.2466010561917061E-4</v>
      </c>
      <c r="S48" s="13">
        <f t="shared" si="57"/>
        <v>6.488135929906693E-4</v>
      </c>
      <c r="T48" s="13">
        <f t="shared" si="57"/>
        <v>5.5204583622070285E-4</v>
      </c>
      <c r="U48" s="13">
        <f t="shared" si="57"/>
        <v>5.2941843425559766E-4</v>
      </c>
      <c r="V48" s="13">
        <f t="shared" si="57"/>
        <v>4.4657418637205281E-4</v>
      </c>
      <c r="W48" s="13">
        <f t="shared" si="57"/>
        <v>8.8036552278784142E-5</v>
      </c>
    </row>
    <row r="49" spans="1:23">
      <c r="A49" s="2">
        <f>[3]Output!A49</f>
        <v>47</v>
      </c>
      <c r="B49" s="2" t="str">
        <f>[3]Output!B49</f>
        <v>IMP_ELC_MEA</v>
      </c>
      <c r="C49" s="2" t="str">
        <f>[3]Output!C49</f>
        <v>IMP_ELC</v>
      </c>
      <c r="D49">
        <f>[3]Output!D49</f>
        <v>37.524999999999999</v>
      </c>
      <c r="E49">
        <f>[3]Output!E49</f>
        <v>46.8825</v>
      </c>
      <c r="F49">
        <f>[3]Output!F49</f>
        <v>56.239999999999988</v>
      </c>
      <c r="G49">
        <f>[3]Output!G49</f>
        <v>86.013493920000002</v>
      </c>
      <c r="H49">
        <f>[3]Output!H49</f>
        <v>138.51967248</v>
      </c>
      <c r="I49">
        <f>[3]Output!I49</f>
        <v>83.598467040000017</v>
      </c>
      <c r="J49">
        <f>[3]Output!J49</f>
        <v>87.092655840000006</v>
      </c>
      <c r="K49">
        <f>[3]Output!K49</f>
        <v>51.506960399999997</v>
      </c>
      <c r="L49">
        <f>[3]Output!L49</f>
        <v>53.493728400000009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6.7677665388327993E-3</v>
      </c>
      <c r="V49" s="13">
        <f t="shared" si="58"/>
        <v>1.7879968786215547E-2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IMP_ELC_CAC</v>
      </c>
      <c r="C50" s="2" t="str">
        <f>[3]Output!C50</f>
        <v>IMP_ELC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9.93384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4.1898815970635604E-3</v>
      </c>
      <c r="Q50" s="13">
        <f t="shared" si="59"/>
        <v>6.3456226256318939E-3</v>
      </c>
      <c r="R50" s="13">
        <f t="shared" si="59"/>
        <v>6.9149400651818621E-3</v>
      </c>
      <c r="S50" s="13">
        <f t="shared" si="59"/>
        <v>3.718686588091056E-3</v>
      </c>
      <c r="T50" s="13">
        <f t="shared" si="59"/>
        <v>2.4414007873080428E-3</v>
      </c>
      <c r="U50" s="13">
        <f t="shared" si="59"/>
        <v>1.8981391553439602E-3</v>
      </c>
      <c r="V50" s="13">
        <f t="shared" si="59"/>
        <v>4.4657418637205281E-4</v>
      </c>
      <c r="W50" s="13">
        <f t="shared" si="59"/>
        <v>8.8036552278784142E-5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2.6808974060494244E-2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1.5095417295309553E-2</v>
      </c>
      <c r="S51" s="13">
        <f t="shared" si="60"/>
        <v>2.9845849338742667E-2</v>
      </c>
      <c r="T51" s="13">
        <f t="shared" si="60"/>
        <v>1.9632716095082499E-2</v>
      </c>
      <c r="U51" s="13">
        <f t="shared" si="60"/>
        <v>1.9548790527701854E-2</v>
      </c>
      <c r="V51" s="13">
        <f t="shared" si="60"/>
        <v>1.1182468931774325E-2</v>
      </c>
      <c r="W51" s="13">
        <f t="shared" si="60"/>
        <v>1.2405060960578942E-2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Y1" zoomScale="55" zoomScaleNormal="55" workbookViewId="0">
      <selection activeCell="AL25" sqref="AL25:BF25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1.4764339667257069</v>
      </c>
      <c r="AX1" s="3">
        <f t="shared" si="0"/>
        <v>0.29150928931079351</v>
      </c>
      <c r="AY1" s="3">
        <f t="shared" si="0"/>
        <v>0.25443699591582608</v>
      </c>
      <c r="AZ1" s="3">
        <f t="shared" si="0"/>
        <v>9.4966145050320139E-2</v>
      </c>
      <c r="BA1" s="3">
        <f t="shared" si="0"/>
        <v>0</v>
      </c>
      <c r="BB1" s="35">
        <f>AV1/AV4</f>
        <v>0.51046839723167159</v>
      </c>
      <c r="BC1" s="35">
        <f>BA1/BA4</f>
        <v>0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26.657317727999999</v>
      </c>
      <c r="G2" s="11">
        <f>[2]Activity_IMP!G2</f>
        <v>74.29004899200001</v>
      </c>
      <c r="H2" s="11">
        <f>[2]Activity_IMP!H2</f>
        <v>62.179089696000013</v>
      </c>
      <c r="I2" s="11">
        <f>[2]Activity_IMP!I2</f>
        <v>81.397128095999989</v>
      </c>
      <c r="J2" s="11">
        <f>[2]Activity_IMP!J2</f>
        <v>57.208984560000012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7.4048104799999992</v>
      </c>
      <c r="S2" s="3">
        <f t="shared" si="1"/>
        <v>20.636124720000002</v>
      </c>
      <c r="T2" s="3">
        <f t="shared" si="1"/>
        <v>17.271969360000003</v>
      </c>
      <c r="U2" s="3">
        <f t="shared" si="1"/>
        <v>22.610313359999999</v>
      </c>
      <c r="V2" s="3">
        <f t="shared" si="1"/>
        <v>15.891384600000002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1.5348305308156045</v>
      </c>
      <c r="BB2" s="35">
        <f>AV2/AV4</f>
        <v>0.55072305311436953</v>
      </c>
      <c r="BC2" s="35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77.657336928000007</v>
      </c>
      <c r="G3" s="11">
        <f>[2]Activity_IMP!G3</f>
        <v>212.45322591359999</v>
      </c>
      <c r="H3" s="11">
        <f>[2]Activity_IMP!H3</f>
        <v>176.5508774976</v>
      </c>
      <c r="I3" s="11">
        <f>[2]Activity_IMP!I3</f>
        <v>230.24258259839999</v>
      </c>
      <c r="J3" s="11">
        <f>[2]Activity_IMP!J3</f>
        <v>161.44278091199999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21.57148248</v>
      </c>
      <c r="S3" s="3">
        <f t="shared" si="3"/>
        <v>59.014784975999994</v>
      </c>
      <c r="T3" s="3">
        <f t="shared" si="3"/>
        <v>49.041910416</v>
      </c>
      <c r="U3" s="3">
        <f t="shared" si="3"/>
        <v>63.956272943999998</v>
      </c>
      <c r="V3" s="3">
        <f t="shared" si="3"/>
        <v>44.845216919999999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2.941863610725707</v>
      </c>
      <c r="AX4" s="3">
        <f t="shared" si="6"/>
        <v>1.794057212034198</v>
      </c>
      <c r="AY4" s="3">
        <f t="shared" si="6"/>
        <v>1.7925566024158264</v>
      </c>
      <c r="AZ4" s="3">
        <f t="shared" si="6"/>
        <v>1.6672055298666468</v>
      </c>
      <c r="BA4" s="3">
        <f t="shared" si="6"/>
        <v>1.5348305308156045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86.013493920000002</v>
      </c>
      <c r="G5" s="11">
        <f>[2]Activity_IMP!G5</f>
        <v>138.51967248</v>
      </c>
      <c r="H5" s="11">
        <f>[2]Activity_IMP!H5</f>
        <v>83.598467040000017</v>
      </c>
      <c r="I5" s="11">
        <f>[2]Activity_IMP!I5</f>
        <v>87.092655839999992</v>
      </c>
      <c r="J5" s="11">
        <f>[2]Activity_IMP!J5</f>
        <v>51.506960399999997</v>
      </c>
      <c r="K5" s="11">
        <f>[2]Activity_IMP!K5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23.892637199999999</v>
      </c>
      <c r="S5" s="3">
        <f t="shared" si="7"/>
        <v>38.477686800000001</v>
      </c>
      <c r="T5" s="3">
        <f t="shared" si="7"/>
        <v>23.221796400000006</v>
      </c>
      <c r="U5" s="3">
        <f t="shared" si="7"/>
        <v>24.192404399999997</v>
      </c>
      <c r="V5" s="3">
        <f t="shared" si="7"/>
        <v>14.307489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4.2047786101530491</v>
      </c>
      <c r="AY5" s="3">
        <f t="shared" si="8"/>
        <v>2.3139179002618264</v>
      </c>
      <c r="AZ5" s="3">
        <f t="shared" si="8"/>
        <v>0.85141140865417053</v>
      </c>
      <c r="BA5" s="3">
        <f t="shared" si="8"/>
        <v>0</v>
      </c>
      <c r="BB5" s="35">
        <f>AV5/AV9</f>
        <v>0.9373134937199723</v>
      </c>
      <c r="BC5" s="35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1.7747708434112779</v>
      </c>
      <c r="BB6" s="35">
        <f>AV6/AV9</f>
        <v>1.3451863334066838</v>
      </c>
      <c r="BC6" s="35">
        <f>BA6/BA9</f>
        <v>0.30991671016667455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2.824368865888629</v>
      </c>
      <c r="AW7" s="3">
        <f t="shared" si="11"/>
        <v>4.3881261281350188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5">
        <f>AV7/AV9</f>
        <v>0.40481366659331663</v>
      </c>
      <c r="BC7" s="35">
        <f>BA7/BA9</f>
        <v>0.69008328983332534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108.66015141466036</v>
      </c>
      <c r="W8" s="3">
        <f t="shared" si="12"/>
        <v>29.800562245769623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-5.2327201975236983</v>
      </c>
      <c r="AW8" s="3">
        <f t="shared" si="13"/>
        <v>-2.6074187773057966</v>
      </c>
      <c r="AX8" s="3">
        <f t="shared" si="13"/>
        <v>-1.3767785121951222</v>
      </c>
      <c r="AY8" s="3">
        <f t="shared" si="13"/>
        <v>-0.85527149999999974</v>
      </c>
      <c r="AZ8" s="3">
        <f t="shared" si="13"/>
        <v>-0.4003398510638298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183.46130192927447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10.263044999999993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6.976960263364929</v>
      </c>
      <c r="AW9" s="3">
        <f t="shared" si="15"/>
        <v>5.6494073508292226</v>
      </c>
      <c r="AX9" s="3">
        <f t="shared" si="15"/>
        <v>4.8952124878048782</v>
      </c>
      <c r="AY9" s="3">
        <f t="shared" si="15"/>
        <v>5.4167195000000001</v>
      </c>
      <c r="AZ9" s="3">
        <f t="shared" si="15"/>
        <v>5.87165114893617</v>
      </c>
      <c r="BA9" s="3">
        <f t="shared" si="15"/>
        <v>5.7266058434112779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263.03028921314137</v>
      </c>
      <c r="T10" s="3">
        <f t="shared" si="16"/>
        <v>125.94919583564834</v>
      </c>
      <c r="U10" s="3">
        <f t="shared" si="16"/>
        <v>62.808382914320802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5.4283746670374695</v>
      </c>
      <c r="AZ10" s="3">
        <f t="shared" si="17"/>
        <v>4.9133938488682229</v>
      </c>
      <c r="BA10" s="3">
        <f t="shared" si="17"/>
        <v>4.5749791935161781</v>
      </c>
      <c r="BB10" s="35">
        <f>AZ10/AZ13</f>
        <v>0.53583251815082944</v>
      </c>
      <c r="BC10" s="35">
        <f>BA10/BA13</f>
        <v>0.78582713167590279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943.03784998578874</v>
      </c>
      <c r="K11" s="11">
        <f>[2]Activity_IMP!K11</f>
        <v>183.31244961379161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27.87929210164328</v>
      </c>
      <c r="AW11" s="3">
        <f t="shared" si="19"/>
        <v>16.637041431512191</v>
      </c>
      <c r="AX11" s="3">
        <f t="shared" si="19"/>
        <v>10.901430829943445</v>
      </c>
      <c r="AY11" s="3">
        <f t="shared" si="19"/>
        <v>8.2595558123146766</v>
      </c>
      <c r="AZ11" s="3">
        <f t="shared" si="19"/>
        <v>4.5464498499857893</v>
      </c>
      <c r="BA11" s="3">
        <f t="shared" si="19"/>
        <v>1.2468854496137918</v>
      </c>
      <c r="BB11" s="35">
        <f>AZ11/AZ13</f>
        <v>0.49581526470252296</v>
      </c>
      <c r="BC11" s="35">
        <f>BA11/BA13</f>
        <v>0.21417286832409713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129.73815454219553</v>
      </c>
      <c r="V12" s="3">
        <f>Upstream!U2*0.0239</f>
        <v>117.43011298795054</v>
      </c>
      <c r="W12" s="3">
        <f>Upstream!V2*0.0239</f>
        <v>109.34200272503666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-11.948268043561407</v>
      </c>
      <c r="AW12" s="3">
        <f t="shared" si="20"/>
        <v>-5.2538025573196361</v>
      </c>
      <c r="AX12" s="3">
        <f t="shared" si="20"/>
        <v>-2.3929970114509977</v>
      </c>
      <c r="AY12" s="3">
        <f t="shared" si="20"/>
        <v>-1.1263030653156378</v>
      </c>
      <c r="AZ12" s="3">
        <f t="shared" si="20"/>
        <v>-0.29019892659483748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7676.2051016432824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-285.56360624111767</v>
      </c>
      <c r="S13" s="3">
        <f t="shared" ref="S13" si="23">-SUMIF($B:$B,"*EXP_OIL*",G:G)*0.0239</f>
        <v>-125.56588111993932</v>
      </c>
      <c r="T13" s="3">
        <f t="shared" ref="T13" si="24">-SUMIF($B:$B,"*EXP_OIL*",H:H)*0.0239</f>
        <v>-57.192628573678853</v>
      </c>
      <c r="U13" s="3">
        <f t="shared" ref="U13" si="25">-SUMIF($B:$B,"*EXP_OIL*",I:I)*0.0239</f>
        <v>-26.918643261043748</v>
      </c>
      <c r="V13" s="3">
        <f t="shared" ref="V13" si="26">-SUMIF($B:$B,"*EXP_OIL*",J:J)*0.0239</f>
        <v>-6.9357543456166155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22.40268005808187</v>
      </c>
      <c r="AW13" s="3">
        <f t="shared" si="28"/>
        <v>17.531311874192554</v>
      </c>
      <c r="AX13" s="3">
        <f t="shared" si="28"/>
        <v>14.349102818492447</v>
      </c>
      <c r="AY13" s="3">
        <f t="shared" si="28"/>
        <v>12.56162741403651</v>
      </c>
      <c r="AZ13" s="3">
        <f t="shared" si="28"/>
        <v>9.1696447722591756</v>
      </c>
      <c r="BA13" s="3">
        <f t="shared" si="28"/>
        <v>5.8218646431299703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11005.451431512191</v>
      </c>
      <c r="H14" s="11">
        <f>[2]Activity_IMP!H14</f>
        <v>5269.840829943445</v>
      </c>
      <c r="I14" s="11">
        <f>[2]Activity_IMP!I14</f>
        <v>2627.9658123146778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820.9876596292745</v>
      </c>
      <c r="S14" s="3">
        <f t="shared" si="29"/>
        <v>544.56423491314138</v>
      </c>
      <c r="T14" s="3">
        <f t="shared" si="29"/>
        <v>400.13618593564831</v>
      </c>
      <c r="U14" s="3">
        <f t="shared" si="29"/>
        <v>327.14153845651629</v>
      </c>
      <c r="V14" s="3">
        <f t="shared" si="29"/>
        <v>226.0902644026109</v>
      </c>
      <c r="W14" s="3">
        <f t="shared" si="29"/>
        <v>139.14256497080629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535.42405338815684</v>
      </c>
      <c r="S15" s="3">
        <f t="shared" si="30"/>
        <v>418.99835379320206</v>
      </c>
      <c r="T15" s="3">
        <f t="shared" si="30"/>
        <v>342.94355736196945</v>
      </c>
      <c r="U15" s="3">
        <f t="shared" si="30"/>
        <v>300.22289519547252</v>
      </c>
      <c r="V15" s="3">
        <f t="shared" si="30"/>
        <v>219.1545100569943</v>
      </c>
      <c r="W15" s="3">
        <f t="shared" si="30"/>
        <v>139.14256497080629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50.242886989231671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1503.4374632017109</v>
      </c>
      <c r="H18" s="11">
        <f>[2]Activity_IMP!H18</f>
        <v>1230.5117452239081</v>
      </c>
      <c r="I18" s="11">
        <f>[2]Activity_IMP!I18</f>
        <v>1077.893686069428</v>
      </c>
      <c r="J18" s="11">
        <f>[2]Activity_IMP!J18</f>
        <v>783.35427224429952</v>
      </c>
      <c r="K18" s="11">
        <f>[2]Activity_IMP!K18</f>
        <v>493.2298379044741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11948.268043561409</v>
      </c>
      <c r="G19" s="11">
        <f>[2]Activity_IMP!G19</f>
        <v>5253.8025573196364</v>
      </c>
      <c r="H19" s="11">
        <f>[2]Activity_IMP!H19</f>
        <v>2392.9970114509979</v>
      </c>
      <c r="I19" s="11">
        <f>[2]Activity_IMP!I19</f>
        <v>1126.3030653156379</v>
      </c>
      <c r="J19" s="11">
        <f>[2]Activity_IMP!J19</f>
        <v>290.19892659483747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14.040000000000001</v>
      </c>
      <c r="S19" s="3">
        <f t="shared" si="33"/>
        <v>20</v>
      </c>
      <c r="T19" s="3">
        <f t="shared" si="33"/>
        <v>1.0414557861814062</v>
      </c>
      <c r="U19" s="3">
        <f t="shared" si="33"/>
        <v>1.0414557861814062</v>
      </c>
      <c r="V19" s="3">
        <f t="shared" si="33"/>
        <v>1.0414557861814047</v>
      </c>
      <c r="W19" s="3">
        <f t="shared" si="33"/>
        <v>0.21974717088427637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1767.0423354112779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12.405206941570079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493.78680000000003</v>
      </c>
      <c r="G22" s="11">
        <f>[2]Activity_IMP!G22</f>
        <v>703.4</v>
      </c>
      <c r="H22" s="11">
        <f>[2]Activity_IMP!H22</f>
        <v>36.628000000000057</v>
      </c>
      <c r="I22" s="11">
        <f>[2]Activity_IMP!I22</f>
        <v>36.628000000000057</v>
      </c>
      <c r="J22" s="11">
        <f>[2]Activity_IMP!J22</f>
        <v>36.628000000000007</v>
      </c>
      <c r="K22" s="11">
        <f>[2]Activity_IMP!K22</f>
        <v>7.7285079999999997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22.832211142696305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386.87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5232.7201975236994</v>
      </c>
      <c r="G24" s="11">
        <f>[2]Activity_IMP!G24</f>
        <v>2607.4187773057961</v>
      </c>
      <c r="H24" s="11">
        <f>[2]Activity_IMP!H24</f>
        <v>1376.7785121951219</v>
      </c>
      <c r="I24" s="11">
        <f>[2]Activity_IMP!I24</f>
        <v>855.27149999999972</v>
      </c>
      <c r="J24" s="11">
        <f>[2]Activity_IMP!J24</f>
        <v>400.33985106382983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2.8115211828262718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436.29112813501968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803.00886588862909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80.306194651368457</v>
      </c>
      <c r="S27" s="3">
        <f t="shared" si="41"/>
        <v>124.76901132030193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98.881199999999993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119.5558319634077</v>
      </c>
      <c r="U28" s="3">
        <f>Upstream!T3/35.17</f>
        <v>65.792377033318928</v>
      </c>
      <c r="V28" s="3">
        <f>Upstream!U3/35.17</f>
        <v>24.208456316581476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-148.78362802171449</v>
      </c>
      <c r="S29" s="3">
        <f t="shared" si="42"/>
        <v>-74.137582522200631</v>
      </c>
      <c r="T29" s="3">
        <f t="shared" si="42"/>
        <v>-39.146389314618197</v>
      </c>
      <c r="U29" s="3">
        <f t="shared" si="42"/>
        <v>-24.318211543929475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185.52557890682539</v>
      </c>
      <c r="U30" s="3">
        <f t="shared" si="43"/>
        <v>131.7621239767366</v>
      </c>
      <c r="V30" s="3">
        <f t="shared" si="43"/>
        <v>90.178203259999151</v>
      </c>
      <c r="W30" s="3">
        <f t="shared" si="43"/>
        <v>50.462634160115947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58.586047287106403</v>
      </c>
      <c r="G31" s="11">
        <f>[2]Activity_IMP!G31</f>
        <v>722.55909915538416</v>
      </c>
      <c r="H31" s="11">
        <f>[2]Activity_IMP!H31</f>
        <v>901.13967606462211</v>
      </c>
      <c r="I31" s="11">
        <f>[2]Activity_IMP!I31</f>
        <v>1494.596200647213</v>
      </c>
      <c r="J31" s="11">
        <f>[2]Activity_IMP!J31</f>
        <v>2999.9999999999991</v>
      </c>
      <c r="K31" s="11">
        <f>[2]Activity_IMP!K31</f>
        <v>3599.9999999999991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533.10433496982159</v>
      </c>
      <c r="S31" s="3">
        <f t="shared" si="44"/>
        <v>392.82016286991802</v>
      </c>
      <c r="T31" s="3">
        <f t="shared" si="44"/>
        <v>297.88938328555724</v>
      </c>
      <c r="U31" s="3">
        <f t="shared" si="44"/>
        <v>244.12592835546846</v>
      </c>
      <c r="V31" s="3">
        <f t="shared" si="44"/>
        <v>202.54200763873101</v>
      </c>
      <c r="W31" s="3">
        <f t="shared" si="44"/>
        <v>162.82643853884781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36.483126915413912</v>
      </c>
      <c r="Q32" s="3">
        <f t="shared" si="45"/>
        <v>92.480853047453593</v>
      </c>
      <c r="R32" s="3">
        <f t="shared" si="45"/>
        <v>74.314872341443916</v>
      </c>
      <c r="S32" s="3">
        <f t="shared" si="45"/>
        <v>118.96149579196479</v>
      </c>
      <c r="T32" s="3">
        <f t="shared" si="45"/>
        <v>106.29664185003216</v>
      </c>
      <c r="U32" s="3">
        <f>SUMIF($B:$B,"*L2G*",I:I)/35.17</f>
        <v>75.947013208227546</v>
      </c>
      <c r="V32" s="3">
        <f t="shared" si="45"/>
        <v>108.57800425508081</v>
      </c>
      <c r="W32" s="3">
        <f t="shared" si="45"/>
        <v>110.50679593710031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384.3207069481071</v>
      </c>
      <c r="S33" s="14">
        <f t="shared" si="46"/>
        <v>318.68258034771736</v>
      </c>
      <c r="T33" s="14">
        <f t="shared" si="46"/>
        <v>258.74299397093904</v>
      </c>
      <c r="U33" s="14">
        <f t="shared" si="46"/>
        <v>219.807716811539</v>
      </c>
      <c r="V33" s="14">
        <f t="shared" si="46"/>
        <v>191.159015001147</v>
      </c>
      <c r="W33" s="14">
        <f t="shared" si="46"/>
        <v>162.82643853884781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13516.559263364927</v>
      </c>
      <c r="S34" s="3">
        <f t="shared" si="47"/>
        <v>11208.06635082922</v>
      </c>
      <c r="T34" s="3">
        <f t="shared" si="47"/>
        <v>9099.9910979579272</v>
      </c>
      <c r="U34" s="3">
        <f t="shared" si="47"/>
        <v>7730.6374002618268</v>
      </c>
      <c r="V34" s="3">
        <f t="shared" si="47"/>
        <v>6723.0625575903405</v>
      </c>
      <c r="W34" s="3">
        <f>W33*35.17</f>
        <v>5726.6058434112774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424.56560681560427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274.99623881560427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102.4464492765958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1476.433966725707</v>
      </c>
      <c r="T41" s="3">
        <f>Upstream!S4</f>
        <v>291.50928931079352</v>
      </c>
      <c r="U41" s="3">
        <f>Upstream!T4</f>
        <v>254.43699591582609</v>
      </c>
      <c r="V41" s="3">
        <f>Upstream!U4</f>
        <v>94.966145050320137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2824.368865888629</v>
      </c>
      <c r="G42" s="11">
        <f>[2]Activity_IMP!G42</f>
        <v>4388.1261281350198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31281.355199999991</v>
      </c>
      <c r="E43" s="11">
        <f>[2]Capacity_IMP!E43</f>
        <v>31281.355199999991</v>
      </c>
      <c r="F43" s="11">
        <f>[2]Capacity_IMP!F43</f>
        <v>35150.055199999988</v>
      </c>
      <c r="G43" s="11">
        <f>[2]Capacity_IMP!G43</f>
        <v>35150.055199999988</v>
      </c>
      <c r="H43" s="11">
        <f>[2]Capacity_IMP!H43</f>
        <v>35150.055199999988</v>
      </c>
      <c r="I43" s="11">
        <f>[2]Capacity_IMP!I43</f>
        <v>36924.82604341126</v>
      </c>
      <c r="J43" s="11">
        <f>[2]Capacity_IMP!J43</f>
        <v>36924.82604341126</v>
      </c>
      <c r="K43" s="11">
        <f>[2]Capacity_IMP!K43</f>
        <v>36924.826043411267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3081.4283387257074</v>
      </c>
      <c r="T43" s="3">
        <f t="shared" si="59"/>
        <v>1896.5036613107936</v>
      </c>
      <c r="U43" s="3">
        <f t="shared" si="59"/>
        <v>1859.4313679158263</v>
      </c>
      <c r="V43" s="3">
        <f t="shared" si="59"/>
        <v>1699.9605170503203</v>
      </c>
      <c r="W43" s="3">
        <f t="shared" si="59"/>
        <v>1534.8305308156046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39001.934999999998</v>
      </c>
      <c r="D44" s="11">
        <f>[2]Capacity_IMP!D44</f>
        <v>66881.227101643279</v>
      </c>
      <c r="E44" s="11">
        <f>[2]Capacity_IMP!E44</f>
        <v>71683.383503508376</v>
      </c>
      <c r="F44" s="11">
        <f>[2]Capacity_IMP!F44</f>
        <v>82322.328817946138</v>
      </c>
      <c r="G44" s="11">
        <f>[2]Capacity_IMP!G44</f>
        <v>82322.328817946138</v>
      </c>
      <c r="H44" s="11">
        <f>[2]Capacity_IMP!H44</f>
        <v>82322.328817946138</v>
      </c>
      <c r="I44" s="11">
        <f>[2]Capacity_IMP!I44</f>
        <v>82322.328817946138</v>
      </c>
      <c r="J44" s="11">
        <f>[2]Capacity_IMP!J44</f>
        <v>82322.328817946138</v>
      </c>
      <c r="K44" s="11">
        <f>[2]Capacity_IMP!K44</f>
        <v>82322.328817946138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2941.8636107257075</v>
      </c>
      <c r="T44" s="3">
        <f t="shared" si="60"/>
        <v>1794.0572120341978</v>
      </c>
      <c r="U44" s="3">
        <f t="shared" si="60"/>
        <v>1792.5566024158263</v>
      </c>
      <c r="V44" s="3">
        <f t="shared" si="60"/>
        <v>1667.2055298666469</v>
      </c>
      <c r="W44" s="3">
        <f t="shared" si="60"/>
        <v>1534.8305308156046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3814.0464283494862</v>
      </c>
      <c r="D45" s="11">
        <f>[2]Capacity_IMP!D45</f>
        <v>7423.3692637682834</v>
      </c>
      <c r="E45" s="11">
        <f>[2]Capacity_IMP!E45</f>
        <v>9005.3281405867765</v>
      </c>
      <c r="F45" s="11">
        <f>[2]Capacity_IMP!F45</f>
        <v>9922.3759467346135</v>
      </c>
      <c r="G45" s="11">
        <f>[2]Capacity_IMP!G45</f>
        <v>9922.3759467346135</v>
      </c>
      <c r="H45" s="11">
        <f>[2]Capacity_IMP!H45</f>
        <v>11527.370318734609</v>
      </c>
      <c r="I45" s="11">
        <f>[2]Capacity_IMP!I45</f>
        <v>11527.370318734609</v>
      </c>
      <c r="J45" s="11">
        <f>[2]Capacity_IMP!J45</f>
        <v>13034.8335460584</v>
      </c>
      <c r="K45" s="11">
        <f>[2]Capacity_IMP!K45</f>
        <v>13034.8335460584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2172.5445716505119</v>
      </c>
      <c r="D46" s="11">
        <f>[2]Activity_IMP!D46</f>
        <v>2468.1478686062601</v>
      </c>
      <c r="E46" s="11">
        <f>[2]Activity_IMP!E46</f>
        <v>247.08753619746719</v>
      </c>
      <c r="F46" s="11">
        <f>[2]Activity_IMP!F46</f>
        <v>37.868676581203999</v>
      </c>
      <c r="G46" s="11">
        <f>[2]Activity_IMP!G46</f>
        <v>61.281714541920557</v>
      </c>
      <c r="H46" s="11">
        <f>[2]Activity_IMP!H46</f>
        <v>687.94656585216353</v>
      </c>
      <c r="I46" s="11">
        <f>[2]Activity_IMP!I46</f>
        <v>0</v>
      </c>
      <c r="J46" s="11">
        <f>[2]Activity_IMP!J46</f>
        <v>23.035495181504992</v>
      </c>
      <c r="K46" s="11">
        <f>[2]Activity_IMP!K46</f>
        <v>27.367303491819008</v>
      </c>
      <c r="M46" s="2" t="s">
        <v>69</v>
      </c>
      <c r="N46" s="2" t="s">
        <v>70</v>
      </c>
      <c r="O46" s="3">
        <f>SUMIF($B:$B,"*IMP_BIO_EMHV_GLB*",C:C)*0.0385</f>
        <v>8.2891468343462353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14.225746150000003</v>
      </c>
      <c r="S46" s="3">
        <f t="shared" si="62"/>
        <v>18.056473049998765</v>
      </c>
      <c r="T46" s="3">
        <f t="shared" si="62"/>
        <v>21.383531400002791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5592.2731215019294</v>
      </c>
      <c r="D47" s="11">
        <f>[2]Activity_IMP!D47</f>
        <v>0</v>
      </c>
      <c r="E47" s="11">
        <f>[2]Activity_IMP!E47</f>
        <v>0</v>
      </c>
      <c r="F47" s="11">
        <f>[2]Activity_IMP!F47</f>
        <v>9597.4000000000033</v>
      </c>
      <c r="G47" s="11">
        <f>[2]Activity_IMP!G47</f>
        <v>12181.799999999161</v>
      </c>
      <c r="H47" s="11">
        <f>[2]Activity_IMP!H47</f>
        <v>14426.40000000188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2.1934760690366941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1.9320702964590091</v>
      </c>
      <c r="S47" s="3">
        <f t="shared" si="63"/>
        <v>6.7770000000000005E-4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400.00000000000011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400.00000000000011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3236.6475860066312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2850.9226744267512</v>
      </c>
      <c r="G49" s="11">
        <f>[2]Activity_IMP!G49</f>
        <v>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58.586047287106403</v>
      </c>
      <c r="G50" s="11">
        <f>[2]Activity_IMP!G50</f>
        <v>722.55909915538439</v>
      </c>
      <c r="H50" s="11">
        <f>[2]Activity_IMP!H50</f>
        <v>901.13967606462222</v>
      </c>
      <c r="I50" s="11">
        <f>[2]Activity_IMP!I50</f>
        <v>1494.596200647213</v>
      </c>
      <c r="J50" s="11">
        <f>[2]Activity_IMP!J50</f>
        <v>2999.9999999999991</v>
      </c>
      <c r="K50" s="11">
        <f>[2]Activity_IMP!K50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58.586047287106403</v>
      </c>
      <c r="S50" s="3">
        <f t="shared" si="65"/>
        <v>722.55909915538416</v>
      </c>
      <c r="T50" s="3">
        <f t="shared" si="65"/>
        <v>901.13967606462211</v>
      </c>
      <c r="U50" s="3">
        <f t="shared" si="65"/>
        <v>1494.596200647213</v>
      </c>
      <c r="V50" s="3">
        <f t="shared" si="65"/>
        <v>2999.9999999999991</v>
      </c>
      <c r="W50" s="3">
        <f t="shared" si="65"/>
        <v>3599.9999999999991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2.1690439530572689</v>
      </c>
      <c r="K51" s="11">
        <f>[2]Activity_IMP!K51</f>
        <v>15.32060473864628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0.48821706072588672</v>
      </c>
      <c r="S51" s="6">
        <f t="shared" si="66"/>
        <v>6.0213258262948681</v>
      </c>
      <c r="T51" s="6">
        <f t="shared" si="66"/>
        <v>7.5094973005385173</v>
      </c>
      <c r="U51" s="6">
        <f t="shared" si="66"/>
        <v>12.454968338726776</v>
      </c>
      <c r="V51" s="6">
        <f t="shared" si="66"/>
        <v>24.999999999999993</v>
      </c>
      <c r="W51" s="6">
        <f t="shared" si="66"/>
        <v>29.999999999999993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0.1155234657039689</v>
      </c>
      <c r="G52" s="11">
        <f>[2]Activity_IMP!G52</f>
        <v>1663.542531807874</v>
      </c>
      <c r="H52" s="11">
        <f>[2]Activity_IMP!H52</f>
        <v>1704.193665932524</v>
      </c>
      <c r="I52" s="11">
        <f>[2]Activity_IMP!I52</f>
        <v>1746.552929686088</v>
      </c>
      <c r="J52" s="11">
        <f>[2]Activity_IMP!J52</f>
        <v>1675.240828013089</v>
      </c>
      <c r="K52" s="11">
        <f>[2]Activity_IMP!K52</f>
        <v>1724.650156241634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68.768373871760019</v>
      </c>
      <c r="F53" s="11">
        <f>[2]Activity_IMP!F53</f>
        <v>0</v>
      </c>
      <c r="G53" s="11">
        <f>[2]Activity_IMP!G53</f>
        <v>300.62844953883467</v>
      </c>
      <c r="H53" s="11">
        <f>[2]Activity_IMP!H53</f>
        <v>0</v>
      </c>
      <c r="I53" s="11">
        <f>[2]Activity_IMP!I53</f>
        <v>0</v>
      </c>
      <c r="J53" s="11">
        <f>[2]Activity_IMP!J53</f>
        <v>475.23796827906972</v>
      </c>
      <c r="K53" s="11">
        <f>[2]Activity_IMP!K53</f>
        <v>170.46900944263129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36.483126915413912</v>
      </c>
      <c r="Q53" s="3">
        <f t="shared" ref="Q53" si="68">SUMIF($B:$B,"*L2G*",E:E)/35.17</f>
        <v>92.480853047453593</v>
      </c>
      <c r="R53" s="3">
        <f>SUMIF($B:$B,"*L2G*",F:F)/35.17</f>
        <v>74.314872341443916</v>
      </c>
      <c r="S53" s="3">
        <f t="shared" ref="S53" si="69">SUMIF($B:$B,"*L2G*",G:G)/35.17</f>
        <v>118.96149579196479</v>
      </c>
      <c r="T53" s="3">
        <f t="shared" ref="T53" si="70">SUMIF($B:$B,"*L2G*",H:H)/35.17</f>
        <v>106.29664185003216</v>
      </c>
      <c r="U53" s="3">
        <f t="shared" ref="U53" si="71">SUMIF($B:$B,"*L2G*",I:I)/35.17</f>
        <v>75.947013208227546</v>
      </c>
      <c r="V53" s="3">
        <f t="shared" ref="V53" si="72">SUMIF($B:$B,"*L2G*",J:J)/35.17</f>
        <v>108.57800425508081</v>
      </c>
      <c r="W53" s="3">
        <f t="shared" ref="W53" si="73">SUMIF($B:$B,"*L2G*",K:K)/35.17</f>
        <v>110.50679593710031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59.970158427629258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17.60195160855125</v>
      </c>
      <c r="J54" s="11">
        <f>[2]Activity_IMP!J54</f>
        <v>81.540450957871371</v>
      </c>
      <c r="K54" s="11">
        <f>[2]Activity_IMP!K54</f>
        <v>940.95382675429289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266.75250797863492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78.295019723282607</v>
      </c>
      <c r="J55" s="11">
        <f>[2]Activity_IMP!J55</f>
        <v>362.69905508036771</v>
      </c>
      <c r="K55" s="11">
        <f>[2]Activity_IMP!K55</f>
        <v>4185.4448905901327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9572.1713509139499</v>
      </c>
      <c r="K56" s="11">
        <f>[2]Activity_IMP!K56</f>
        <v>44394.05357822634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345016.40314324072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1083.7517657685139</v>
      </c>
      <c r="H58" s="11">
        <f>[2]Activity_IMP!H58</f>
        <v>1083.7517657685139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138856.2167934883</v>
      </c>
      <c r="D59" s="11">
        <f>[2]Activity_IMP!D59</f>
        <v>123931.74137795869</v>
      </c>
      <c r="E59" s="11">
        <f>[2]Activity_IMP!E59</f>
        <v>125970.2389602219</v>
      </c>
      <c r="F59" s="11">
        <f>[2]Activity_IMP!F59</f>
        <v>122343.1208928647</v>
      </c>
      <c r="G59" s="11">
        <f>[2]Activity_IMP!G59</f>
        <v>694478.67424004618</v>
      </c>
      <c r="H59" s="11">
        <f>[2]Activity_IMP!H59</f>
        <v>586273.09306959389</v>
      </c>
      <c r="I59" s="11">
        <f>[2]Activity_IMP!I59</f>
        <v>545665.99220946676</v>
      </c>
      <c r="J59" s="11">
        <f>[2]Activity_IMP!J59</f>
        <v>557187.32073445932</v>
      </c>
      <c r="K59" s="11">
        <f>[2]Activity_IMP!K59</f>
        <v>698208.03283632162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3651.7995329053442</v>
      </c>
      <c r="D60" s="11">
        <f>[2]Activity_IMP!D60</f>
        <v>3260.1214637726021</v>
      </c>
      <c r="E60" s="11">
        <f>[2]Activity_IMP!E60</f>
        <v>2907.074999759544</v>
      </c>
      <c r="F60" s="11">
        <f>[2]Activity_IMP!F60</f>
        <v>3216.5992169898032</v>
      </c>
      <c r="G60" s="11">
        <f>[2]Activity_IMP!G60</f>
        <v>4412.6993267581702</v>
      </c>
      <c r="H60" s="11">
        <f>[2]Activity_IMP!H60</f>
        <v>1821.6975070920189</v>
      </c>
      <c r="I60" s="11">
        <f>[2]Activity_IMP!I60</f>
        <v>360.50827121467188</v>
      </c>
      <c r="J60" s="11">
        <f>[2]Activity_IMP!J60</f>
        <v>26.608378738125442</v>
      </c>
      <c r="K60" s="11">
        <f>[2]Activity_IMP!K60</f>
        <v>6.4619497763231006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654.4024762966377</v>
      </c>
      <c r="D61" s="11">
        <f>[2]Activity_IMP!D61</f>
        <v>584.21376630805025</v>
      </c>
      <c r="E61" s="11">
        <f>[2]Activity_IMP!E61</f>
        <v>520.94783995691023</v>
      </c>
      <c r="F61" s="11">
        <f>[2]Activity_IMP!F61</f>
        <v>576.41457968457269</v>
      </c>
      <c r="G61" s="11">
        <f>[2]Activity_IMP!G61</f>
        <v>790.755719355064</v>
      </c>
      <c r="H61" s="11">
        <f>[2]Activity_IMP!H61</f>
        <v>326.44819327088982</v>
      </c>
      <c r="I61" s="11">
        <f>[2]Activity_IMP!I61</f>
        <v>64.603082201669196</v>
      </c>
      <c r="J61" s="11">
        <f>[2]Activity_IMP!J61</f>
        <v>4.7682214698720786</v>
      </c>
      <c r="K61" s="11">
        <f>[2]Activity_IMP!K61</f>
        <v>1.1579813999171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215.30251517782429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369.49990000000008</v>
      </c>
      <c r="G62" s="11">
        <f>[2]Activity_IMP!G62</f>
        <v>468.99929999996789</v>
      </c>
      <c r="H62" s="11">
        <f>[2]Activity_IMP!H62</f>
        <v>555.41640000007249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400.00000000000011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87.389484822179043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76.974912209522273</v>
      </c>
      <c r="G64" s="11">
        <f>[2]Activity_IMP!G64</f>
        <v>2.7E-2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1189.833191196826</v>
      </c>
      <c r="E65" s="11">
        <f>[2]Activity_IMP!E65</f>
        <v>3019.7260016789428</v>
      </c>
      <c r="F65" s="11">
        <f>[2]Activity_IMP!F65</f>
        <v>2162.1345944377181</v>
      </c>
      <c r="G65" s="11">
        <f>[2]Activity_IMP!G65</f>
        <v>3313.791312338436</v>
      </c>
      <c r="H65" s="11">
        <f>[2]Activity_IMP!H65</f>
        <v>2752.2306244832371</v>
      </c>
      <c r="I65" s="11">
        <f>[2]Activity_IMP!I65</f>
        <v>2083.6834581610942</v>
      </c>
      <c r="J65" s="11">
        <f>[2]Activity_IMP!J65</f>
        <v>2975.077543406489</v>
      </c>
      <c r="K65" s="11">
        <f>[2]Activity_IMP!K65</f>
        <v>2924.7018489237821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93.278382418281325</v>
      </c>
      <c r="E66" s="11">
        <f>[2]Activity_IMP!E66</f>
        <v>232.82560000000001</v>
      </c>
      <c r="F66" s="11">
        <f>[2]Activity_IMP!F66</f>
        <v>451.51946581086452</v>
      </c>
      <c r="G66" s="11">
        <f>[2]Activity_IMP!G66</f>
        <v>870.08449466496552</v>
      </c>
      <c r="H66" s="11">
        <f>[2]Activity_IMP!H66</f>
        <v>986.22226938239396</v>
      </c>
      <c r="I66" s="11">
        <f>[2]Activity_IMP!I66</f>
        <v>587.37299637226874</v>
      </c>
      <c r="J66" s="11">
        <f>[2]Activity_IMP!J66</f>
        <v>843.61086624470352</v>
      </c>
      <c r="K66" s="11">
        <f>[2]Activity_IMP!K66</f>
        <v>961.82216418403596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S25" zoomScale="85" zoomScaleNormal="85" workbookViewId="0">
      <selection activeCell="W44" sqref="W42:AI44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22.888948658081855</v>
      </c>
      <c r="T2" s="14">
        <f t="shared" si="1"/>
        <v>17.531311874192554</v>
      </c>
      <c r="U2" s="14">
        <f t="shared" si="1"/>
        <v>14.349102818492444</v>
      </c>
      <c r="V2" s="14">
        <f t="shared" si="1"/>
        <v>12.561627414036508</v>
      </c>
      <c r="W2" s="14">
        <f t="shared" si="1"/>
        <v>9.1696447722591738</v>
      </c>
      <c r="X2" s="14">
        <f t="shared" si="1"/>
        <v>5.8218646431299703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6.8122720000000125</v>
      </c>
      <c r="S3" s="14">
        <f t="shared" si="6"/>
        <v>6.9579245999999868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5.4283746670374695</v>
      </c>
      <c r="W3" s="14">
        <f t="shared" si="6"/>
        <v>4.9133938488682229</v>
      </c>
      <c r="X3" s="14">
        <f t="shared" si="6"/>
        <v>4.5749791935161781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4.4038171298499407E-7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27.87929210164328</v>
      </c>
      <c r="T4" s="14">
        <f t="shared" si="7"/>
        <v>16.637041431512188</v>
      </c>
      <c r="U4" s="14">
        <f t="shared" si="7"/>
        <v>10.901430829943443</v>
      </c>
      <c r="V4" s="14">
        <f t="shared" si="7"/>
        <v>8.2595558123146766</v>
      </c>
      <c r="W4" s="14">
        <f t="shared" si="7"/>
        <v>4.5464498499857884</v>
      </c>
      <c r="X4" s="14">
        <f t="shared" si="7"/>
        <v>1.2468854496137918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-11.948268043561409</v>
      </c>
      <c r="T5" s="14">
        <f t="shared" si="8"/>
        <v>-5.2538025573196361</v>
      </c>
      <c r="U5" s="14">
        <f t="shared" si="8"/>
        <v>-2.392997011451</v>
      </c>
      <c r="V5" s="14">
        <f t="shared" si="8"/>
        <v>-1.1263030653156378</v>
      </c>
      <c r="W5" s="14">
        <f t="shared" si="8"/>
        <v>-0.29019892659483743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12.713550397476302</v>
      </c>
      <c r="T6" s="14">
        <f t="shared" si="9"/>
        <v>11.208066350829226</v>
      </c>
      <c r="U6" s="14">
        <f t="shared" si="9"/>
        <v>9.0999910979579273</v>
      </c>
      <c r="V6" s="14">
        <f t="shared" si="9"/>
        <v>7.7306374002618261</v>
      </c>
      <c r="W6" s="14">
        <f t="shared" si="9"/>
        <v>6.7230625575903407</v>
      </c>
      <c r="X6" s="14">
        <f t="shared" si="9"/>
        <v>5.7266058434112761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4.2047786101530491</v>
      </c>
      <c r="V7" s="14">
        <f t="shared" si="10"/>
        <v>2.3139179002618264</v>
      </c>
      <c r="W7" s="14">
        <f t="shared" si="10"/>
        <v>0.85141140865417053</v>
      </c>
      <c r="X7" s="14">
        <f t="shared" si="10"/>
        <v>0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11.406671595000001</v>
      </c>
      <c r="T8" s="14">
        <f t="shared" si="12"/>
        <v>8.256826128135021</v>
      </c>
      <c r="U8" s="14">
        <f t="shared" si="12"/>
        <v>6.271990999999999</v>
      </c>
      <c r="V8" s="14">
        <f t="shared" si="12"/>
        <v>6.271990999999999</v>
      </c>
      <c r="W8" s="14">
        <f t="shared" si="12"/>
        <v>6.2719909999999999</v>
      </c>
      <c r="X8" s="14">
        <f t="shared" si="12"/>
        <v>5.7266058434112761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-5.2327201975236992</v>
      </c>
      <c r="T9" s="14">
        <f t="shared" si="13"/>
        <v>-2.6074187773057953</v>
      </c>
      <c r="U9" s="14">
        <f t="shared" si="13"/>
        <v>-1.3767785121951219</v>
      </c>
      <c r="V9" s="14">
        <f t="shared" si="13"/>
        <v>-0.85527149999999985</v>
      </c>
      <c r="W9" s="14">
        <f t="shared" si="13"/>
        <v>-0.4003398510638298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2.9418636107257061</v>
      </c>
      <c r="U10" s="14">
        <f t="shared" si="14"/>
        <v>1.7940572120341978</v>
      </c>
      <c r="V10" s="14">
        <f t="shared" si="14"/>
        <v>1.7925566024158264</v>
      </c>
      <c r="W10" s="14">
        <f t="shared" si="14"/>
        <v>1.6672055298666468</v>
      </c>
      <c r="X10" s="14">
        <f t="shared" si="14"/>
        <v>1.5348305308156045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3.0000000133441071E-3</v>
      </c>
      <c r="G11">
        <f>[4]Output!G11</f>
        <v>194.50559999998671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1.4764339667257058</v>
      </c>
      <c r="U11" s="14">
        <f t="shared" si="15"/>
        <v>0.29150928931079351</v>
      </c>
      <c r="V11" s="14">
        <f t="shared" si="15"/>
        <v>0.25443699591582608</v>
      </c>
      <c r="W11" s="14">
        <f t="shared" si="15"/>
        <v>9.4966145050320139E-2</v>
      </c>
      <c r="X11" s="14">
        <f t="shared" si="15"/>
        <v>0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1.5348305308156045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5.7134920000000031</v>
      </c>
      <c r="Q14" s="14">
        <f t="shared" ref="Q14:X14" si="18">(SUMIF($B:$B,"*UPS_BIO*POT",E:E))/1000+(SUMIF($B:$B,"*IMP_BIO*",E:E))/1000</f>
        <v>6.3092429999999977</v>
      </c>
      <c r="R14" s="14">
        <f t="shared" si="18"/>
        <v>7.059634</v>
      </c>
      <c r="S14" s="14">
        <f t="shared" si="18"/>
        <v>7.9003377252103713</v>
      </c>
      <c r="T14" s="14">
        <f t="shared" si="18"/>
        <v>9.2503568139998578</v>
      </c>
      <c r="U14" s="14">
        <f t="shared" si="18"/>
        <v>9.2198934000000712</v>
      </c>
      <c r="V14" s="14">
        <f t="shared" si="18"/>
        <v>8.6422409771851054</v>
      </c>
      <c r="W14" s="14">
        <f t="shared" si="18"/>
        <v>9.0597654999999992</v>
      </c>
      <c r="X14" s="14">
        <f t="shared" si="18"/>
        <v>9.1020655000000001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1356.049389846951</v>
      </c>
      <c r="H15">
        <f>[4]Output!H15</f>
        <v>3557.1449999999991</v>
      </c>
      <c r="I15">
        <f>[4]Output!I15</f>
        <v>2203.264610153049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2.0887800000000012</v>
      </c>
      <c r="Q15" s="14">
        <f t="shared" ref="Q15:X15" si="20">(SUMIF($B:$B,"*HYD*",E:E))/1000</f>
        <v>2.1233699999999991</v>
      </c>
      <c r="R15" s="14">
        <f t="shared" si="20"/>
        <v>2.2310100000000022</v>
      </c>
      <c r="S15" s="14">
        <f t="shared" si="20"/>
        <v>2.271619801691052</v>
      </c>
      <c r="T15" s="14">
        <f t="shared" si="20"/>
        <v>2.356024426418605</v>
      </c>
      <c r="U15" s="14">
        <f t="shared" si="20"/>
        <v>2.163934430970142</v>
      </c>
      <c r="V15" s="14">
        <f t="shared" si="20"/>
        <v>2.2595450378891742</v>
      </c>
      <c r="W15" s="14">
        <f t="shared" si="20"/>
        <v>2.4343480506811113</v>
      </c>
      <c r="X15" s="14">
        <f t="shared" si="20"/>
        <v>1.9363213488144599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3.4713564856040824E-2</v>
      </c>
      <c r="AN15" s="13">
        <f t="shared" si="19"/>
        <v>3.3446832158313899E-2</v>
      </c>
      <c r="AO15" s="13">
        <f t="shared" si="19"/>
        <v>3.3142388424974412E-2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1847.7206101530501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688.56738984695107</v>
      </c>
      <c r="L16">
        <f>[4]Output!L16</f>
        <v>0</v>
      </c>
      <c r="O16" s="2" t="s">
        <v>45</v>
      </c>
      <c r="P16" s="14">
        <f>(SUMIF($B:$B,"*GEO*",D:D))/1000</f>
        <v>0.22650834135578501</v>
      </c>
      <c r="Q16" s="14">
        <f t="shared" ref="Q16:X16" si="21">(SUMIF($B:$B,"*GEO*",E:E))/1000</f>
        <v>0.26937407269783642</v>
      </c>
      <c r="R16" s="14">
        <f t="shared" si="21"/>
        <v>0.27780652204917777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0</v>
      </c>
      <c r="J17">
        <f>[4]Output!J17</f>
        <v>312.40390026182689</v>
      </c>
      <c r="K17">
        <f>[4]Output!K17</f>
        <v>162.84401880721941</v>
      </c>
      <c r="L17">
        <f>[4]Output!L17</f>
        <v>0</v>
      </c>
      <c r="M17" s="38"/>
      <c r="O17" s="2" t="s">
        <v>46</v>
      </c>
      <c r="P17" s="14">
        <f>(SUMIF($B:$B,"*SOL*",D:D))/1000</f>
        <v>0.43151665864421501</v>
      </c>
      <c r="Q17" s="14">
        <f t="shared" ref="Q17:X17" si="22">(SUMIF($B:$B,"*SOL*",E:E))/1000</f>
        <v>0.97391792730216353</v>
      </c>
      <c r="R17" s="14">
        <f t="shared" si="22"/>
        <v>1.4787024779508229</v>
      </c>
      <c r="S17" s="14">
        <f t="shared" si="22"/>
        <v>2.7364292285775993</v>
      </c>
      <c r="T17" s="14">
        <f t="shared" si="22"/>
        <v>3.8361172629374209</v>
      </c>
      <c r="U17" s="14">
        <f t="shared" si="22"/>
        <v>4.9000497234247096</v>
      </c>
      <c r="V17" s="14">
        <f t="shared" si="22"/>
        <v>6.2502674965056579</v>
      </c>
      <c r="W17" s="14">
        <f t="shared" si="22"/>
        <v>7.4999658657282486</v>
      </c>
      <c r="X17" s="14">
        <f t="shared" si="22"/>
        <v>7.758432027279289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0</v>
      </c>
      <c r="J18">
        <f>[4]Output!J18</f>
        <v>0</v>
      </c>
      <c r="K18">
        <f>[4]Output!K18</f>
        <v>0</v>
      </c>
      <c r="L18">
        <f>[4]Output!L18</f>
        <v>0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3.4658215030806687</v>
      </c>
      <c r="T18" s="14">
        <f t="shared" si="23"/>
        <v>5.1706336092809755</v>
      </c>
      <c r="U18" s="14">
        <f t="shared" si="23"/>
        <v>7.4157330274009459</v>
      </c>
      <c r="V18" s="14">
        <f t="shared" si="23"/>
        <v>10.343017044614371</v>
      </c>
      <c r="W18" s="14">
        <f t="shared" si="23"/>
        <v>12.914009351449424</v>
      </c>
      <c r="X18" s="14">
        <f t="shared" si="23"/>
        <v>14.945571619876711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M19" s="38"/>
      <c r="O19" s="2" t="s">
        <v>52</v>
      </c>
      <c r="P19" s="18">
        <f>SUM(P16:P18)</f>
        <v>1.208105</v>
      </c>
      <c r="Q19" s="14">
        <f t="shared" ref="Q19:X19" si="24">SUM(Q16:Q18)</f>
        <v>2.352932</v>
      </c>
      <c r="R19" s="14">
        <f t="shared" si="24"/>
        <v>3.5467690000000007</v>
      </c>
      <c r="S19" s="14">
        <f t="shared" si="24"/>
        <v>6.432250731658268</v>
      </c>
      <c r="T19" s="14">
        <f t="shared" si="24"/>
        <v>9.2717508722183961</v>
      </c>
      <c r="U19" s="14">
        <f t="shared" si="24"/>
        <v>12.620782750825654</v>
      </c>
      <c r="V19" s="14">
        <f t="shared" si="24"/>
        <v>16.943284541120029</v>
      </c>
      <c r="W19" s="14">
        <f t="shared" si="24"/>
        <v>20.818975217177673</v>
      </c>
      <c r="X19" s="14">
        <f t="shared" si="24"/>
        <v>23.169003647156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1476.4339667257059</v>
      </c>
      <c r="I20">
        <f>[4]Output!I20</f>
        <v>291.50928931079352</v>
      </c>
      <c r="J20">
        <f>[4]Output!J20</f>
        <v>254.43699591582609</v>
      </c>
      <c r="K20">
        <f>[4]Output!K20</f>
        <v>94.966145050320137</v>
      </c>
      <c r="L20">
        <f>[4]Output!L20</f>
        <v>0</v>
      </c>
      <c r="M20" s="38"/>
      <c r="O20" s="2" t="s">
        <v>53</v>
      </c>
      <c r="P20" s="14">
        <f>(SUMIF($B:$B,"*UPS_NUC*",D:D))/1000</f>
        <v>10.579161625137919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8.9329045780673564</v>
      </c>
      <c r="T20" s="14">
        <f t="shared" si="26"/>
        <v>8.490600262792972</v>
      </c>
      <c r="U20" s="14">
        <f t="shared" si="26"/>
        <v>8.0631879475185873</v>
      </c>
      <c r="V20" s="14">
        <f t="shared" si="26"/>
        <v>7.6499230322441987</v>
      </c>
      <c r="W20" s="14">
        <f t="shared" si="26"/>
        <v>7.249316316969816</v>
      </c>
      <c r="X20" s="14">
        <f t="shared" si="26"/>
        <v>6.8621124016954331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5.4846938320630367E-2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0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M21" s="38"/>
      <c r="O21" s="2" t="s">
        <v>146</v>
      </c>
      <c r="P21" s="14">
        <f>P19+P15+P14</f>
        <v>9.0103770000000054</v>
      </c>
      <c r="Q21" s="14">
        <f t="shared" ref="Q21:X21" si="27">Q19+Q15+Q14</f>
        <v>10.785544999999995</v>
      </c>
      <c r="R21" s="14">
        <f t="shared" si="27"/>
        <v>12.837413000000002</v>
      </c>
      <c r="S21" s="14">
        <f t="shared" si="27"/>
        <v>16.604208258559691</v>
      </c>
      <c r="T21" s="14">
        <f t="shared" si="27"/>
        <v>20.878132112636859</v>
      </c>
      <c r="U21" s="14">
        <f t="shared" si="27"/>
        <v>24.004610581795866</v>
      </c>
      <c r="V21" s="14">
        <f t="shared" si="27"/>
        <v>27.845070556194308</v>
      </c>
      <c r="W21" s="14">
        <f t="shared" si="27"/>
        <v>32.313088767858787</v>
      </c>
      <c r="X21" s="14">
        <f t="shared" si="27"/>
        <v>34.207390495970458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 s="37">
        <f>[4]Output!D22</f>
        <v>10579.16162513792</v>
      </c>
      <c r="E22" s="37">
        <f>[4]Output!E22</f>
        <v>9711.1572233692459</v>
      </c>
      <c r="F22" s="37">
        <f>[4]Output!F22</f>
        <v>8293.7841071059192</v>
      </c>
      <c r="G22" s="37">
        <f>[4]Output!G22</f>
        <v>8932.9045780673569</v>
      </c>
      <c r="H22">
        <f>[4]Output!H22</f>
        <v>8490.600262792972</v>
      </c>
      <c r="I22">
        <f>[4]Output!I22</f>
        <v>8063.187947518587</v>
      </c>
      <c r="J22">
        <f>[4]Output!J22</f>
        <v>7649.923032244199</v>
      </c>
      <c r="K22">
        <f>[4]Output!K22</f>
        <v>7249.3163169698164</v>
      </c>
      <c r="L22">
        <f>[4]Output!L22</f>
        <v>6862.1124016954327</v>
      </c>
      <c r="M22" s="38"/>
      <c r="O22" s="2" t="s">
        <v>54</v>
      </c>
      <c r="P22" s="3">
        <f t="shared" ref="P22:X22" si="28">SUM(P2,P6,P10,P14,P15,P16,P17,P18,P20)</f>
        <v>81.062357625137892</v>
      </c>
      <c r="Q22" s="3">
        <f t="shared" si="28"/>
        <v>76.786854223369261</v>
      </c>
      <c r="R22" s="3">
        <f t="shared" si="28"/>
        <v>70.737659107105941</v>
      </c>
      <c r="S22" s="3">
        <f t="shared" si="28"/>
        <v>67.76216290285187</v>
      </c>
      <c r="T22" s="3">
        <f t="shared" si="28"/>
        <v>61.049974211177322</v>
      </c>
      <c r="U22" s="3">
        <f t="shared" si="28"/>
        <v>57.310949657799029</v>
      </c>
      <c r="V22" s="3">
        <f t="shared" si="28"/>
        <v>57.579815005152668</v>
      </c>
      <c r="W22" s="3">
        <f t="shared" si="28"/>
        <v>57.122317944544761</v>
      </c>
      <c r="X22" s="3">
        <f t="shared" si="28"/>
        <v>54.152803915022744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 s="37">
        <f>[4]Output!D23</f>
        <v>467.89000000000038</v>
      </c>
      <c r="E23" s="37">
        <f>[4]Output!E23</f>
        <v>635.72400000000016</v>
      </c>
      <c r="F23" s="37">
        <f>[4]Output!F23</f>
        <v>615.42500000000018</v>
      </c>
      <c r="G23" s="37">
        <f>[4]Output!G23</f>
        <v>584.65399999999966</v>
      </c>
      <c r="H23">
        <f>[4]Output!H23</f>
        <v>555.42100000000016</v>
      </c>
      <c r="I23">
        <f>[4]Output!I23</f>
        <v>527.64999999999964</v>
      </c>
      <c r="J23">
        <f>[4]Output!J23</f>
        <v>381.0066670374685</v>
      </c>
      <c r="K23">
        <f>[4]Output!K23</f>
        <v>118.3938488682232</v>
      </c>
      <c r="L23">
        <f>[4]Output!L23</f>
        <v>19.7291935161788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 s="37">
        <f>[4]Output!D24</f>
        <v>0</v>
      </c>
      <c r="E24" s="37">
        <f>[4]Output!E24</f>
        <v>0</v>
      </c>
      <c r="F24" s="37">
        <f>[4]Output!F24</f>
        <v>0</v>
      </c>
      <c r="G24" s="37">
        <f>[4]Output!G24</f>
        <v>6.5930372228088702E-2</v>
      </c>
      <c r="H24">
        <f>[4]Output!H24</f>
        <v>949.40000000000009</v>
      </c>
      <c r="I24">
        <f>[4]Output!I24</f>
        <v>972.59999999999968</v>
      </c>
      <c r="J24">
        <f>[4]Output!J24</f>
        <v>995.8</v>
      </c>
      <c r="K24">
        <f>[4]Output!K24</f>
        <v>1014.6</v>
      </c>
      <c r="L24">
        <f>[4]Output!L24</f>
        <v>1033.4000000000001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41.479123483594307</v>
      </c>
      <c r="G25" s="37">
        <f>[4]Output!G25</f>
        <v>0</v>
      </c>
      <c r="H25">
        <f>[4]Output!H25</f>
        <v>181.33051399988969</v>
      </c>
      <c r="I25">
        <f>[4]Output!I25</f>
        <v>0</v>
      </c>
      <c r="J25">
        <f>[4]Output!J25</f>
        <v>0</v>
      </c>
      <c r="K25">
        <f>[4]Output!K25</f>
        <v>286.64999999999992</v>
      </c>
      <c r="L25">
        <f>[4]Output!L25</f>
        <v>284.80000000000013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346.60000000000008</v>
      </c>
      <c r="E26" s="37">
        <f>[4]Output!E26</f>
        <v>474.9</v>
      </c>
      <c r="F26" s="37">
        <f>[4]Output!F26</f>
        <v>603.20000000000005</v>
      </c>
      <c r="G26" s="37">
        <f>[4]Output!G26</f>
        <v>742.85</v>
      </c>
      <c r="H26">
        <f>[4]Output!H26</f>
        <v>882.49999999999932</v>
      </c>
      <c r="I26">
        <f>[4]Output!I26</f>
        <v>913.49999999999977</v>
      </c>
      <c r="J26">
        <f>[4]Output!J26</f>
        <v>857.77547718510664</v>
      </c>
      <c r="K26">
        <f>[4]Output!K26</f>
        <v>969.8</v>
      </c>
      <c r="L26">
        <f>[4]Output!L26</f>
        <v>995.1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762.77657751851848</v>
      </c>
      <c r="F27" s="37">
        <f>[4]Output!F27</f>
        <v>1319.354876516406</v>
      </c>
      <c r="G27" s="37">
        <f>[4]Output!G27</f>
        <v>1409.8469826286209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</v>
      </c>
      <c r="L27">
        <f>[4]Output!L27</f>
        <v>1667.7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267.39999999999998</v>
      </c>
      <c r="G28" s="37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421.75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943.90000000000009</v>
      </c>
      <c r="K34">
        <f>[4]Output!K34</f>
        <v>923.15</v>
      </c>
      <c r="L34">
        <f>[4]Output!L34</f>
        <v>902.39999999999986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471.00000000000011</v>
      </c>
      <c r="G35">
        <f>[4]Output!G35</f>
        <v>517.99999999999989</v>
      </c>
      <c r="H35">
        <f>[4]Output!H35</f>
        <v>565.00000000000011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758.89999999999986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34.899999999999991</v>
      </c>
      <c r="I36">
        <f>[4]Output!I36</f>
        <v>38.949999999999633</v>
      </c>
      <c r="J36">
        <f>[4]Output!J36</f>
        <v>43</v>
      </c>
      <c r="K36">
        <f>[4]Output!K36</f>
        <v>48.29999999999999</v>
      </c>
      <c r="L36">
        <f>[4]Output!L36</f>
        <v>53.599999999999987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69.200000000000017</v>
      </c>
      <c r="G38">
        <f>[4]Output!G38</f>
        <v>71.400000000000006</v>
      </c>
      <c r="H38">
        <f>[4]Output!H38</f>
        <v>73.599999999999994</v>
      </c>
      <c r="I38">
        <f>[4]Output!I38</f>
        <v>65</v>
      </c>
      <c r="J38">
        <f>[4]Output!J38</f>
        <v>56.399999999999991</v>
      </c>
      <c r="K38">
        <f>[4]Output!K38</f>
        <v>56.4</v>
      </c>
      <c r="L38">
        <f>[4]Output!L38</f>
        <v>56.4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215.30251517782429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468.99929999996789</v>
      </c>
      <c r="I39">
        <f>[4]Output!I39</f>
        <v>555.41640000007237</v>
      </c>
      <c r="J39">
        <f>[4]Output!J39</f>
        <v>3.85E-2</v>
      </c>
      <c r="K39">
        <f>[4]Output!K39</f>
        <v>3.8499999999999993E-2</v>
      </c>
      <c r="L39">
        <f>[4]Output!L39</f>
        <v>3.8499999999999993E-2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87.389484822179043</v>
      </c>
      <c r="E40">
        <f>[4]Output!E40</f>
        <v>78.016422481480348</v>
      </c>
      <c r="F40">
        <f>[4]Output!F40</f>
        <v>0</v>
      </c>
      <c r="G40">
        <f>[4]Output!G40</f>
        <v>76.974912209522273</v>
      </c>
      <c r="H40">
        <f>[4]Output!H40</f>
        <v>2.7E-2</v>
      </c>
      <c r="I40">
        <f>[4]Output!I40</f>
        <v>2.7E-2</v>
      </c>
      <c r="J40">
        <f>[4]Output!J40</f>
        <v>2.7E-2</v>
      </c>
      <c r="K40">
        <f>[4]Output!K40</f>
        <v>2.7E-2</v>
      </c>
      <c r="L40">
        <f>[4]Output!L40</f>
        <v>2.7E-2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400.00000000000011</v>
      </c>
      <c r="H41">
        <f>[4]Output!H41</f>
        <v>1</v>
      </c>
      <c r="I41">
        <f>[4]Output!I41</f>
        <v>1</v>
      </c>
      <c r="J41">
        <f>[4]Output!J41</f>
        <v>1</v>
      </c>
      <c r="K41">
        <f>[4]Output!K41</f>
        <v>1</v>
      </c>
      <c r="L41">
        <f>[4]Output!L41</f>
        <v>1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2088.7800000000011</v>
      </c>
      <c r="E42">
        <f>[4]Output!E42</f>
        <v>2123.369999999999</v>
      </c>
      <c r="F42">
        <f>[4]Output!F42</f>
        <v>2231.010000000002</v>
      </c>
      <c r="G42">
        <f>[4]Output!G42</f>
        <v>2271.6198016910521</v>
      </c>
      <c r="H42">
        <f>[4]Output!H42</f>
        <v>2356.0244264186049</v>
      </c>
      <c r="I42">
        <f>[4]Output!I42</f>
        <v>2163.9344309701419</v>
      </c>
      <c r="J42">
        <f>[4]Output!J42</f>
        <v>2259.5450378891742</v>
      </c>
      <c r="K42">
        <f>[4]Output!K42</f>
        <v>2434.3480506811111</v>
      </c>
      <c r="L42">
        <f>[4]Output!L42</f>
        <v>1936.32134881446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226.50834135578501</v>
      </c>
      <c r="E43">
        <f>[4]Output!E43</f>
        <v>269.37407269783643</v>
      </c>
      <c r="F43">
        <f>[4]Output!F43</f>
        <v>277.80652204917777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1406.0947095720001</v>
      </c>
      <c r="H44">
        <f>[4]Output!H44</f>
        <v>2276.3968867079998</v>
      </c>
      <c r="I44">
        <f>[4]Output!I44</f>
        <v>3317.7450682920621</v>
      </c>
      <c r="J44">
        <f>[4]Output!J44</f>
        <v>4313.5642121219998</v>
      </c>
      <c r="K44">
        <f>[4]Output!K44</f>
        <v>5388.2226440645918</v>
      </c>
      <c r="L44">
        <f>[4]Output!L44</f>
        <v>5483.4238796744976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264.54665864421497</v>
      </c>
      <c r="E45">
        <f>[4]Output!E45</f>
        <v>592.10792730216372</v>
      </c>
      <c r="F45">
        <f>[4]Output!F45</f>
        <v>874.56247795082277</v>
      </c>
      <c r="G45">
        <f>[4]Output!G45</f>
        <v>1309.807815979377</v>
      </c>
      <c r="H45">
        <f>[4]Output!H45</f>
        <v>1538.956799999999</v>
      </c>
      <c r="I45">
        <f>[4]Output!I45</f>
        <v>1561.5410789032251</v>
      </c>
      <c r="J45">
        <f>[4]Output!J45</f>
        <v>1889.0064</v>
      </c>
      <c r="K45">
        <f>[4]Output!K45</f>
        <v>2064.0311999999999</v>
      </c>
      <c r="L45">
        <f>[4]Output!L45</f>
        <v>2239.0560000000019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20.526703026222151</v>
      </c>
      <c r="H46">
        <f>[4]Output!H46</f>
        <v>20.763576229422139</v>
      </c>
      <c r="I46">
        <f>[4]Output!I46</f>
        <v>20.763576229422139</v>
      </c>
      <c r="J46">
        <f>[4]Output!J46</f>
        <v>47.696884383657768</v>
      </c>
      <c r="K46">
        <f>[4]Output!K46</f>
        <v>47.712021663657779</v>
      </c>
      <c r="L46">
        <f>[4]Output!L46</f>
        <v>35.95214760478909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7.8759267840000016</v>
      </c>
      <c r="H47">
        <f>[4]Output!H47</f>
        <v>9.2447153280000016</v>
      </c>
      <c r="I47">
        <f>[4]Output!I47</f>
        <v>9.0634464000000001</v>
      </c>
      <c r="J47">
        <f>[4]Output!J47</f>
        <v>10.798430976000001</v>
      </c>
      <c r="K47">
        <f>[4]Output!K47</f>
        <v>10.788844032</v>
      </c>
      <c r="L47">
        <f>[4]Output!L47</f>
        <v>2.2960730880000009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2513.9917948668981</v>
      </c>
      <c r="H48">
        <f>[4]Output!H48</f>
        <v>3006.652048318565</v>
      </c>
      <c r="I48">
        <f>[4]Output!I48</f>
        <v>3129.14201647248</v>
      </c>
      <c r="J48">
        <f>[4]Output!J48</f>
        <v>3172.8560446411202</v>
      </c>
      <c r="K48">
        <f>[4]Output!K48</f>
        <v>3429.66172570752</v>
      </c>
      <c r="L48">
        <f>[4]Output!L48</f>
        <v>3710.7959677572512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951.82970821377057</v>
      </c>
      <c r="H49">
        <f>[4]Output!H49</f>
        <v>2163.9815609624102</v>
      </c>
      <c r="I49">
        <f>[4]Output!I49</f>
        <v>4286.591010928465</v>
      </c>
      <c r="J49">
        <f>[4]Output!J49</f>
        <v>7170.1609999732509</v>
      </c>
      <c r="K49">
        <f>[4]Output!K49</f>
        <v>9484.3476257419043</v>
      </c>
      <c r="L49">
        <f>[4]Output!L49</f>
        <v>11234.775652119461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45.454000000000001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0</v>
      </c>
      <c r="L52">
        <f>[4]Output!L52</f>
        <v>0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0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513.14599999999996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943.03784998578885</v>
      </c>
      <c r="L54">
        <f>[4]Output!L54</f>
        <v>183.31244961379161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7676.2051016432824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11005.451431512191</v>
      </c>
      <c r="I57">
        <f>[4]Output!I57</f>
        <v>5269.8408299434441</v>
      </c>
      <c r="J57">
        <f>[4]Output!J57</f>
        <v>2627.9658123146778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5.6829999999999998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17799.560000000001</v>
      </c>
      <c r="G61">
        <f>[4]Output!G61</f>
        <v>11948.268043561409</v>
      </c>
      <c r="H61">
        <f>[4]Output!H61</f>
        <v>5253.8025573196364</v>
      </c>
      <c r="I61">
        <f>[4]Output!I61</f>
        <v>2392.9970114510002</v>
      </c>
      <c r="J61">
        <f>[4]Output!J61</f>
        <v>1126.3030653156379</v>
      </c>
      <c r="K61">
        <f>[4]Output!K61</f>
        <v>290.19892659483742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2099.6489999999999</v>
      </c>
      <c r="H62">
        <f>[4]Output!H62</f>
        <v>2778.43</v>
      </c>
      <c r="I62">
        <f>[4]Output!I62</f>
        <v>2283.5279999999989</v>
      </c>
      <c r="J62">
        <f>[4]Output!J62</f>
        <v>2283.5279999999989</v>
      </c>
      <c r="K62">
        <f>[4]Output!K62</f>
        <v>2283.5279999999998</v>
      </c>
      <c r="L62">
        <f>[4]Output!L62</f>
        <v>1767.042335411277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14460.199000000001</v>
      </c>
      <c r="F63">
        <f>[4]Output!F63</f>
        <v>13473.857</v>
      </c>
      <c r="G63">
        <f>[4]Output!G63</f>
        <v>6791.8757949999999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278.54639999999989</v>
      </c>
      <c r="G64">
        <f>[4]Output!G64</f>
        <v>493.78680000000003</v>
      </c>
      <c r="H64">
        <f>[4]Output!H64</f>
        <v>703.39999999999986</v>
      </c>
      <c r="I64">
        <f>[4]Output!I64</f>
        <v>36.628000000000057</v>
      </c>
      <c r="J64">
        <f>[4]Output!J64</f>
        <v>36.628000000000057</v>
      </c>
      <c r="K64">
        <f>[4]Output!K64</f>
        <v>36.628000000000007</v>
      </c>
      <c r="L64">
        <f>[4]Output!L64</f>
        <v>7.7285079999999997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386.87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8181.3239999999987</v>
      </c>
      <c r="E66">
        <f>[4]Output!E66</f>
        <v>8584.5319999999992</v>
      </c>
      <c r="F66">
        <f>[4]Output!F66</f>
        <v>7355.0549999999994</v>
      </c>
      <c r="G66">
        <f>[4]Output!G66</f>
        <v>5232.7201975236994</v>
      </c>
      <c r="H66">
        <f>[4]Output!H66</f>
        <v>2607.4187773057952</v>
      </c>
      <c r="I66">
        <f>[4]Output!I66</f>
        <v>1376.7785121951219</v>
      </c>
      <c r="J66">
        <f>[4]Output!J66</f>
        <v>855.27149999999983</v>
      </c>
      <c r="K66">
        <f>[4]Output!K66</f>
        <v>400.33985106382983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436.29112813501968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98.881199999999993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616.51587300000017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586.58791800000006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274.99623881560439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5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5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139.564728</v>
      </c>
      <c r="I82">
        <f>[4]Output!I82</f>
        <v>102.4464492765958</v>
      </c>
      <c r="J82">
        <f>[4]Output!J82</f>
        <v>66.874765500000024</v>
      </c>
      <c r="K82">
        <f>[4]Output!K82</f>
        <v>32.754987183673478</v>
      </c>
      <c r="L82">
        <f>[4]Output!L82</f>
        <v>0</v>
      </c>
    </row>
    <row r="83" spans="1:15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HH2_BIO_DS_NEW</v>
      </c>
      <c r="C2" s="11" t="str">
        <f>[5]Output!C2</f>
        <v>HH2_DT</v>
      </c>
      <c r="D2" s="11">
        <f>[5]Output!D2</f>
        <v>0</v>
      </c>
      <c r="E2" s="11">
        <f>[5]Output!E2</f>
        <v>0</v>
      </c>
      <c r="F2" s="11">
        <f>[5]Output!F2</f>
        <v>0</v>
      </c>
      <c r="G2" s="11">
        <f>[5]Output!G2</f>
        <v>0</v>
      </c>
      <c r="H2" s="11">
        <f>[5]Output!H2</f>
        <v>-6.0773994692452191E-8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HH2_WE_ALK_DS_NEW</v>
      </c>
      <c r="C3" s="11" t="str">
        <f>[5]Output!C3</f>
        <v>HH2_WE_DT</v>
      </c>
      <c r="D3" s="11">
        <f>[5]Output!D3</f>
        <v>0</v>
      </c>
      <c r="E3" s="11">
        <f>[5]Output!E3</f>
        <v>9.0000000000000011E-2</v>
      </c>
      <c r="F3" s="11">
        <f>[5]Output!F3</f>
        <v>9.0000000000000011E-2</v>
      </c>
      <c r="G3" s="11">
        <f>[5]Output!G3</f>
        <v>0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132.4442181875078</v>
      </c>
      <c r="I4" s="11">
        <f>[5]Output!I4</f>
        <v>6.8837323755389317</v>
      </c>
      <c r="J4" s="11">
        <f>[5]Output!J4</f>
        <v>30.973374318377608</v>
      </c>
      <c r="K4" s="11">
        <f>[5]Output!K4</f>
        <v>110.71466092147941</v>
      </c>
      <c r="L4" s="11">
        <f>[5]Output!L4</f>
        <v>275.14845827797461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-5.0644995577043494E-10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-6.0773994692452191E-8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20.59006076694827</v>
      </c>
      <c r="I5" s="11">
        <f>[5]Output!I5</f>
        <v>70.993660104355911</v>
      </c>
      <c r="J5" s="11">
        <f>[5]Output!J5</f>
        <v>8.4138573284647489</v>
      </c>
      <c r="K5" s="11">
        <f>[5]Output!K5</f>
        <v>549.54487961117866</v>
      </c>
      <c r="L5" s="11">
        <f>[5]Output!L5</f>
        <v>639.2508359401296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7.5000000000000012E-4</v>
      </c>
      <c r="Q5" s="35">
        <f t="shared" si="6"/>
        <v>7.5000000000000012E-4</v>
      </c>
      <c r="R5" s="35">
        <f t="shared" si="6"/>
        <v>0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9.0000000000000011E-2</v>
      </c>
      <c r="AA5" s="35">
        <f t="shared" si="3"/>
        <v>9.0000000000000011E-2</v>
      </c>
      <c r="AB5" s="35">
        <f t="shared" si="3"/>
        <v>0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HH2_DT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35.579824196757563</v>
      </c>
      <c r="I6" s="11">
        <f>[5]Output!I6</f>
        <v>110.7861726228538</v>
      </c>
      <c r="J6" s="11">
        <f>[5]Output!J6</f>
        <v>320.26896107658001</v>
      </c>
      <c r="K6" s="11">
        <f>[5]Output!K6</f>
        <v>53.59732335825688</v>
      </c>
      <c r="L6" s="11">
        <f>[5]Output!L6</f>
        <v>29.50641540241314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0.48821706072588672</v>
      </c>
      <c r="S6" s="35">
        <f t="shared" si="7"/>
        <v>6.0213258262948681</v>
      </c>
      <c r="T6" s="35">
        <f t="shared" si="7"/>
        <v>7.5094973005385173</v>
      </c>
      <c r="U6" s="35">
        <f t="shared" si="7"/>
        <v>12.454968338726774</v>
      </c>
      <c r="V6" s="35">
        <f t="shared" si="7"/>
        <v>24.999999999999993</v>
      </c>
      <c r="W6" s="35">
        <f t="shared" si="7"/>
        <v>30.000000000000004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58.586047287106403</v>
      </c>
      <c r="AC6" s="35">
        <f t="shared" ref="AC6" si="10">S6*120</f>
        <v>722.55909915538416</v>
      </c>
      <c r="AD6" s="35">
        <f t="shared" ref="AD6" si="11">T6*120</f>
        <v>901.13967606462211</v>
      </c>
      <c r="AE6" s="35">
        <f t="shared" ref="AE6" si="12">U6*120</f>
        <v>1494.5962006472128</v>
      </c>
      <c r="AF6" s="35">
        <f t="shared" ref="AF6" si="13">V6*120</f>
        <v>2999.9999999999991</v>
      </c>
      <c r="AG6" s="35">
        <f t="shared" ref="AG6" si="14">W6*120</f>
        <v>3600.0000000000005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</v>
      </c>
      <c r="H7" s="11">
        <f>[5]Output!H7</f>
        <v>0.90608667529820452</v>
      </c>
      <c r="I7" s="11">
        <f>[5]Output!I7</f>
        <v>39.459473005701668</v>
      </c>
      <c r="J7" s="11">
        <f>[5]Output!J7</f>
        <v>331.2298135736682</v>
      </c>
      <c r="K7" s="11">
        <f>[5]Output!K7</f>
        <v>1454.5146633994409</v>
      </c>
      <c r="L7" s="11">
        <f>[5]Output!L7</f>
        <v>1832.13848222658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HH2_WE_DT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58.586047287106403</v>
      </c>
      <c r="H8" s="11">
        <f>[5]Output!H8</f>
        <v>533.03890932887236</v>
      </c>
      <c r="I8" s="11">
        <f>[5]Output!I8</f>
        <v>673.01663795617185</v>
      </c>
      <c r="J8" s="11">
        <f>[5]Output!J8</f>
        <v>803.71019435012215</v>
      </c>
      <c r="K8" s="11">
        <f>[5]Output!K8</f>
        <v>831.62847270964289</v>
      </c>
      <c r="L8" s="11">
        <f>[5]Output!L8</f>
        <v>823.95580815290293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61"/>
      <c r="P24" s="61"/>
      <c r="Q24" s="61"/>
      <c r="R24" s="61"/>
      <c r="S24" s="61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61"/>
      <c r="P25" s="61"/>
      <c r="Q25" s="61"/>
      <c r="R25" s="61"/>
      <c r="S25" s="61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61"/>
      <c r="P26" s="61"/>
      <c r="Q26" s="61"/>
      <c r="R26" s="61"/>
      <c r="S26" s="61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J501"/>
  <sheetViews>
    <sheetView topLeftCell="A94" zoomScale="55" zoomScaleNormal="55" workbookViewId="0">
      <selection activeCell="L147" sqref="L147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47.553654117717173</v>
      </c>
      <c r="E2" s="38">
        <f>[6]Input!E2</f>
        <v>29.608572922111861</v>
      </c>
      <c r="F2" s="38">
        <f>[6]Input!F2</f>
        <v>30.955214407558341</v>
      </c>
      <c r="G2" s="38">
        <f>[6]Input!G2</f>
        <v>28.128144276006271</v>
      </c>
      <c r="H2" s="38">
        <f>[6]Input!H2</f>
        <v>14.064072138003111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v>1746.04</v>
      </c>
      <c r="P2" s="3">
        <f>SUMIF($B:$B,"*IND_CH*",D:D)</f>
        <v>1509.0634295210984</v>
      </c>
      <c r="Q2" s="3">
        <f t="shared" ref="Q2:U2" si="1">SUMIF($B:$B,"*IND_CH*",E:E)</f>
        <v>1645.0227838980798</v>
      </c>
      <c r="R2" s="3">
        <f t="shared" si="1"/>
        <v>1687.8255041605771</v>
      </c>
      <c r="S2" s="3">
        <f t="shared" si="1"/>
        <v>1999.5021919590147</v>
      </c>
      <c r="T2" s="3">
        <f t="shared" si="1"/>
        <v>2374.9715235033104</v>
      </c>
      <c r="U2" s="3">
        <f t="shared" si="1"/>
        <v>2579.021263352437</v>
      </c>
      <c r="V2" s="3">
        <f t="shared" ref="V2:X2" si="2">SUMIF($B:$B,"*IND_CH*",J:J)-SUMIF($B:$B,"*IND_CH_FS*",J:J)</f>
        <v>2657.4827262297122</v>
      </c>
      <c r="W2" s="3">
        <f t="shared" si="2"/>
        <v>2639.5985844782372</v>
      </c>
      <c r="X2" s="3">
        <f t="shared" si="2"/>
        <v>2509.518336141331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7.2050991087450296</v>
      </c>
      <c r="E3" s="38">
        <f>[6]Input!E3</f>
        <v>4.4861474124411904</v>
      </c>
      <c r="F3" s="38">
        <f>[6]Input!F3</f>
        <v>4.2993353343830991</v>
      </c>
      <c r="G3" s="38">
        <f>[6]Input!G3</f>
        <v>4.2618400418191316</v>
      </c>
      <c r="H3" s="38">
        <f>[6]Input!H3</f>
        <v>2.130920020909568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1864.1509259194124</v>
      </c>
      <c r="Q3" s="3">
        <f t="shared" si="3"/>
        <v>1678.5744824531389</v>
      </c>
      <c r="R3" s="3">
        <f t="shared" si="3"/>
        <v>1535.5088417844902</v>
      </c>
      <c r="S3" s="3">
        <f t="shared" si="3"/>
        <v>1524.4478093600048</v>
      </c>
      <c r="T3" s="3">
        <f t="shared" si="3"/>
        <v>1396.8158390383624</v>
      </c>
      <c r="U3" s="3">
        <f t="shared" si="3"/>
        <v>1321.8850991043726</v>
      </c>
      <c r="V3" s="3">
        <f t="shared" si="3"/>
        <v>1286.4125187169179</v>
      </c>
      <c r="W3" s="3">
        <f t="shared" si="3"/>
        <v>1191.0499433617274</v>
      </c>
      <c r="X3" s="3">
        <f t="shared" si="3"/>
        <v>1157.6297633275833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4.3230594652470113</v>
      </c>
      <c r="E4" s="38">
        <f>[6]Input!E4</f>
        <v>2.6916884474647138</v>
      </c>
      <c r="F4" s="38">
        <f>[6]Input!F4</f>
        <v>2.5796012006298592</v>
      </c>
      <c r="G4" s="38">
        <f>[6]Input!G4</f>
        <v>2.5571040250914781</v>
      </c>
      <c r="H4" s="38">
        <f>[6]Input!H4</f>
        <v>1.278552012545737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377.32246789741254</v>
      </c>
      <c r="Q4" s="3">
        <f t="shared" si="4"/>
        <v>332.31056434058343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227.87254631779766</v>
      </c>
      <c r="U4" s="3">
        <f t="shared" si="4"/>
        <v>220.71798062923364</v>
      </c>
      <c r="V4" s="3">
        <f t="shared" si="4"/>
        <v>206.10352405762544</v>
      </c>
      <c r="W4" s="3">
        <f t="shared" si="4"/>
        <v>203.28140556889613</v>
      </c>
      <c r="X4" s="3">
        <f t="shared" si="4"/>
        <v>305.45459161752149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0</v>
      </c>
      <c r="E5" s="38">
        <f>[6]Input!E5</f>
        <v>2.6916884474647271</v>
      </c>
      <c r="F5" s="38">
        <f>[6]Input!F5</f>
        <v>0</v>
      </c>
      <c r="G5" s="38">
        <f>[6]Input!G5</f>
        <v>0</v>
      </c>
      <c r="H5" s="38">
        <f>[6]Input!H5</f>
        <v>0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1604.0129265595028</v>
      </c>
      <c r="Q5" s="3">
        <f t="shared" si="5"/>
        <v>1639.3537343335322</v>
      </c>
      <c r="R5" s="3">
        <f t="shared" si="5"/>
        <v>1614.9333546553253</v>
      </c>
      <c r="S5" s="3">
        <f t="shared" si="5"/>
        <v>1683.8472279579846</v>
      </c>
      <c r="T5" s="3">
        <f t="shared" si="5"/>
        <v>1603.7494315828524</v>
      </c>
      <c r="U5" s="3">
        <f t="shared" si="5"/>
        <v>1606.9417635294608</v>
      </c>
      <c r="V5" s="3">
        <f t="shared" si="5"/>
        <v>1647.5373964232267</v>
      </c>
      <c r="W5" s="3">
        <f t="shared" si="5"/>
        <v>1398.1283239969928</v>
      </c>
      <c r="X5" s="3">
        <f t="shared" si="5"/>
        <v>1422.5095401732653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17.28070970241404</v>
      </c>
      <c r="E6" s="38">
        <f>[6]Input!E6</f>
        <v>8.9722948248823773</v>
      </c>
      <c r="F6" s="38">
        <f>[6]Input!F6</f>
        <v>8.5986706687661965</v>
      </c>
      <c r="G6" s="38">
        <f>[6]Input!G6</f>
        <v>8.5236800836382614</v>
      </c>
      <c r="H6" s="38">
        <f>[6]Input!H6</f>
        <v>4.2618400418193536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1035.8743374377239</v>
      </c>
      <c r="Q6" s="3">
        <f t="shared" si="6"/>
        <v>967.0909230220268</v>
      </c>
      <c r="R6" s="3">
        <f t="shared" si="6"/>
        <v>851.0419726471423</v>
      </c>
      <c r="S6" s="3">
        <f t="shared" si="6"/>
        <v>776.83934165278981</v>
      </c>
      <c r="T6" s="3">
        <f t="shared" si="6"/>
        <v>590.83121356092408</v>
      </c>
      <c r="U6" s="3">
        <f t="shared" si="6"/>
        <v>547.22668092864137</v>
      </c>
      <c r="V6" s="3">
        <f t="shared" si="6"/>
        <v>864.96623763445371</v>
      </c>
      <c r="W6" s="3">
        <f t="shared" si="6"/>
        <v>871.74306647384776</v>
      </c>
      <c r="X6" s="3">
        <f t="shared" si="6"/>
        <v>877.00459936551783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38.907535187223097</v>
      </c>
      <c r="E7" s="38">
        <f>[6]Input!E7</f>
        <v>24.225196027182431</v>
      </c>
      <c r="F7" s="38">
        <f>[6]Input!F7</f>
        <v>23.21641080566874</v>
      </c>
      <c r="G7" s="38">
        <f>[6]Input!G7</f>
        <v>23.013936225823262</v>
      </c>
      <c r="H7" s="38">
        <f>[6]Input!H7</f>
        <v>11.506968112911689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4581.9362664983073</v>
      </c>
      <c r="Q7" s="3">
        <f t="shared" si="7"/>
        <v>4522.6938286242294</v>
      </c>
      <c r="R7" s="3">
        <f t="shared" si="7"/>
        <v>4406.2584969727513</v>
      </c>
      <c r="S7" s="3">
        <f t="shared" si="7"/>
        <v>4655.994419345242</v>
      </c>
      <c r="T7" s="3">
        <f t="shared" si="7"/>
        <v>4575.6484539628545</v>
      </c>
      <c r="U7" s="3">
        <f t="shared" si="7"/>
        <v>4484.3644071937961</v>
      </c>
      <c r="V7" s="3">
        <f t="shared" si="7"/>
        <v>4494.2992251335863</v>
      </c>
      <c r="W7" s="3">
        <f t="shared" si="7"/>
        <v>4516.5665689588923</v>
      </c>
      <c r="X7" s="3">
        <f t="shared" si="7"/>
        <v>4526.9221096391466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[6]Input!A8</f>
        <v>6</v>
      </c>
      <c r="B8" s="38" t="str">
        <f>[6]Input!B8</f>
        <v>IND_CH_BTX_EXS</v>
      </c>
      <c r="C8" s="38" t="str">
        <f>[6]Input!C8</f>
        <v>IND_NGA</v>
      </c>
      <c r="D8" s="38">
        <f>[6]Input!D8</f>
        <v>9.898746550137993</v>
      </c>
      <c r="E8" s="38">
        <f>[6]Input!E8</f>
        <v>7.9189972401103859</v>
      </c>
      <c r="F8" s="38">
        <f>[6]Input!F8</f>
        <v>5.939247930082769</v>
      </c>
      <c r="G8" s="38">
        <f>[6]Input!G8</f>
        <v>3.959498620055149</v>
      </c>
      <c r="H8" s="38">
        <f>[6]Input!H8</f>
        <v>1.979749310027598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[6]Input!A9</f>
        <v>7</v>
      </c>
      <c r="B9" s="38" t="str">
        <f>[6]Input!B9</f>
        <v>IND_CH_BTX_EXS</v>
      </c>
      <c r="C9" s="38" t="str">
        <f>[6]Input!C9</f>
        <v>IND_LPG</v>
      </c>
      <c r="D9" s="38">
        <f>[6]Input!D9</f>
        <v>2.2843261269549222</v>
      </c>
      <c r="E9" s="38">
        <f>[6]Input!E9</f>
        <v>1.827460901563996</v>
      </c>
      <c r="F9" s="38">
        <f>[6]Input!F9</f>
        <v>1.370595676172953</v>
      </c>
      <c r="G9" s="38">
        <f>[6]Input!G9</f>
        <v>0.91373045078195736</v>
      </c>
      <c r="H9" s="38">
        <f>[6]Input!H9</f>
        <v>0.45686522539098412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[6]Input!A10</f>
        <v>8</v>
      </c>
      <c r="B10" s="38" t="str">
        <f>[6]Input!B10</f>
        <v>IND_CH_BTX_EXS</v>
      </c>
      <c r="C10" s="38" t="str">
        <f>[6]Input!C10</f>
        <v>IND_HFO</v>
      </c>
      <c r="D10" s="38">
        <f>[6]Input!D10</f>
        <v>1.5228840846366121</v>
      </c>
      <c r="E10" s="38">
        <f>[6]Input!E10</f>
        <v>1.2183072677093369</v>
      </c>
      <c r="F10" s="38">
        <f>[6]Input!F10</f>
        <v>0.91373045078196902</v>
      </c>
      <c r="G10" s="38">
        <f>[6]Input!G10</f>
        <v>0.60915363385462462</v>
      </c>
      <c r="H10" s="38">
        <f>[6]Input!H10</f>
        <v>0.30457681692732258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[6]Input!A11</f>
        <v>9</v>
      </c>
      <c r="B11" s="38" t="str">
        <f>[6]Input!B11</f>
        <v>IND_CH_BTX_EXS</v>
      </c>
      <c r="C11" s="38" t="str">
        <f>[6]Input!C11</f>
        <v>IND_ETH</v>
      </c>
      <c r="D11" s="38">
        <f>[6]Input!D11</f>
        <v>8.3758624655014078</v>
      </c>
      <c r="E11" s="38">
        <f>[6]Input!E11</f>
        <v>6.7006899724011104</v>
      </c>
      <c r="F11" s="38">
        <f>[6]Input!F11</f>
        <v>5.0255174793008281</v>
      </c>
      <c r="G11" s="38">
        <f>[6]Input!G11</f>
        <v>3.3503449862005321</v>
      </c>
      <c r="H11" s="38">
        <f>[6]Input!H11</f>
        <v>1.675172493100276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[6]Input!A12</f>
        <v>10</v>
      </c>
      <c r="B12" s="38" t="str">
        <f>[6]Input!B12</f>
        <v>IND_CH_BTX_EXS</v>
      </c>
      <c r="C12" s="38" t="str">
        <f>[6]Input!C12</f>
        <v>IND_NAP</v>
      </c>
      <c r="D12" s="38">
        <f>[6]Input!D12</f>
        <v>10.660188592456301</v>
      </c>
      <c r="E12" s="38">
        <f>[6]Input!E12</f>
        <v>8.5281508739648864</v>
      </c>
      <c r="F12" s="38">
        <f>[6]Input!F12</f>
        <v>6.3961131554737802</v>
      </c>
      <c r="G12" s="38">
        <f>[6]Input!G12</f>
        <v>4.2640754369824796</v>
      </c>
      <c r="H12" s="38">
        <f>[6]Input!H12</f>
        <v>2.1320377184912589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[6]Input!A13</f>
        <v>11</v>
      </c>
      <c r="B13" s="38" t="str">
        <f>[6]Input!B13</f>
        <v>IND_CH_AMM_EXS</v>
      </c>
      <c r="C13" s="38" t="str">
        <f>[6]Input!C13</f>
        <v>IND_NGA</v>
      </c>
      <c r="D13" s="38">
        <f>[6]Input!D13</f>
        <v>110.9311274509803</v>
      </c>
      <c r="E13" s="38">
        <f>[6]Input!E13</f>
        <v>88.74490196078429</v>
      </c>
      <c r="F13" s="38">
        <f>[6]Input!F13</f>
        <v>66.558676470588239</v>
      </c>
      <c r="G13" s="38">
        <f>[6]Input!G13</f>
        <v>44.372450980392152</v>
      </c>
      <c r="H13" s="38">
        <f>[6]Input!H13</f>
        <v>22.18622549019608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[6]Input!A14</f>
        <v>12</v>
      </c>
      <c r="B14" s="38" t="str">
        <f>[6]Input!B14</f>
        <v>IND_CH_AMM_EXS</v>
      </c>
      <c r="C14" s="38" t="str">
        <f>[6]Input!C14</f>
        <v>IND_NAP</v>
      </c>
      <c r="D14" s="38">
        <f>[6]Input!D14</f>
        <v>4.8701470588235276</v>
      </c>
      <c r="E14" s="38">
        <f>[6]Input!E14</f>
        <v>3.8961176470588241</v>
      </c>
      <c r="F14" s="38">
        <f>[6]Input!F14</f>
        <v>2.922088235294118</v>
      </c>
      <c r="G14" s="38">
        <f>[6]Input!G14</f>
        <v>1.9480588235294121</v>
      </c>
      <c r="H14" s="38">
        <f>[6]Input!H14</f>
        <v>0.97402941176470581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[6]Input!A15</f>
        <v>13</v>
      </c>
      <c r="B15" s="38" t="str">
        <f>[6]Input!B15</f>
        <v>IND_CH_AMM_EXS</v>
      </c>
      <c r="C15" s="38" t="str">
        <f>[6]Input!C15</f>
        <v>IND_COA</v>
      </c>
      <c r="D15" s="38">
        <f>[6]Input!D15</f>
        <v>9.1991666666666649</v>
      </c>
      <c r="E15" s="38">
        <f>[6]Input!E15</f>
        <v>7.3593333333333337</v>
      </c>
      <c r="F15" s="38">
        <f>[6]Input!F15</f>
        <v>5.5194999999999999</v>
      </c>
      <c r="G15" s="38">
        <f>[6]Input!G15</f>
        <v>3.6796666666666669</v>
      </c>
      <c r="H15" s="38">
        <f>[6]Input!H15</f>
        <v>1.8398333333333321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[6]Input!A16</f>
        <v>14</v>
      </c>
      <c r="B16" s="38" t="str">
        <f>[6]Input!B16</f>
        <v>IND_CH_MTH_EXS</v>
      </c>
      <c r="C16" s="38" t="str">
        <f>[6]Input!C16</f>
        <v>IND_NGA</v>
      </c>
      <c r="D16" s="38">
        <f>[6]Input!D16</f>
        <v>8.8223776223776209</v>
      </c>
      <c r="E16" s="38">
        <f>[6]Input!E16</f>
        <v>7.0579020979020948</v>
      </c>
      <c r="F16" s="38">
        <f>[6]Input!F16</f>
        <v>5.2934265734265606</v>
      </c>
      <c r="G16" s="38">
        <f>[6]Input!G16</f>
        <v>3.5289510489510492</v>
      </c>
      <c r="H16" s="38">
        <f>[6]Input!H16</f>
        <v>0.92867132867132862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[6]Input!A17</f>
        <v>15</v>
      </c>
      <c r="B17" s="38" t="str">
        <f>[6]Input!B17</f>
        <v>IND_CH_MTH_EXS</v>
      </c>
      <c r="C17" s="38" t="str">
        <f>[6]Input!C17</f>
        <v>IND_COA</v>
      </c>
      <c r="D17" s="38">
        <f>[6]Input!D17</f>
        <v>0.66167832167832152</v>
      </c>
      <c r="E17" s="38">
        <f>[6]Input!E17</f>
        <v>0.5293426573426574</v>
      </c>
      <c r="F17" s="38">
        <f>[6]Input!F17</f>
        <v>0.39700699300699288</v>
      </c>
      <c r="G17" s="38">
        <f>[6]Input!G17</f>
        <v>0.26467132867132859</v>
      </c>
      <c r="H17" s="38">
        <f>[6]Input!H17</f>
        <v>6.9650349650349649E-2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[6]Input!A18</f>
        <v>16</v>
      </c>
      <c r="B18" s="38" t="str">
        <f>[6]Input!B18</f>
        <v>IND_CH_EC_EXS</v>
      </c>
      <c r="C18" s="38" t="str">
        <f>[6]Input!C18</f>
        <v>IND_CH_ELC</v>
      </c>
      <c r="D18" s="38">
        <f>[6]Input!D18</f>
        <v>261.24444662304222</v>
      </c>
      <c r="E18" s="38">
        <f>[6]Input!E18</f>
        <v>232.29526556626681</v>
      </c>
      <c r="F18" s="38">
        <f>[6]Input!F18</f>
        <v>231.92037474427971</v>
      </c>
      <c r="G18" s="38">
        <f>[6]Input!G18</f>
        <v>262.11790526780811</v>
      </c>
      <c r="H18" s="38">
        <f>[6]Input!H18</f>
        <v>0</v>
      </c>
      <c r="I18" s="38">
        <f>[6]Input!I18</f>
        <v>0</v>
      </c>
      <c r="J18" s="38">
        <f>[6]Input!J18</f>
        <v>0</v>
      </c>
      <c r="K18" s="38">
        <f>[6]Input!K18</f>
        <v>0</v>
      </c>
      <c r="L18" s="38">
        <f>[6]Input!L18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[6]Input!A19</f>
        <v>17</v>
      </c>
      <c r="B19" s="38" t="str">
        <f>[6]Input!B19</f>
        <v>IND_CH_OTH_HFO_EXS</v>
      </c>
      <c r="C19" s="38" t="str">
        <f>[6]Input!C19</f>
        <v>IND_HFO</v>
      </c>
      <c r="D19" s="38">
        <f>[6]Input!D19</f>
        <v>13.786585365853661</v>
      </c>
      <c r="E19" s="38">
        <f>[6]Input!E19</f>
        <v>11.48882113821138</v>
      </c>
      <c r="F19" s="38">
        <f>[6]Input!F19</f>
        <v>9.1910569105691078</v>
      </c>
      <c r="G19" s="38">
        <f>[6]Input!G19</f>
        <v>6.8932926829268304</v>
      </c>
      <c r="H19" s="38">
        <f>[6]Input!H19</f>
        <v>4.5955284552845539</v>
      </c>
      <c r="I19" s="38">
        <f>[6]Input!I19</f>
        <v>2.2977642276422769</v>
      </c>
      <c r="J19" s="38">
        <f>[6]Input!J19</f>
        <v>0</v>
      </c>
      <c r="K19" s="38">
        <f>[6]Input!K19</f>
        <v>0</v>
      </c>
      <c r="L19" s="38">
        <f>[6]Input!L19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[6]Input!A20</f>
        <v>18</v>
      </c>
      <c r="B20" s="38" t="str">
        <f>[6]Input!B20</f>
        <v>IND_CH_OTH_DST_EXS</v>
      </c>
      <c r="C20" s="38" t="str">
        <f>[6]Input!C20</f>
        <v>IND_BIO</v>
      </c>
      <c r="D20" s="38">
        <f>[6]Input!D20</f>
        <v>4.2108433734939759</v>
      </c>
      <c r="E20" s="38">
        <f>[6]Input!E20</f>
        <v>3.5090361445783129</v>
      </c>
      <c r="F20" s="38">
        <f>[6]Input!F20</f>
        <v>2.8072289156626509</v>
      </c>
      <c r="G20" s="38">
        <f>[6]Input!G20</f>
        <v>2.1054216867469879</v>
      </c>
      <c r="H20" s="38">
        <f>[6]Input!H20</f>
        <v>1.403614457831325</v>
      </c>
      <c r="I20" s="38">
        <f>[6]Input!I20</f>
        <v>1.3334337349397589</v>
      </c>
      <c r="J20" s="38">
        <f>[6]Input!J20</f>
        <v>0</v>
      </c>
      <c r="K20" s="38">
        <f>[6]Input!K20</f>
        <v>0</v>
      </c>
      <c r="L20" s="38">
        <f>[6]Input!L20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[6]Input!A21</f>
        <v>19</v>
      </c>
      <c r="B21" s="38" t="str">
        <f>[6]Input!B21</f>
        <v>IND_CH_OTH_NGA_EXS</v>
      </c>
      <c r="C21" s="38" t="str">
        <f>[6]Input!C21</f>
        <v>IND_NGA</v>
      </c>
      <c r="D21" s="38">
        <f>[6]Input!D21</f>
        <v>75.109718834610405</v>
      </c>
      <c r="E21" s="38">
        <f>[6]Input!E21</f>
        <v>51.534313725490208</v>
      </c>
      <c r="F21" s="38">
        <f>[6]Input!F21</f>
        <v>41.227450980392163</v>
      </c>
      <c r="G21" s="38">
        <f>[6]Input!G21</f>
        <v>30.920588235294119</v>
      </c>
      <c r="H21" s="38">
        <f>[6]Input!H21</f>
        <v>20.613725490196082</v>
      </c>
      <c r="I21" s="38">
        <f>[6]Input!I21</f>
        <v>10.306862745098041</v>
      </c>
      <c r="J21" s="38">
        <f>[6]Input!J21</f>
        <v>0</v>
      </c>
      <c r="K21" s="38">
        <f>[6]Input!K21</f>
        <v>0</v>
      </c>
      <c r="L21" s="38">
        <f>[6]Input!L21</f>
        <v>0</v>
      </c>
    </row>
    <row r="22" spans="1:36">
      <c r="A22" s="38">
        <f>[6]Input!A22</f>
        <v>20</v>
      </c>
      <c r="B22" s="38" t="str">
        <f>[6]Input!B22</f>
        <v>IND_CH_OTH_COA_EXS</v>
      </c>
      <c r="C22" s="38" t="str">
        <f>[6]Input!C22</f>
        <v>IND_COA</v>
      </c>
      <c r="D22" s="38">
        <f>[6]Input!D22</f>
        <v>5.9939024390243896</v>
      </c>
      <c r="E22" s="38">
        <f>[6]Input!E22</f>
        <v>4.9949186991869921</v>
      </c>
      <c r="F22" s="38">
        <f>[6]Input!F22</f>
        <v>3.995934959349595</v>
      </c>
      <c r="G22" s="38">
        <f>[6]Input!G22</f>
        <v>2.9969512195121961</v>
      </c>
      <c r="H22" s="38">
        <f>[6]Input!H22</f>
        <v>1.997967479674797</v>
      </c>
      <c r="I22" s="38">
        <f>[6]Input!I22</f>
        <v>0.99898373983739863</v>
      </c>
      <c r="J22" s="38">
        <f>[6]Input!J22</f>
        <v>0</v>
      </c>
      <c r="K22" s="38">
        <f>[6]Input!K22</f>
        <v>0</v>
      </c>
      <c r="L22" s="38">
        <f>[6]Input!L22</f>
        <v>0</v>
      </c>
    </row>
    <row r="23" spans="1:36">
      <c r="A23" s="38">
        <f>[6]Input!A23</f>
        <v>21</v>
      </c>
      <c r="B23" s="38" t="str">
        <f>[6]Input!B23</f>
        <v>IND_CH_OTH_COK_EXS</v>
      </c>
      <c r="C23" s="38" t="str">
        <f>[6]Input!C23</f>
        <v>IND_COK</v>
      </c>
      <c r="D23" s="38">
        <f>[6]Input!D23</f>
        <v>0.37195121951219517</v>
      </c>
      <c r="E23" s="38">
        <f>[6]Input!E23</f>
        <v>0.30995934959349591</v>
      </c>
      <c r="F23" s="38">
        <f>[6]Input!F23</f>
        <v>0.24796747967479679</v>
      </c>
      <c r="G23" s="38">
        <f>[6]Input!G23</f>
        <v>0.18597560975609759</v>
      </c>
      <c r="H23" s="38">
        <f>[6]Input!H23</f>
        <v>0.1239837398373984</v>
      </c>
      <c r="I23" s="38">
        <f>[6]Input!I23</f>
        <v>6.1991869918699198E-2</v>
      </c>
      <c r="J23" s="38">
        <f>[6]Input!J23</f>
        <v>0</v>
      </c>
      <c r="K23" s="38">
        <f>[6]Input!K23</f>
        <v>0</v>
      </c>
      <c r="L23" s="38">
        <f>[6]Input!L23</f>
        <v>0</v>
      </c>
    </row>
    <row r="24" spans="1:36">
      <c r="A24" s="38">
        <f>[6]Input!A24</f>
        <v>22</v>
      </c>
      <c r="B24" s="38" t="str">
        <f>[6]Input!B24</f>
        <v>IND_CH_OTH_ETH_EXS</v>
      </c>
      <c r="C24" s="38" t="str">
        <f>[6]Input!C24</f>
        <v>IND_ETH</v>
      </c>
      <c r="D24" s="38">
        <f>[6]Input!D24</f>
        <v>40.483734939759032</v>
      </c>
      <c r="E24" s="38">
        <f>[6]Input!E24</f>
        <v>17.756024096385541</v>
      </c>
      <c r="F24" s="38">
        <f>[6]Input!F24</f>
        <v>14.204819277108429</v>
      </c>
      <c r="G24" s="38">
        <f>[6]Input!G24</f>
        <v>10.653614457831329</v>
      </c>
      <c r="H24" s="38">
        <f>[6]Input!H24</f>
        <v>7.1024096385542164</v>
      </c>
      <c r="I24" s="38">
        <f>[6]Input!I24</f>
        <v>3.5512048192771082</v>
      </c>
      <c r="J24" s="38">
        <f>[6]Input!J24</f>
        <v>0</v>
      </c>
      <c r="K24" s="38">
        <f>[6]Input!K24</f>
        <v>0</v>
      </c>
      <c r="L24" s="38">
        <f>[6]Input!L24</f>
        <v>0</v>
      </c>
    </row>
    <row r="25" spans="1:36">
      <c r="A25" s="38">
        <f>[6]Input!A25</f>
        <v>23</v>
      </c>
      <c r="B25" s="38" t="str">
        <f>[6]Input!B25</f>
        <v>IND_CH_OTH_NAP_EXS</v>
      </c>
      <c r="C25" s="38" t="str">
        <f>[6]Input!C25</f>
        <v>IND_NAP</v>
      </c>
      <c r="D25" s="38">
        <f>[6]Input!D25</f>
        <v>0.82530120481927716</v>
      </c>
      <c r="E25" s="38">
        <f>[6]Input!E25</f>
        <v>0.68775100401606437</v>
      </c>
      <c r="F25" s="38">
        <f>[6]Input!F25</f>
        <v>0.55020080321285147</v>
      </c>
      <c r="G25" s="38">
        <f>[6]Input!G25</f>
        <v>0.41265060240963858</v>
      </c>
      <c r="H25" s="38">
        <f>[6]Input!H25</f>
        <v>0.27510040160642568</v>
      </c>
      <c r="I25" s="38">
        <f>[6]Input!I25</f>
        <v>0.13755020080321301</v>
      </c>
      <c r="J25" s="38">
        <f>[6]Input!J25</f>
        <v>0</v>
      </c>
      <c r="K25" s="38">
        <f>[6]Input!K25</f>
        <v>0</v>
      </c>
      <c r="L25" s="38">
        <f>[6]Input!L25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[6]Input!A26</f>
        <v>24</v>
      </c>
      <c r="B26" s="38" t="str">
        <f>[6]Input!B26</f>
        <v>IND_CH_OTH_ELC_EXS</v>
      </c>
      <c r="C26" s="38" t="str">
        <f>[6]Input!C26</f>
        <v>IND_CH_ELC</v>
      </c>
      <c r="D26" s="38">
        <f>[6]Input!D26</f>
        <v>25.390625</v>
      </c>
      <c r="E26" s="38">
        <f>[6]Input!E26</f>
        <v>21.158854166666671</v>
      </c>
      <c r="F26" s="38">
        <f>[6]Input!F26</f>
        <v>16.927083333333339</v>
      </c>
      <c r="G26" s="38">
        <f>[6]Input!G26</f>
        <v>12.6953125</v>
      </c>
      <c r="H26" s="38">
        <f>[6]Input!H26</f>
        <v>8.4635416666666679</v>
      </c>
      <c r="I26" s="38">
        <f>[6]Input!I26</f>
        <v>4.2317708333333339</v>
      </c>
      <c r="J26" s="38">
        <f>[6]Input!J26</f>
        <v>0</v>
      </c>
      <c r="K26" s="38">
        <f>[6]Input!K26</f>
        <v>0</v>
      </c>
      <c r="L26" s="38">
        <f>[6]Input!L26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[6]Input!A27</f>
        <v>25</v>
      </c>
      <c r="B27" s="38" t="str">
        <f>[6]Input!B27</f>
        <v>IND_CH_OTH_LPG_EXS</v>
      </c>
      <c r="C27" s="38" t="str">
        <f>[6]Input!C27</f>
        <v>IND_LPG</v>
      </c>
      <c r="D27" s="38">
        <f>[6]Input!D27</f>
        <v>7.6235294117647072</v>
      </c>
      <c r="E27" s="38">
        <f>[6]Input!E27</f>
        <v>6.3529411764705879</v>
      </c>
      <c r="F27" s="38">
        <f>[6]Input!F27</f>
        <v>5.0823529411764712</v>
      </c>
      <c r="G27" s="38">
        <f>[6]Input!G27</f>
        <v>3.8117647058823541</v>
      </c>
      <c r="H27" s="38">
        <f>[6]Input!H27</f>
        <v>2.5411764705882338</v>
      </c>
      <c r="I27" s="38">
        <f>[6]Input!I27</f>
        <v>1.270588235294118</v>
      </c>
      <c r="J27" s="38">
        <f>[6]Input!J27</f>
        <v>0</v>
      </c>
      <c r="K27" s="38">
        <f>[6]Input!K27</f>
        <v>0</v>
      </c>
      <c r="L27" s="38">
        <f>[6]Input!L27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[6]Input!A28</f>
        <v>26</v>
      </c>
      <c r="B28" s="38" t="str">
        <f>[6]Input!B28</f>
        <v>IND_CH_MD_ELC_EXS</v>
      </c>
      <c r="C28" s="38" t="str">
        <f>[6]Input!C28</f>
        <v>IND_CH_ELC</v>
      </c>
      <c r="D28" s="38">
        <f>[6]Input!D28</f>
        <v>168.5681395348837</v>
      </c>
      <c r="E28" s="38">
        <f>[6]Input!E28</f>
        <v>134.85451162790699</v>
      </c>
      <c r="F28" s="38">
        <f>[6]Input!F28</f>
        <v>101.1408837209302</v>
      </c>
      <c r="G28" s="38">
        <f>[6]Input!G28</f>
        <v>67.427255813953494</v>
      </c>
      <c r="H28" s="38">
        <f>[6]Input!H28</f>
        <v>33.71362790697674</v>
      </c>
      <c r="I28" s="38">
        <f>[6]Input!I28</f>
        <v>0</v>
      </c>
      <c r="J28" s="38">
        <f>[6]Input!J28</f>
        <v>0</v>
      </c>
      <c r="K28" s="38">
        <f>[6]Input!K28</f>
        <v>0</v>
      </c>
      <c r="L28" s="38">
        <f>[6]Input!L28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[6]Input!A29</f>
        <v>27</v>
      </c>
      <c r="B29" s="38" t="str">
        <f>[6]Input!B29</f>
        <v>IND_CH_MD_OIL_EXS</v>
      </c>
      <c r="C29" s="38" t="str">
        <f>[6]Input!C29</f>
        <v>IND_LPG</v>
      </c>
      <c r="D29" s="38">
        <f>[6]Input!D29</f>
        <v>8.2289999999999992</v>
      </c>
      <c r="E29" s="38">
        <f>[6]Input!E29</f>
        <v>0</v>
      </c>
      <c r="F29" s="38">
        <f>[6]Input!F29</f>
        <v>0</v>
      </c>
      <c r="G29" s="38">
        <f>[6]Input!G29</f>
        <v>0</v>
      </c>
      <c r="H29" s="38">
        <f>[6]Input!H29</f>
        <v>0</v>
      </c>
      <c r="I29" s="38">
        <f>[6]Input!I29</f>
        <v>0</v>
      </c>
      <c r="J29" s="38">
        <f>[6]Input!J29</f>
        <v>0</v>
      </c>
      <c r="K29" s="38">
        <f>[6]Input!K29</f>
        <v>0</v>
      </c>
      <c r="L29" s="38">
        <f>[6]Input!L29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[6]Input!A30</f>
        <v>28</v>
      </c>
      <c r="B30" s="38" t="str">
        <f>[6]Input!B30</f>
        <v>IND_CH_MD_OIL_EXS</v>
      </c>
      <c r="C30" s="38" t="str">
        <f>[6]Input!C30</f>
        <v>IND_OIL</v>
      </c>
      <c r="D30" s="38">
        <f>[6]Input!D30</f>
        <v>0</v>
      </c>
      <c r="E30" s="38">
        <f>[6]Input!E30</f>
        <v>0</v>
      </c>
      <c r="F30" s="38">
        <f>[6]Input!F30</f>
        <v>4.9373999999999993</v>
      </c>
      <c r="G30" s="38">
        <f>[6]Input!G30</f>
        <v>0</v>
      </c>
      <c r="H30" s="38">
        <f>[6]Input!H30</f>
        <v>0</v>
      </c>
      <c r="I30" s="38">
        <f>[6]Input!I30</f>
        <v>0</v>
      </c>
      <c r="J30" s="38">
        <f>[6]Input!J30</f>
        <v>0</v>
      </c>
      <c r="K30" s="38">
        <f>[6]Input!K30</f>
        <v>0</v>
      </c>
      <c r="L30" s="38">
        <f>[6]Input!L30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[6]Input!A31</f>
        <v>29</v>
      </c>
      <c r="B31" s="38" t="str">
        <f>[6]Input!B31</f>
        <v>IND_CH_MD_OIL_EXS</v>
      </c>
      <c r="C31" s="38" t="str">
        <f>[6]Input!C31</f>
        <v>IND_NAP</v>
      </c>
      <c r="D31" s="38">
        <f>[6]Input!D31</f>
        <v>0</v>
      </c>
      <c r="E31" s="38">
        <f>[6]Input!E31</f>
        <v>6.5831999999999988</v>
      </c>
      <c r="F31" s="38">
        <f>[6]Input!F31</f>
        <v>0</v>
      </c>
      <c r="G31" s="38">
        <f>[6]Input!G31</f>
        <v>3.291599999999999</v>
      </c>
      <c r="H31" s="38">
        <f>[6]Input!H31</f>
        <v>1.645799999999999</v>
      </c>
      <c r="I31" s="38">
        <f>[6]Input!I31</f>
        <v>0</v>
      </c>
      <c r="J31" s="38">
        <f>[6]Input!J31</f>
        <v>0</v>
      </c>
      <c r="K31" s="38">
        <f>[6]Input!K31</f>
        <v>0</v>
      </c>
      <c r="L31" s="38">
        <f>[6]Input!L31</f>
        <v>0</v>
      </c>
    </row>
    <row r="32" spans="1:36">
      <c r="A32" s="38">
        <f>[6]Input!A32</f>
        <v>30</v>
      </c>
      <c r="B32" s="38" t="str">
        <f>[6]Input!B32</f>
        <v>IND_CH_HVC_ETHSC_NEW</v>
      </c>
      <c r="C32" s="38" t="str">
        <f>[6]Input!C32</f>
        <v>IND_ETH</v>
      </c>
      <c r="D32" s="38">
        <f>[6]Input!D32</f>
        <v>11.96509169523824</v>
      </c>
      <c r="E32" s="38">
        <f>[6]Input!E32</f>
        <v>58.299137486703692</v>
      </c>
      <c r="F32" s="38">
        <f>[6]Input!F32</f>
        <v>87.816217714270749</v>
      </c>
      <c r="G32" s="38">
        <f>[6]Input!G32</f>
        <v>170.33751087632649</v>
      </c>
      <c r="H32" s="38">
        <f>[6]Input!H32</f>
        <v>228.23636911522041</v>
      </c>
      <c r="I32" s="38">
        <f>[6]Input!I32</f>
        <v>237.7245864694172</v>
      </c>
      <c r="J32" s="38">
        <f>[6]Input!J32</f>
        <v>240.82798727203181</v>
      </c>
      <c r="K32" s="38">
        <f>[6]Input!K32</f>
        <v>191.97518803726791</v>
      </c>
      <c r="L32" s="38">
        <f>[6]Input!L32</f>
        <v>48.088133001166362</v>
      </c>
    </row>
    <row r="33" spans="1:30">
      <c r="A33" s="38">
        <f>[6]Input!A33</f>
        <v>31</v>
      </c>
      <c r="B33" s="38" t="str">
        <f>[6]Input!B33</f>
        <v>IND_CH_HVC_NCC_NEW</v>
      </c>
      <c r="C33" s="38" t="str">
        <f>[6]Input!C33</f>
        <v>IND_NAP</v>
      </c>
      <c r="D33" s="38">
        <f>[6]Input!D33</f>
        <v>0</v>
      </c>
      <c r="E33" s="38">
        <f>[6]Input!E33</f>
        <v>0</v>
      </c>
      <c r="F33" s="38">
        <f>[6]Input!F33</f>
        <v>3.571983076609039</v>
      </c>
      <c r="G33" s="38">
        <f>[6]Input!G33</f>
        <v>3.571983076609039</v>
      </c>
      <c r="H33" s="38">
        <f>[6]Input!H33</f>
        <v>0</v>
      </c>
      <c r="I33" s="38">
        <f>[6]Input!I33</f>
        <v>3.5719830766090399</v>
      </c>
      <c r="J33" s="38">
        <f>[6]Input!J33</f>
        <v>3.5719830766090381</v>
      </c>
      <c r="K33" s="38">
        <f>[6]Input!K33</f>
        <v>0</v>
      </c>
      <c r="L33" s="38">
        <f>[6]Input!L33</f>
        <v>0</v>
      </c>
    </row>
    <row r="34" spans="1:30">
      <c r="A34" s="38">
        <f>[6]Input!A34</f>
        <v>32</v>
      </c>
      <c r="B34" s="38" t="str">
        <f>[6]Input!B34</f>
        <v>IND_CH_HVC_BDH_NEW</v>
      </c>
      <c r="C34" s="38" t="str">
        <f>[6]Input!C34</f>
        <v>IND_BIO_ETH</v>
      </c>
      <c r="D34" s="38">
        <f>[6]Input!D34</f>
        <v>0</v>
      </c>
      <c r="E34" s="38">
        <f>[6]Input!E34</f>
        <v>0</v>
      </c>
      <c r="F34" s="38">
        <f>[6]Input!F34</f>
        <v>0</v>
      </c>
      <c r="G34" s="38">
        <f>[6]Input!G34</f>
        <v>0</v>
      </c>
      <c r="H34" s="38">
        <f>[6]Input!H34</f>
        <v>0</v>
      </c>
      <c r="I34" s="38">
        <f>[6]Input!I34</f>
        <v>0</v>
      </c>
      <c r="J34" s="38">
        <f>[6]Input!J34</f>
        <v>0</v>
      </c>
      <c r="K34" s="38">
        <f>[6]Input!K34</f>
        <v>7.4043671544029568</v>
      </c>
      <c r="L34" s="38">
        <f>[6]Input!L34</f>
        <v>26.71404424926466</v>
      </c>
    </row>
    <row r="35" spans="1:30">
      <c r="A35" s="38">
        <f>[6]Input!A35</f>
        <v>33</v>
      </c>
      <c r="B35" s="38" t="str">
        <f>[6]Input!B35</f>
        <v>IND_CH_OLF_PDH_NEW</v>
      </c>
      <c r="C35" s="38" t="str">
        <f>[6]Input!C35</f>
        <v>IND_LPG</v>
      </c>
      <c r="D35" s="38">
        <f>[6]Input!D35</f>
        <v>0</v>
      </c>
      <c r="E35" s="38">
        <f>[6]Input!E35</f>
        <v>0</v>
      </c>
      <c r="F35" s="38">
        <f>[6]Input!F35</f>
        <v>0</v>
      </c>
      <c r="G35" s="38">
        <f>[6]Input!G35</f>
        <v>72.41899106769317</v>
      </c>
      <c r="H35" s="38">
        <f>[6]Input!H35</f>
        <v>291.89242634336449</v>
      </c>
      <c r="I35" s="38">
        <f>[6]Input!I35</f>
        <v>413.0168978503242</v>
      </c>
      <c r="J35" s="38">
        <f>[6]Input!J35</f>
        <v>440.94420197006008</v>
      </c>
      <c r="K35" s="38">
        <f>[6]Input!K35</f>
        <v>444.94459855962481</v>
      </c>
      <c r="L35" s="38">
        <f>[6]Input!L35</f>
        <v>347.02467124716162</v>
      </c>
    </row>
    <row r="36" spans="1:30">
      <c r="A36" s="38">
        <f>[6]Input!A36</f>
        <v>34</v>
      </c>
      <c r="B36" s="38" t="str">
        <f>[6]Input!B36</f>
        <v>IND_CH_OLF_MTO_NEW</v>
      </c>
      <c r="C36" s="38" t="str">
        <f>[6]Input!C36</f>
        <v>IND_NGA</v>
      </c>
      <c r="D36" s="38">
        <f>[6]Input!D36</f>
        <v>91.041369549514272</v>
      </c>
      <c r="E36" s="38">
        <f>[6]Input!E36</f>
        <v>157.27284475259461</v>
      </c>
      <c r="F36" s="38">
        <f>[6]Input!F36</f>
        <v>157.728708070718</v>
      </c>
      <c r="G36" s="38">
        <f>[6]Input!G36</f>
        <v>133.93428250093041</v>
      </c>
      <c r="H36" s="38">
        <f>[6]Input!H36</f>
        <v>25.445772699960951</v>
      </c>
      <c r="I36" s="38">
        <f>[6]Input!I36</f>
        <v>13.261802073037231</v>
      </c>
      <c r="J36" s="38">
        <f>[6]Input!J36</f>
        <v>0</v>
      </c>
      <c r="K36" s="38">
        <f>[6]Input!K36</f>
        <v>0</v>
      </c>
      <c r="L36" s="38">
        <f>[6]Input!L36</f>
        <v>61.063022825873333</v>
      </c>
    </row>
    <row r="37" spans="1:30">
      <c r="A37" s="38">
        <f>[6]Input!A37</f>
        <v>35</v>
      </c>
      <c r="B37" s="38" t="str">
        <f>[6]Input!B37</f>
        <v>IND_CH_AMM_NGASR_NEW</v>
      </c>
      <c r="C37" s="38" t="str">
        <f>[6]Input!C37</f>
        <v>IND_NGA</v>
      </c>
      <c r="D37" s="38">
        <f>[6]Input!D37</f>
        <v>0</v>
      </c>
      <c r="E37" s="38">
        <f>[6]Input!E37</f>
        <v>88.249103963134132</v>
      </c>
      <c r="F37" s="38">
        <f>[6]Input!F37</f>
        <v>82.925387525660909</v>
      </c>
      <c r="G37" s="38">
        <f>[6]Input!G37</f>
        <v>77.597572769144165</v>
      </c>
      <c r="H37" s="38">
        <f>[6]Input!H37</f>
        <v>72.27795465071442</v>
      </c>
      <c r="I37" s="38">
        <f>[6]Input!I37</f>
        <v>72.27795465071442</v>
      </c>
      <c r="J37" s="38">
        <f>[6]Input!J37</f>
        <v>0</v>
      </c>
      <c r="K37" s="38">
        <f>[6]Input!K37</f>
        <v>0</v>
      </c>
      <c r="L37" s="38">
        <f>[6]Input!L37</f>
        <v>0</v>
      </c>
    </row>
    <row r="38" spans="1:30">
      <c r="A38" s="38">
        <f>[6]Input!A38</f>
        <v>36</v>
      </c>
      <c r="B38" s="38" t="str">
        <f>[6]Input!B38</f>
        <v>IND_CH_AMM_NAPPOX_NEW</v>
      </c>
      <c r="C38" s="38" t="str">
        <f>[6]Input!C38</f>
        <v>IND_NAP</v>
      </c>
      <c r="D38" s="38">
        <f>[6]Input!D38</f>
        <v>23.744027999999659</v>
      </c>
      <c r="E38" s="38">
        <f>[6]Input!E38</f>
        <v>19.868530192908722</v>
      </c>
      <c r="F38" s="38">
        <f>[6]Input!F38</f>
        <v>82.782909166848583</v>
      </c>
      <c r="G38" s="38">
        <f>[6]Input!G38</f>
        <v>79.887999652213722</v>
      </c>
      <c r="H38" s="38">
        <f>[6]Input!H38</f>
        <v>0</v>
      </c>
      <c r="I38" s="38">
        <f>[6]Input!I38</f>
        <v>0</v>
      </c>
      <c r="J38" s="38">
        <f>[6]Input!J38</f>
        <v>0</v>
      </c>
      <c r="K38" s="38">
        <f>[6]Input!K38</f>
        <v>0</v>
      </c>
      <c r="L38" s="38">
        <f>[6]Input!L38</f>
        <v>0</v>
      </c>
      <c r="AD38" s="28"/>
    </row>
    <row r="39" spans="1:30">
      <c r="A39" s="38">
        <f>[6]Input!A39</f>
        <v>37</v>
      </c>
      <c r="B39" s="38" t="str">
        <f>[6]Input!B39</f>
        <v>IND_CH_AMM_COAGSF_NEW</v>
      </c>
      <c r="C39" s="38" t="str">
        <f>[6]Input!C39</f>
        <v>IND_COA</v>
      </c>
      <c r="D39" s="38">
        <f>[6]Input!D39</f>
        <v>0</v>
      </c>
      <c r="E39" s="38">
        <f>[6]Input!E39</f>
        <v>0</v>
      </c>
      <c r="F39" s="38">
        <f>[6]Input!F39</f>
        <v>12.76655590597932</v>
      </c>
      <c r="G39" s="38">
        <f>[6]Input!G39</f>
        <v>96.210740508963866</v>
      </c>
      <c r="H39" s="38">
        <f>[6]Input!H39</f>
        <v>0</v>
      </c>
      <c r="I39" s="38">
        <f>[6]Input!I39</f>
        <v>0</v>
      </c>
      <c r="J39" s="38">
        <f>[6]Input!J39</f>
        <v>0</v>
      </c>
      <c r="K39" s="38">
        <f>[6]Input!K39</f>
        <v>0</v>
      </c>
      <c r="L39" s="38">
        <f>[6]Input!L39</f>
        <v>0</v>
      </c>
    </row>
    <row r="40" spans="1:30">
      <c r="A40" s="38">
        <f>[6]Input!A40</f>
        <v>38</v>
      </c>
      <c r="B40" s="38" t="str">
        <f>[6]Input!B40</f>
        <v>IND_CH_AMM_ELCSYS_NEW</v>
      </c>
      <c r="C40" s="38" t="str">
        <f>[6]Input!C40</f>
        <v>IND_HH2_WE</v>
      </c>
      <c r="D40" s="38">
        <f>[6]Input!D40</f>
        <v>0</v>
      </c>
      <c r="E40" s="38">
        <f>[6]Input!E40</f>
        <v>0</v>
      </c>
      <c r="F40" s="38">
        <f>[6]Input!F40</f>
        <v>0</v>
      </c>
      <c r="G40" s="38">
        <f>[6]Input!G40</f>
        <v>38.225370365384251</v>
      </c>
      <c r="H40" s="38">
        <f>[6]Input!H40</f>
        <v>459.50084117336149</v>
      </c>
      <c r="I40" s="38">
        <f>[6]Input!I40</f>
        <v>590.49871677439933</v>
      </c>
      <c r="J40" s="38">
        <f>[6]Input!J40</f>
        <v>720.14690370497829</v>
      </c>
      <c r="K40" s="38">
        <f>[6]Input!K40</f>
        <v>730.11825816291093</v>
      </c>
      <c r="L40" s="38">
        <f>[6]Input!L40</f>
        <v>738.41500465559079</v>
      </c>
    </row>
    <row r="41" spans="1:30">
      <c r="A41" s="38">
        <f>[6]Input!A41</f>
        <v>39</v>
      </c>
      <c r="B41" s="38" t="str">
        <f>[6]Input!B41</f>
        <v>IND_CH_MTH_LPGPOX_NEW</v>
      </c>
      <c r="C41" s="38" t="str">
        <f>[6]Input!C41</f>
        <v>IND_LPG</v>
      </c>
      <c r="D41" s="38">
        <f>[6]Input!D41</f>
        <v>1.1067783943241269</v>
      </c>
      <c r="E41" s="38">
        <f>[6]Input!E41</f>
        <v>11.36199662431288</v>
      </c>
      <c r="F41" s="38">
        <f>[6]Input!F41</f>
        <v>19.335587250633321</v>
      </c>
      <c r="G41" s="38">
        <f>[6]Input!G41</f>
        <v>19.33558725063331</v>
      </c>
      <c r="H41" s="38">
        <f>[6]Input!H41</f>
        <v>0</v>
      </c>
      <c r="I41" s="38">
        <f>[6]Input!I41</f>
        <v>0</v>
      </c>
      <c r="J41" s="38">
        <f>[6]Input!J41</f>
        <v>0</v>
      </c>
      <c r="K41" s="38">
        <f>[6]Input!K41</f>
        <v>0</v>
      </c>
      <c r="L41" s="38">
        <f>[6]Input!L41</f>
        <v>0</v>
      </c>
    </row>
    <row r="42" spans="1:30">
      <c r="A42" s="38">
        <f>[6]Input!A42</f>
        <v>40</v>
      </c>
      <c r="B42" s="38" t="str">
        <f>[6]Input!B42</f>
        <v>IND_CH_MTH_ELCSYS_NEW</v>
      </c>
      <c r="C42" s="38" t="str">
        <f>[6]Input!C42</f>
        <v>IND_HH2_WE</v>
      </c>
      <c r="D42" s="38">
        <f>[6]Input!D42</f>
        <v>0</v>
      </c>
      <c r="E42" s="38">
        <f>[6]Input!E42</f>
        <v>9.0009000900090022E-2</v>
      </c>
      <c r="F42" s="38">
        <f>[6]Input!F42</f>
        <v>9.0009000900091257E-2</v>
      </c>
      <c r="G42" s="38">
        <f>[6]Input!G42</f>
        <v>20.366536112373069</v>
      </c>
      <c r="H42" s="38">
        <f>[6]Input!H42</f>
        <v>73.591377377365916</v>
      </c>
      <c r="I42" s="38">
        <f>[6]Input!I42</f>
        <v>82.446482237291391</v>
      </c>
      <c r="J42" s="38">
        <f>[6]Input!J42</f>
        <v>83.504922363368621</v>
      </c>
      <c r="K42" s="38">
        <f>[6]Input!K42</f>
        <v>101.5933857111195</v>
      </c>
      <c r="L42" s="38">
        <f>[6]Input!L42</f>
        <v>85.623207318515128</v>
      </c>
    </row>
    <row r="43" spans="1:30">
      <c r="A43" s="38">
        <f>[6]Input!A43</f>
        <v>41</v>
      </c>
      <c r="B43" s="38" t="str">
        <f>[6]Input!B43</f>
        <v>IND_CH_EC_NEW</v>
      </c>
      <c r="C43" s="38" t="str">
        <f>[6]Input!C43</f>
        <v>IND_CH_ELC</v>
      </c>
      <c r="D43" s="38">
        <f>[6]Input!D43</f>
        <v>0</v>
      </c>
      <c r="E43" s="38">
        <f>[6]Input!E43</f>
        <v>22.51727067337421</v>
      </c>
      <c r="F43" s="38">
        <f>[6]Input!F43</f>
        <v>22.51727067337421</v>
      </c>
      <c r="G43" s="38">
        <f>[6]Input!G43</f>
        <v>22.51727067337421</v>
      </c>
      <c r="H43" s="38">
        <f>[6]Input!H43</f>
        <v>236.9139983087363</v>
      </c>
      <c r="I43" s="38">
        <f>[6]Input!I43</f>
        <v>232.83713585783019</v>
      </c>
      <c r="J43" s="38">
        <f>[6]Input!J43</f>
        <v>235.48160639827969</v>
      </c>
      <c r="K43" s="38">
        <f>[6]Input!K43</f>
        <v>236.73023676231469</v>
      </c>
      <c r="L43" s="38">
        <f>[6]Input!L43</f>
        <v>244.21450203614299</v>
      </c>
    </row>
    <row r="44" spans="1:30">
      <c r="A44" s="38">
        <f>[6]Input!A44</f>
        <v>42</v>
      </c>
      <c r="B44" s="38" t="str">
        <f>[6]Input!B44</f>
        <v>IND_CH_OTH_NGA_NEW</v>
      </c>
      <c r="C44" s="38" t="str">
        <f>[6]Input!C44</f>
        <v>IND_NGA</v>
      </c>
      <c r="D44" s="38">
        <f>[6]Input!D44</f>
        <v>100.2977979851638</v>
      </c>
      <c r="E44" s="38">
        <f>[6]Input!E44</f>
        <v>5.8673742901324912</v>
      </c>
      <c r="F44" s="38">
        <f>[6]Input!F44</f>
        <v>100.2977979851638</v>
      </c>
      <c r="G44" s="38">
        <f>[6]Input!G44</f>
        <v>32.069751642135472</v>
      </c>
      <c r="H44" s="38">
        <f>[6]Input!H44</f>
        <v>0</v>
      </c>
      <c r="I44" s="38">
        <f>[6]Input!I44</f>
        <v>0</v>
      </c>
      <c r="J44" s="38">
        <f>[6]Input!J44</f>
        <v>0</v>
      </c>
      <c r="K44" s="38">
        <f>[6]Input!K44</f>
        <v>0</v>
      </c>
      <c r="L44" s="38">
        <f>[6]Input!L44</f>
        <v>0</v>
      </c>
    </row>
    <row r="45" spans="1:30">
      <c r="A45" s="38">
        <f>[6]Input!A45</f>
        <v>43</v>
      </c>
      <c r="B45" s="38" t="str">
        <f>[6]Input!B45</f>
        <v>IND_CH_OTH_ELC_NEW</v>
      </c>
      <c r="C45" s="38" t="str">
        <f>[6]Input!C45</f>
        <v>IND_CH_ELC</v>
      </c>
      <c r="D45" s="38">
        <f>[6]Input!D45</f>
        <v>0</v>
      </c>
      <c r="E45" s="38">
        <f>[6]Input!E45</f>
        <v>0</v>
      </c>
      <c r="F45" s="38">
        <f>[6]Input!F45</f>
        <v>0</v>
      </c>
      <c r="G45" s="38">
        <f>[6]Input!G45</f>
        <v>0</v>
      </c>
      <c r="H45" s="38">
        <f>[6]Input!H45</f>
        <v>0</v>
      </c>
      <c r="I45" s="38">
        <f>[6]Input!I45</f>
        <v>0</v>
      </c>
      <c r="J45" s="38">
        <f>[6]Input!J45</f>
        <v>167.6280596366459</v>
      </c>
      <c r="K45" s="38">
        <f>[6]Input!K45</f>
        <v>317.59707242405187</v>
      </c>
      <c r="L45" s="38">
        <f>[6]Input!L45</f>
        <v>321.20610749098819</v>
      </c>
    </row>
    <row r="46" spans="1:30">
      <c r="A46" s="38">
        <f>[6]Input!A46</f>
        <v>44</v>
      </c>
      <c r="B46" s="38" t="str">
        <f>[6]Input!B46</f>
        <v>IND_CH_OTH_ETH_NEW</v>
      </c>
      <c r="C46" s="38" t="str">
        <f>[6]Input!C46</f>
        <v>IND_ETH</v>
      </c>
      <c r="D46" s="38">
        <f>[6]Input!D46</f>
        <v>38.813601197087259</v>
      </c>
      <c r="E46" s="38">
        <f>[6]Input!E46</f>
        <v>38.813601197087259</v>
      </c>
      <c r="F46" s="38">
        <f>[6]Input!F46</f>
        <v>14.896522438013751</v>
      </c>
      <c r="G46" s="38">
        <f>[6]Input!G46</f>
        <v>0</v>
      </c>
      <c r="H46" s="38">
        <f>[6]Input!H46</f>
        <v>0</v>
      </c>
      <c r="I46" s="38">
        <f>[6]Input!I46</f>
        <v>0</v>
      </c>
      <c r="J46" s="38">
        <f>[6]Input!J46</f>
        <v>0</v>
      </c>
      <c r="K46" s="38">
        <f>[6]Input!K46</f>
        <v>0</v>
      </c>
      <c r="L46" s="38">
        <f>[6]Input!L46</f>
        <v>0</v>
      </c>
    </row>
    <row r="47" spans="1:30">
      <c r="A47" s="38">
        <f>[6]Input!A47</f>
        <v>45</v>
      </c>
      <c r="B47" s="38" t="str">
        <f>[6]Input!B47</f>
        <v>IND_CH_OTH_BIO_NEW</v>
      </c>
      <c r="C47" s="38" t="str">
        <f>[6]Input!C47</f>
        <v>IND_BIO</v>
      </c>
      <c r="D47" s="38">
        <f>[6]Input!D47</f>
        <v>0</v>
      </c>
      <c r="E47" s="38">
        <f>[6]Input!E47</f>
        <v>166.07866749917841</v>
      </c>
      <c r="F47" s="38">
        <f>[6]Input!F47</f>
        <v>109.72934529926749</v>
      </c>
      <c r="G47" s="38">
        <f>[6]Input!G47</f>
        <v>243.4676386840753</v>
      </c>
      <c r="H47" s="38">
        <f>[6]Input!H47</f>
        <v>306.75874752498493</v>
      </c>
      <c r="I47" s="38">
        <f>[6]Input!I47</f>
        <v>335.77235643441111</v>
      </c>
      <c r="J47" s="38">
        <f>[6]Input!J47</f>
        <v>169.69368893523259</v>
      </c>
      <c r="K47" s="38">
        <f>[6]Input!K47</f>
        <v>0</v>
      </c>
      <c r="L47" s="38">
        <f>[6]Input!L47</f>
        <v>0</v>
      </c>
    </row>
    <row r="48" spans="1:30">
      <c r="A48" s="38">
        <f>[6]Input!A48</f>
        <v>46</v>
      </c>
      <c r="B48" s="38" t="str">
        <f>[6]Input!B48</f>
        <v>IND_CH_MD_ELC_NEW</v>
      </c>
      <c r="C48" s="38" t="str">
        <f>[6]Input!C48</f>
        <v>IND_CH_ELC</v>
      </c>
      <c r="D48" s="38">
        <f>[6]Input!D48</f>
        <v>347.76042223144771</v>
      </c>
      <c r="E48" s="38">
        <f>[6]Input!E48</f>
        <v>378.62185948926191</v>
      </c>
      <c r="F48" s="38">
        <f>[6]Input!F48</f>
        <v>391.14932060631412</v>
      </c>
      <c r="G48" s="38">
        <f>[6]Input!G48</f>
        <v>452.67331736857312</v>
      </c>
      <c r="H48" s="38">
        <f>[6]Input!H48</f>
        <v>532.08839679864241</v>
      </c>
      <c r="I48" s="38">
        <f>[6]Input!I48</f>
        <v>573.42319752225944</v>
      </c>
      <c r="J48" s="38">
        <f>[6]Input!J48</f>
        <v>595.68337287250608</v>
      </c>
      <c r="K48" s="38">
        <f>[6]Input!K48</f>
        <v>609.23547766654474</v>
      </c>
      <c r="L48" s="38">
        <f>[6]Input!L48</f>
        <v>637.16964331662791</v>
      </c>
    </row>
    <row r="49" spans="1:12">
      <c r="A49" s="38">
        <f>[6]Input!A49</f>
        <v>47</v>
      </c>
      <c r="B49" s="38" t="str">
        <f>[6]Input!B49</f>
        <v>IND_IS_BOF_EXS</v>
      </c>
      <c r="C49" s="38" t="str">
        <f>[6]Input!C49</f>
        <v>IND_NGA</v>
      </c>
      <c r="D49" s="38">
        <f>[6]Input!D49</f>
        <v>247.65092592592589</v>
      </c>
      <c r="E49" s="38">
        <f>[6]Input!E49</f>
        <v>206.37577160493831</v>
      </c>
      <c r="F49" s="38">
        <f>[6]Input!F49</f>
        <v>165.1006172839507</v>
      </c>
      <c r="G49" s="38">
        <f>[6]Input!G49</f>
        <v>124.99763736974261</v>
      </c>
      <c r="H49" s="38">
        <f>[6]Input!H49</f>
        <v>64.534273404480544</v>
      </c>
      <c r="I49" s="38">
        <f>[6]Input!I49</f>
        <v>41.275154320987667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>
      <c r="A50" s="38">
        <f>[6]Input!A50</f>
        <v>48</v>
      </c>
      <c r="B50" s="38" t="str">
        <f>[6]Input!B50</f>
        <v>IND_IS_BOF_EXS</v>
      </c>
      <c r="C50" s="38" t="str">
        <f>[6]Input!C50</f>
        <v>IND_HFO</v>
      </c>
      <c r="D50" s="38">
        <f>[6]Input!D50</f>
        <v>20.507655367231639</v>
      </c>
      <c r="E50" s="38">
        <f>[6]Input!E50</f>
        <v>17.08971280602637</v>
      </c>
      <c r="F50" s="38">
        <f>[6]Input!F50</f>
        <v>13.67177024482109</v>
      </c>
      <c r="G50" s="38">
        <f>[6]Input!G50</f>
        <v>10.253827683615819</v>
      </c>
      <c r="H50" s="38">
        <f>[6]Input!H50</f>
        <v>5.2938866133886906</v>
      </c>
      <c r="I50" s="38">
        <f>[6]Input!I50</f>
        <v>3.417942561205273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>
      <c r="A51" s="38">
        <f>[6]Input!A51</f>
        <v>49</v>
      </c>
      <c r="B51" s="38" t="str">
        <f>[6]Input!B51</f>
        <v>IND_IS_BOF_EXS</v>
      </c>
      <c r="C51" s="38" t="str">
        <f>[6]Input!C51</f>
        <v>IND_COA</v>
      </c>
      <c r="D51" s="38">
        <f>[6]Input!D51</f>
        <v>58.404843063402353</v>
      </c>
      <c r="E51" s="38">
        <f>[6]Input!E51</f>
        <v>48.670702552835323</v>
      </c>
      <c r="F51" s="38">
        <f>[6]Input!F51</f>
        <v>38.93656204226825</v>
      </c>
      <c r="G51" s="38">
        <f>[6]Input!G51</f>
        <v>29.202421531701201</v>
      </c>
      <c r="H51" s="38">
        <f>[6]Input!H51</f>
        <v>15.07674140772102</v>
      </c>
      <c r="I51" s="38">
        <f>[6]Input!I51</f>
        <v>9.7341405105670695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>
      <c r="A52" s="38">
        <f>[6]Input!A52</f>
        <v>50</v>
      </c>
      <c r="B52" s="38" t="str">
        <f>[6]Input!B52</f>
        <v>IND_IS_BOF_EXS</v>
      </c>
      <c r="C52" s="38" t="str">
        <f>[6]Input!C52</f>
        <v>IND_COK</v>
      </c>
      <c r="D52" s="38">
        <f>[6]Input!D52</f>
        <v>239.7356905210296</v>
      </c>
      <c r="E52" s="38">
        <f>[6]Input!E52</f>
        <v>199.7797421008581</v>
      </c>
      <c r="F52" s="38">
        <f>[6]Input!F52</f>
        <v>159.82379368068641</v>
      </c>
      <c r="G52" s="38">
        <f>[6]Input!G52</f>
        <v>119.8678452605147</v>
      </c>
      <c r="H52" s="38">
        <f>[6]Input!H52</f>
        <v>61.885844094526327</v>
      </c>
      <c r="I52" s="38">
        <f>[6]Input!I52</f>
        <v>39.955948420171602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>
      <c r="A53" s="38">
        <f>[6]Input!A53</f>
        <v>51</v>
      </c>
      <c r="B53" s="38" t="str">
        <f>[6]Input!B53</f>
        <v>IND_IS_BOF_EXS</v>
      </c>
      <c r="C53" s="38" t="str">
        <f>[6]Input!C53</f>
        <v>IND_COG</v>
      </c>
      <c r="D53" s="38">
        <f>[6]Input!D53</f>
        <v>112.372176637474</v>
      </c>
      <c r="E53" s="38">
        <f>[6]Input!E53</f>
        <v>58.964506172839499</v>
      </c>
      <c r="F53" s="38">
        <f>[6]Input!F53</f>
        <v>47.171604938271663</v>
      </c>
      <c r="G53" s="38">
        <f>[6]Input!G53</f>
        <v>99.327329673571882</v>
      </c>
      <c r="H53" s="38">
        <f>[6]Input!H53</f>
        <v>51.281105663865063</v>
      </c>
      <c r="I53" s="38">
        <f>[6]Input!I53</f>
        <v>33.499834693450516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>
      <c r="A54" s="38">
        <f>[6]Input!A54</f>
        <v>52</v>
      </c>
      <c r="B54" s="38" t="str">
        <f>[6]Input!B54</f>
        <v>IND_IS_BOF_EXS</v>
      </c>
      <c r="C54" s="38" t="str">
        <f>[6]Input!C54</f>
        <v>IND_BFG</v>
      </c>
      <c r="D54" s="38">
        <f>[6]Input!D54</f>
        <v>172.9359008160703</v>
      </c>
      <c r="E54" s="38">
        <f>[6]Input!E54</f>
        <v>144.1132506800586</v>
      </c>
      <c r="F54" s="38">
        <f>[6]Input!F54</f>
        <v>115.2906005440469</v>
      </c>
      <c r="G54" s="38">
        <f>[6]Input!G54</f>
        <v>86.467950408035151</v>
      </c>
      <c r="H54" s="38">
        <f>[6]Input!H54</f>
        <v>44.642014599453177</v>
      </c>
      <c r="I54" s="38">
        <f>[6]Input!I54</f>
        <v>28.82265013601171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>
      <c r="A55" s="38">
        <f>[6]Input!A55</f>
        <v>53</v>
      </c>
      <c r="B55" s="38" t="str">
        <f>[6]Input!B55</f>
        <v>IND_IS_BOF_EXS</v>
      </c>
      <c r="C55" s="38" t="str">
        <f>[6]Input!C55</f>
        <v>IND_PTC</v>
      </c>
      <c r="D55" s="38">
        <f>[6]Input!D55</f>
        <v>98.221056256436896</v>
      </c>
      <c r="E55" s="38">
        <f>[6]Input!E55</f>
        <v>116.52985457208609</v>
      </c>
      <c r="F55" s="38">
        <f>[6]Input!F55</f>
        <v>93.223883657668949</v>
      </c>
      <c r="G55" s="38">
        <f>[6]Input!G55</f>
        <v>4.7971123666038853</v>
      </c>
      <c r="H55" s="38">
        <f>[6]Input!H55</f>
        <v>2.4766720998309681</v>
      </c>
      <c r="I55" s="38">
        <f>[6]Input!I55</f>
        <v>1.5990374555346309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>
      <c r="A56" s="38">
        <f>[6]Input!A56</f>
        <v>54</v>
      </c>
      <c r="B56" s="38" t="str">
        <f>[6]Input!B56</f>
        <v>IND_IS_DRI_EXS</v>
      </c>
      <c r="C56" s="38" t="str">
        <f>[6]Input!C56</f>
        <v>IND_NGA</v>
      </c>
      <c r="D56" s="38">
        <f>[6]Input!D56</f>
        <v>4.2682361773472444</v>
      </c>
      <c r="E56" s="38">
        <f>[6]Input!E56</f>
        <v>3.2256333830104391</v>
      </c>
      <c r="F56" s="38">
        <f>[6]Input!F56</f>
        <v>2.6179582712369989</v>
      </c>
      <c r="G56" s="38">
        <f>[6]Input!G56</f>
        <v>1.6163938897168271</v>
      </c>
      <c r="H56" s="38">
        <f>[6]Input!H56</f>
        <v>0.80640834575262732</v>
      </c>
      <c r="I56" s="38">
        <f>[6]Input!I56</f>
        <v>0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>
      <c r="A57" s="38">
        <f>[6]Input!A57</f>
        <v>55</v>
      </c>
      <c r="B57" s="38" t="str">
        <f>[6]Input!B57</f>
        <v>IND_IS_DRI_EXS</v>
      </c>
      <c r="C57" s="38" t="str">
        <f>[6]Input!C57</f>
        <v>IND_BIO</v>
      </c>
      <c r="D57" s="38">
        <f>[6]Input!D57</f>
        <v>9.5027608047689963E-2</v>
      </c>
      <c r="E57" s="38">
        <f>[6]Input!E57</f>
        <v>0.26497764530551471</v>
      </c>
      <c r="F57" s="38">
        <f>[6]Input!F57</f>
        <v>0</v>
      </c>
      <c r="G57" s="38">
        <f>[6]Input!G57</f>
        <v>0.1263594129788165</v>
      </c>
      <c r="H57" s="38">
        <f>[6]Input!H57</f>
        <v>6.6244411326380134E-2</v>
      </c>
      <c r="I57" s="38">
        <f>[6]Input!I57</f>
        <v>0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>
      <c r="A58" s="38">
        <f>[6]Input!A58</f>
        <v>56</v>
      </c>
      <c r="B58" s="38" t="str">
        <f>[6]Input!B58</f>
        <v>IND_IS_DRI_EXS</v>
      </c>
      <c r="C58" s="38" t="str">
        <f>[6]Input!C58</f>
        <v>IND_COA</v>
      </c>
      <c r="D58" s="38">
        <f>[6]Input!D58</f>
        <v>0.11527570789865869</v>
      </c>
      <c r="E58" s="38">
        <f>[6]Input!E58</f>
        <v>9.2220566318927194E-2</v>
      </c>
      <c r="F58" s="38">
        <f>[6]Input!F58</f>
        <v>6.9165424739196291E-2</v>
      </c>
      <c r="G58" s="38">
        <f>[6]Input!G58</f>
        <v>4.6110283159463111E-2</v>
      </c>
      <c r="H58" s="38">
        <f>[6]Input!H58</f>
        <v>2.3055141579732302E-2</v>
      </c>
      <c r="I58" s="38">
        <f>[6]Input!I58</f>
        <v>0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>
      <c r="A59" s="38">
        <f>[6]Input!A59</f>
        <v>57</v>
      </c>
      <c r="B59" s="38" t="str">
        <f>[6]Input!B59</f>
        <v>IND_IS_SCR_EXS</v>
      </c>
      <c r="C59" s="38" t="str">
        <f>[6]Input!C59</f>
        <v>IND_NGA</v>
      </c>
      <c r="D59" s="38">
        <f>[6]Input!D59</f>
        <v>110.3472585860092</v>
      </c>
      <c r="E59" s="38">
        <f>[6]Input!E59</f>
        <v>72.333145388642777</v>
      </c>
      <c r="F59" s="38">
        <f>[6]Input!F59</f>
        <v>106.9374788562223</v>
      </c>
      <c r="G59" s="38">
        <f>[6]Input!G59</f>
        <v>43.926266948759967</v>
      </c>
      <c r="H59" s="38">
        <f>[6]Input!H59</f>
        <v>28.933258155457111</v>
      </c>
      <c r="I59" s="38">
        <f>[6]Input!I59</f>
        <v>14.466629077728561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>
      <c r="A60" s="38">
        <f>[6]Input!A60</f>
        <v>58</v>
      </c>
      <c r="B60" s="38" t="str">
        <f>[6]Input!B60</f>
        <v>IND_IS_SCR_EXS</v>
      </c>
      <c r="C60" s="38" t="str">
        <f>[6]Input!C60</f>
        <v>IND_BIO</v>
      </c>
      <c r="D60" s="38">
        <f>[6]Input!D60</f>
        <v>25.327194575488971</v>
      </c>
      <c r="E60" s="38">
        <f>[6]Input!E60</f>
        <v>61.338703181635118</v>
      </c>
      <c r="F60" s="38">
        <f>[6]Input!F60</f>
        <v>0</v>
      </c>
      <c r="G60" s="38">
        <f>[6]Input!G60</f>
        <v>35.411706565864719</v>
      </c>
      <c r="H60" s="38">
        <f>[6]Input!H60</f>
        <v>24.535481272654049</v>
      </c>
      <c r="I60" s="38">
        <f>[6]Input!I60</f>
        <v>12.26774063632703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>
      <c r="A61" s="38">
        <f>[6]Input!A61</f>
        <v>59</v>
      </c>
      <c r="B61" s="38" t="str">
        <f>[6]Input!B61</f>
        <v>IND_IS_SCR_EXS</v>
      </c>
      <c r="C61" s="38" t="str">
        <f>[6]Input!C61</f>
        <v>IND_COA</v>
      </c>
      <c r="D61" s="38">
        <f>[6]Input!D61</f>
        <v>13.634087797019729</v>
      </c>
      <c r="E61" s="38">
        <f>[6]Input!E61</f>
        <v>11.36173983084978</v>
      </c>
      <c r="F61" s="38">
        <f>[6]Input!F61</f>
        <v>9.089391864679822</v>
      </c>
      <c r="G61" s="38">
        <f>[6]Input!G61</f>
        <v>6.8170438985098674</v>
      </c>
      <c r="H61" s="38">
        <f>[6]Input!H61</f>
        <v>4.544695932339911</v>
      </c>
      <c r="I61" s="38">
        <f>[6]Input!I61</f>
        <v>2.2723479661699568</v>
      </c>
      <c r="J61" s="38">
        <f>[6]Input!J61</f>
        <v>0</v>
      </c>
      <c r="K61" s="38">
        <f>[6]Input!K61</f>
        <v>0</v>
      </c>
      <c r="L61" s="38">
        <f>[6]Input!L61</f>
        <v>0</v>
      </c>
    </row>
    <row r="62" spans="1:12">
      <c r="A62" s="38">
        <f>[6]Input!A62</f>
        <v>60</v>
      </c>
      <c r="B62" s="38" t="str">
        <f>[6]Input!B62</f>
        <v>IND_FEA_EXS</v>
      </c>
      <c r="C62" s="38" t="str">
        <f>[6]Input!C62</f>
        <v>IND_COA</v>
      </c>
      <c r="D62" s="38">
        <f>[6]Input!D62</f>
        <v>85.764335027426412</v>
      </c>
      <c r="E62" s="38">
        <f>[6]Input!E62</f>
        <v>50.450379312660928</v>
      </c>
      <c r="F62" s="38">
        <f>[6]Input!F62</f>
        <v>5.218750699652972</v>
      </c>
      <c r="G62" s="38">
        <f>[6]Input!G62</f>
        <v>3.4791671331019818</v>
      </c>
      <c r="H62" s="38">
        <f>[6]Input!H62</f>
        <v>1.7395835665510011</v>
      </c>
      <c r="I62" s="38">
        <f>[6]Input!I62</f>
        <v>0</v>
      </c>
      <c r="J62" s="38">
        <f>[6]Input!J62</f>
        <v>0</v>
      </c>
      <c r="K62" s="38">
        <f>[6]Input!K62</f>
        <v>0</v>
      </c>
      <c r="L62" s="38">
        <f>[6]Input!L62</f>
        <v>0</v>
      </c>
    </row>
    <row r="63" spans="1:12">
      <c r="A63" s="38">
        <f>[6]Input!A63</f>
        <v>61</v>
      </c>
      <c r="B63" s="38" t="str">
        <f>[6]Input!B63</f>
        <v>IND_FEA_EXS</v>
      </c>
      <c r="C63" s="38" t="str">
        <f>[6]Input!C63</f>
        <v>IND_COK</v>
      </c>
      <c r="D63" s="38">
        <f>[6]Input!D63</f>
        <v>16.967916713310199</v>
      </c>
      <c r="E63" s="38">
        <f>[6]Input!E63</f>
        <v>7.1443859845516631</v>
      </c>
      <c r="F63" s="38">
        <f>[6]Input!F63</f>
        <v>5.3582894884137469</v>
      </c>
      <c r="G63" s="38">
        <f>[6]Input!G63</f>
        <v>25.25841257190962</v>
      </c>
      <c r="H63" s="38">
        <f>[6]Input!H63</f>
        <v>1.7860964961379271</v>
      </c>
      <c r="I63" s="38">
        <f>[6]Input!I63</f>
        <v>0</v>
      </c>
      <c r="J63" s="38">
        <f>[6]Input!J63</f>
        <v>0</v>
      </c>
      <c r="K63" s="38">
        <f>[6]Input!K63</f>
        <v>0</v>
      </c>
      <c r="L63" s="38">
        <f>[6]Input!L63</f>
        <v>0</v>
      </c>
    </row>
    <row r="64" spans="1:12">
      <c r="A64" s="38">
        <f>[6]Input!A64</f>
        <v>62</v>
      </c>
      <c r="B64" s="38" t="str">
        <f>[6]Input!B64</f>
        <v>IND_IS_EC_EXS</v>
      </c>
      <c r="C64" s="38" t="str">
        <f>[6]Input!C64</f>
        <v>IND_IS_ELC</v>
      </c>
      <c r="D64" s="38">
        <f>[6]Input!D64</f>
        <v>106.48724071204551</v>
      </c>
      <c r="E64" s="38">
        <f>[6]Input!E64</f>
        <v>0</v>
      </c>
      <c r="F64" s="38">
        <f>[6]Input!F64</f>
        <v>0</v>
      </c>
      <c r="G64" s="38">
        <f>[6]Input!G64</f>
        <v>15.220986</v>
      </c>
      <c r="H64" s="38">
        <f>[6]Input!H64</f>
        <v>0</v>
      </c>
      <c r="I64" s="38">
        <f>[6]Input!I64</f>
        <v>0</v>
      </c>
      <c r="J64" s="38">
        <f>[6]Input!J64</f>
        <v>0</v>
      </c>
      <c r="K64" s="38">
        <f>[6]Input!K64</f>
        <v>0</v>
      </c>
      <c r="L64" s="38">
        <f>[6]Input!L64</f>
        <v>0</v>
      </c>
    </row>
    <row r="65" spans="1:12">
      <c r="A65" s="38">
        <f>[6]Input!A65</f>
        <v>63</v>
      </c>
      <c r="B65" s="38" t="str">
        <f>[6]Input!B65</f>
        <v>IND_IS_EC_NEW</v>
      </c>
      <c r="C65" s="38" t="str">
        <f>[6]Input!C65</f>
        <v>IND_IS_ELC</v>
      </c>
      <c r="D65" s="38">
        <f>[6]Input!D65</f>
        <v>180.8850767357205</v>
      </c>
      <c r="E65" s="38">
        <f>[6]Input!E65</f>
        <v>238.51901906236341</v>
      </c>
      <c r="F65" s="38">
        <f>[6]Input!F65</f>
        <v>293.19185024780751</v>
      </c>
      <c r="G65" s="38">
        <f>[6]Input!G65</f>
        <v>363.9800701217178</v>
      </c>
      <c r="H65" s="38">
        <f>[6]Input!H65</f>
        <v>416.214060340336</v>
      </c>
      <c r="I65" s="38">
        <f>[6]Input!I65</f>
        <v>433.46473627863531</v>
      </c>
      <c r="J65" s="38">
        <f>[6]Input!J65</f>
        <v>471.01858794154123</v>
      </c>
      <c r="K65" s="38">
        <f>[6]Input!K65</f>
        <v>525.67217943012781</v>
      </c>
      <c r="L65" s="38">
        <f>[6]Input!L65</f>
        <v>718.08253041230921</v>
      </c>
    </row>
    <row r="66" spans="1:12">
      <c r="A66" s="38">
        <f>[6]Input!A66</f>
        <v>64</v>
      </c>
      <c r="B66" s="38" t="str">
        <f>[6]Input!B66</f>
        <v>IND_IS_MD_ELC_EXS</v>
      </c>
      <c r="C66" s="38" t="str">
        <f>[6]Input!C66</f>
        <v>IND_IS_ELC</v>
      </c>
      <c r="D66" s="38">
        <f>[6]Input!D66</f>
        <v>141.31616279069769</v>
      </c>
      <c r="E66" s="38">
        <f>[6]Input!E66</f>
        <v>113.0529302325581</v>
      </c>
      <c r="F66" s="38">
        <f>[6]Input!F66</f>
        <v>84.789697674418605</v>
      </c>
      <c r="G66" s="38">
        <f>[6]Input!G66</f>
        <v>56.526465116279063</v>
      </c>
      <c r="H66" s="38">
        <f>[6]Input!H66</f>
        <v>28.263232558139538</v>
      </c>
      <c r="I66" s="38">
        <f>[6]Input!I66</f>
        <v>0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>
      <c r="A67" s="38">
        <f>[6]Input!A67</f>
        <v>65</v>
      </c>
      <c r="B67" s="38" t="str">
        <f>[6]Input!B67</f>
        <v>IND_IS_MD_OIL_EXS</v>
      </c>
      <c r="C67" s="38" t="str">
        <f>[6]Input!C67</f>
        <v>IND_LPG</v>
      </c>
      <c r="D67" s="38">
        <f>[6]Input!D67</f>
        <v>5.1402000433218742</v>
      </c>
      <c r="E67" s="38">
        <f>[6]Input!E67</f>
        <v>0</v>
      </c>
      <c r="F67" s="38">
        <f>[6]Input!F67</f>
        <v>0</v>
      </c>
      <c r="G67" s="38">
        <f>[6]Input!G67</f>
        <v>0</v>
      </c>
      <c r="H67" s="38">
        <f>[6]Input!H67</f>
        <v>0</v>
      </c>
      <c r="I67" s="38">
        <f>[6]Input!I67</f>
        <v>0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>
      <c r="A68" s="38">
        <f>[6]Input!A68</f>
        <v>66</v>
      </c>
      <c r="B68" s="38" t="str">
        <f>[6]Input!B68</f>
        <v>IND_IS_MD_OIL_EXS</v>
      </c>
      <c r="C68" s="38" t="str">
        <f>[6]Input!C68</f>
        <v>IND_OIL</v>
      </c>
      <c r="D68" s="38">
        <f>[6]Input!D68</f>
        <v>0</v>
      </c>
      <c r="E68" s="38">
        <f>[6]Input!E68</f>
        <v>0</v>
      </c>
      <c r="F68" s="38">
        <f>[6]Input!F68</f>
        <v>6.1829999999999989</v>
      </c>
      <c r="G68" s="38">
        <f>[6]Input!G68</f>
        <v>1.072598574459281</v>
      </c>
      <c r="H68" s="38">
        <f>[6]Input!H68</f>
        <v>0</v>
      </c>
      <c r="I68" s="38">
        <f>[6]Input!I68</f>
        <v>0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>
      <c r="A69" s="38">
        <f>[6]Input!A69</f>
        <v>67</v>
      </c>
      <c r="B69" s="38" t="str">
        <f>[6]Input!B69</f>
        <v>IND_IS_MD_OIL_EXS</v>
      </c>
      <c r="C69" s="38" t="str">
        <f>[6]Input!C69</f>
        <v>IND_NAP</v>
      </c>
      <c r="D69" s="38">
        <f>[6]Input!D69</f>
        <v>5.1647999566781264</v>
      </c>
      <c r="E69" s="38">
        <f>[6]Input!E69</f>
        <v>8.2439999999999998</v>
      </c>
      <c r="F69" s="38">
        <f>[6]Input!F69</f>
        <v>0</v>
      </c>
      <c r="G69" s="38">
        <f>[6]Input!G69</f>
        <v>3.0494014255407191</v>
      </c>
      <c r="H69" s="38">
        <f>[6]Input!H69</f>
        <v>2.0609999999999991</v>
      </c>
      <c r="I69" s="38">
        <f>[6]Input!I69</f>
        <v>0</v>
      </c>
      <c r="J69" s="38">
        <f>[6]Input!J69</f>
        <v>0</v>
      </c>
      <c r="K69" s="38">
        <f>[6]Input!K69</f>
        <v>0</v>
      </c>
      <c r="L69" s="38">
        <f>[6]Input!L69</f>
        <v>0</v>
      </c>
    </row>
    <row r="70" spans="1:12">
      <c r="A70" s="38">
        <f>[6]Input!A70</f>
        <v>68</v>
      </c>
      <c r="B70" s="38" t="str">
        <f>[6]Input!B70</f>
        <v>IND_IS_BOF_BFBOF_NEW</v>
      </c>
      <c r="C70" s="38" t="str">
        <f>[6]Input!C70</f>
        <v>IND_COA</v>
      </c>
      <c r="D70" s="38">
        <f>[6]Input!D70</f>
        <v>29.359359459276838</v>
      </c>
      <c r="E70" s="38">
        <f>[6]Input!E70</f>
        <v>34.58351967399674</v>
      </c>
      <c r="F70" s="38">
        <f>[6]Input!F70</f>
        <v>18.460738406872292</v>
      </c>
      <c r="G70" s="38">
        <f>[6]Input!G70</f>
        <v>56.850531602223562</v>
      </c>
      <c r="H70" s="38">
        <f>[6]Input!H70</f>
        <v>108.93653860896529</v>
      </c>
      <c r="I70" s="38">
        <f>[6]Input!I70</f>
        <v>115.6019061242602</v>
      </c>
      <c r="J70" s="38">
        <f>[6]Input!J70</f>
        <v>162.54414446489179</v>
      </c>
      <c r="K70" s="38">
        <f>[6]Input!K70</f>
        <v>91.605430978720207</v>
      </c>
      <c r="L70" s="38">
        <f>[6]Input!L70</f>
        <v>0</v>
      </c>
    </row>
    <row r="71" spans="1:12">
      <c r="A71" s="38">
        <f>[6]Input!A71</f>
        <v>69</v>
      </c>
      <c r="B71" s="38" t="str">
        <f>[6]Input!B71</f>
        <v>IND_IS_BOF_BFBOF_NEW</v>
      </c>
      <c r="C71" s="38" t="str">
        <f>[6]Input!C71</f>
        <v>IND_COK</v>
      </c>
      <c r="D71" s="38">
        <f>[6]Input!D71</f>
        <v>47.301190239946017</v>
      </c>
      <c r="E71" s="38">
        <f>[6]Input!E71</f>
        <v>55.717892808105859</v>
      </c>
      <c r="F71" s="38">
        <f>[6]Input!F71</f>
        <v>29.742300766627579</v>
      </c>
      <c r="G71" s="38">
        <f>[6]Input!G71</f>
        <v>91.59252313691573</v>
      </c>
      <c r="H71" s="38">
        <f>[6]Input!H71</f>
        <v>175.5088677588885</v>
      </c>
      <c r="I71" s="38">
        <f>[6]Input!I71</f>
        <v>186.2475154224191</v>
      </c>
      <c r="J71" s="38">
        <f>[6]Input!J71</f>
        <v>261.87667719343682</v>
      </c>
      <c r="K71" s="38">
        <f>[6]Input!K71</f>
        <v>147.58652768793809</v>
      </c>
      <c r="L71" s="38">
        <f>[6]Input!L71</f>
        <v>0</v>
      </c>
    </row>
    <row r="72" spans="1:12">
      <c r="A72" s="38">
        <f>[6]Input!A72</f>
        <v>70</v>
      </c>
      <c r="B72" s="38" t="str">
        <f>[6]Input!B72</f>
        <v>IND_IS_BOF_BFBOF_NEW</v>
      </c>
      <c r="C72" s="38" t="str">
        <f>[6]Input!C72</f>
        <v>IND_BFG</v>
      </c>
      <c r="D72" s="38">
        <f>[6]Input!D72</f>
        <v>0.81553776275768797</v>
      </c>
      <c r="E72" s="38">
        <f>[6]Input!E72</f>
        <v>0.96065332427768724</v>
      </c>
      <c r="F72" s="38">
        <f>[6]Input!F72</f>
        <v>0.51279828907978497</v>
      </c>
      <c r="G72" s="38">
        <f>[6]Input!G72</f>
        <v>1.579181433395098</v>
      </c>
      <c r="H72" s="38">
        <f>[6]Input!H72</f>
        <v>3.0260149613601461</v>
      </c>
      <c r="I72" s="38">
        <f>[6]Input!I72</f>
        <v>3.2111640590072321</v>
      </c>
      <c r="J72" s="38">
        <f>[6]Input!J72</f>
        <v>4.5151151240247707</v>
      </c>
      <c r="K72" s="38">
        <f>[6]Input!K72</f>
        <v>2.5445953049644499</v>
      </c>
      <c r="L72" s="38">
        <f>[6]Input!L72</f>
        <v>0</v>
      </c>
    </row>
    <row r="73" spans="1:12">
      <c r="A73" s="38">
        <f>[6]Input!A73</f>
        <v>71</v>
      </c>
      <c r="B73" s="38" t="str">
        <f>[6]Input!B73</f>
        <v>IND_IS_DRI_DRIEAF_NEW</v>
      </c>
      <c r="C73" s="38" t="str">
        <f>[6]Input!C73</f>
        <v>IND_NGA</v>
      </c>
      <c r="D73" s="38">
        <f>[6]Input!D73</f>
        <v>0.1527768315433802</v>
      </c>
      <c r="E73" s="38">
        <f>[6]Input!E73</f>
        <v>6.4824413123519298</v>
      </c>
      <c r="F73" s="38">
        <f>[6]Input!F73</f>
        <v>11.952354411102579</v>
      </c>
      <c r="G73" s="38">
        <f>[6]Input!G73</f>
        <v>17.807760383600289</v>
      </c>
      <c r="H73" s="38">
        <f>[6]Input!H73</f>
        <v>24.083345257312779</v>
      </c>
      <c r="I73" s="38">
        <f>[6]Input!I73</f>
        <v>25.365298192509201</v>
      </c>
      <c r="J73" s="38">
        <f>[6]Input!J73</f>
        <v>23.436383271290421</v>
      </c>
      <c r="K73" s="38">
        <f>[6]Input!K73</f>
        <v>24.853035463784579</v>
      </c>
      <c r="L73" s="38">
        <f>[6]Input!L73</f>
        <v>26.39931792129288</v>
      </c>
    </row>
    <row r="74" spans="1:12">
      <c r="A74" s="38">
        <f>[6]Input!A74</f>
        <v>72</v>
      </c>
      <c r="B74" s="38" t="str">
        <f>[6]Input!B74</f>
        <v>IND_IS_DRI_DRIEAF_NEW</v>
      </c>
      <c r="C74" s="38" t="str">
        <f>[6]Input!C74</f>
        <v>IND_COK</v>
      </c>
      <c r="D74" s="38">
        <f>[6]Input!D74</f>
        <v>0.45673309012586671</v>
      </c>
      <c r="E74" s="38">
        <f>[6]Input!E74</f>
        <v>17.8267136089678</v>
      </c>
      <c r="F74" s="38">
        <f>[6]Input!F74</f>
        <v>32.868974630532072</v>
      </c>
      <c r="G74" s="38">
        <f>[6]Input!G74</f>
        <v>51.280433411323578</v>
      </c>
      <c r="H74" s="38">
        <f>[6]Input!H74</f>
        <v>66.229199457610079</v>
      </c>
      <c r="I74" s="38">
        <f>[6]Input!I74</f>
        <v>69.754570029400213</v>
      </c>
      <c r="J74" s="38">
        <f>[6]Input!J74</f>
        <v>73.657204566912682</v>
      </c>
      <c r="K74" s="38">
        <f>[6]Input!K74</f>
        <v>78.109540029037234</v>
      </c>
      <c r="L74" s="38">
        <f>[6]Input!L74</f>
        <v>82.969284895491896</v>
      </c>
    </row>
    <row r="75" spans="1:12">
      <c r="A75" s="38">
        <f>[6]Input!A75</f>
        <v>73</v>
      </c>
      <c r="B75" s="38" t="str">
        <f>[6]Input!B75</f>
        <v>IND_IS_SCR_NEW</v>
      </c>
      <c r="C75" s="38" t="str">
        <f>[6]Input!C75</f>
        <v>IND_NGA</v>
      </c>
      <c r="D75" s="38">
        <f>[6]Input!D75</f>
        <v>10.764516467114239</v>
      </c>
      <c r="E75" s="38">
        <f>[6]Input!E75</f>
        <v>59.342559006563057</v>
      </c>
      <c r="F75" s="38">
        <f>[6]Input!F75</f>
        <v>95.414173789405396</v>
      </c>
      <c r="G75" s="38">
        <f>[6]Input!G75</f>
        <v>148.7696209983435</v>
      </c>
      <c r="H75" s="38">
        <f>[6]Input!H75</f>
        <v>155.12026108213311</v>
      </c>
      <c r="I75" s="38">
        <f>[6]Input!I75</f>
        <v>195.3532020160246</v>
      </c>
      <c r="J75" s="38">
        <f>[6]Input!J75</f>
        <v>226.87480235195761</v>
      </c>
      <c r="K75" s="38">
        <f>[6]Input!K75</f>
        <v>237.46442250377291</v>
      </c>
      <c r="L75" s="38">
        <f>[6]Input!L75</f>
        <v>239.02176779818711</v>
      </c>
    </row>
    <row r="76" spans="1:12">
      <c r="A76" s="38">
        <f>[6]Input!A76</f>
        <v>74</v>
      </c>
      <c r="B76" s="38" t="str">
        <f>[6]Input!B76</f>
        <v>IND_IS_SCR_NEW</v>
      </c>
      <c r="C76" s="38" t="str">
        <f>[6]Input!C76</f>
        <v>IND_BFG</v>
      </c>
      <c r="D76" s="38">
        <f>[6]Input!D76</f>
        <v>1.477482652349013</v>
      </c>
      <c r="E76" s="38">
        <f>[6]Input!E76</f>
        <v>8.1450571185478786</v>
      </c>
      <c r="F76" s="38">
        <f>[6]Input!F76</f>
        <v>13.09606306913407</v>
      </c>
      <c r="G76" s="38">
        <f>[6]Input!G76</f>
        <v>20.419359744870668</v>
      </c>
      <c r="H76" s="38">
        <f>[6]Input!H76</f>
        <v>21.291016226959449</v>
      </c>
      <c r="I76" s="38">
        <f>[6]Input!I76</f>
        <v>26.813184590435839</v>
      </c>
      <c r="J76" s="38">
        <f>[6]Input!J76</f>
        <v>31.139678754190701</v>
      </c>
      <c r="K76" s="38">
        <f>[6]Input!K76</f>
        <v>32.593156029929609</v>
      </c>
      <c r="L76" s="38">
        <f>[6]Input!L76</f>
        <v>32.806909305633518</v>
      </c>
    </row>
    <row r="77" spans="1:12">
      <c r="A77" s="38">
        <f>[6]Input!A77</f>
        <v>75</v>
      </c>
      <c r="B77" s="38" t="str">
        <f>[6]Input!B77</f>
        <v>IND_IS_BOF_TGR_CCS_NEW</v>
      </c>
      <c r="C77" s="38" t="str">
        <f>[6]Input!C77</f>
        <v>IND_NGA</v>
      </c>
      <c r="D77" s="38">
        <f>[6]Input!D77</f>
        <v>0</v>
      </c>
      <c r="E77" s="38">
        <f>[6]Input!E77</f>
        <v>0</v>
      </c>
      <c r="F77" s="38">
        <f>[6]Input!F77</f>
        <v>0</v>
      </c>
      <c r="G77" s="38">
        <f>[6]Input!G77</f>
        <v>0</v>
      </c>
      <c r="H77" s="38">
        <f>[6]Input!H77</f>
        <v>0</v>
      </c>
      <c r="I77" s="38">
        <f>[6]Input!I77</f>
        <v>0</v>
      </c>
      <c r="J77" s="38">
        <f>[6]Input!J77</f>
        <v>0</v>
      </c>
      <c r="K77" s="38">
        <f>[6]Input!K77</f>
        <v>0</v>
      </c>
      <c r="L77" s="38">
        <f>[6]Input!L77</f>
        <v>3.735924657534246</v>
      </c>
    </row>
    <row r="78" spans="1:12">
      <c r="A78" s="38">
        <f>[6]Input!A78</f>
        <v>76</v>
      </c>
      <c r="B78" s="38" t="str">
        <f>[6]Input!B78</f>
        <v>IND_IS_BOF_TGR_CCS_NEW</v>
      </c>
      <c r="C78" s="38" t="str">
        <f>[6]Input!C78</f>
        <v>IND_COA</v>
      </c>
      <c r="D78" s="38">
        <f>[6]Input!D78</f>
        <v>0</v>
      </c>
      <c r="E78" s="38">
        <f>[6]Input!E78</f>
        <v>0</v>
      </c>
      <c r="F78" s="38">
        <f>[6]Input!F78</f>
        <v>0</v>
      </c>
      <c r="G78" s="38">
        <f>[6]Input!G78</f>
        <v>0</v>
      </c>
      <c r="H78" s="38">
        <f>[6]Input!H78</f>
        <v>0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13.28328767123288</v>
      </c>
    </row>
    <row r="79" spans="1:12">
      <c r="A79" s="38">
        <f>[6]Input!A79</f>
        <v>77</v>
      </c>
      <c r="B79" s="38" t="str">
        <f>[6]Input!B79</f>
        <v>IND_IS_BOF_TGR_CCS_NEW</v>
      </c>
      <c r="C79" s="38" t="str">
        <f>[6]Input!C79</f>
        <v>IND_COK</v>
      </c>
      <c r="D79" s="38">
        <f>[6]Input!D79</f>
        <v>0</v>
      </c>
      <c r="E79" s="38">
        <f>[6]Input!E79</f>
        <v>0</v>
      </c>
      <c r="F79" s="38">
        <f>[6]Input!F79</f>
        <v>0</v>
      </c>
      <c r="G79" s="38">
        <f>[6]Input!G79</f>
        <v>0</v>
      </c>
      <c r="H79" s="38">
        <f>[6]Input!H79</f>
        <v>0</v>
      </c>
      <c r="I79" s="38">
        <f>[6]Input!I79</f>
        <v>0</v>
      </c>
      <c r="J79" s="38">
        <f>[6]Input!J79</f>
        <v>0</v>
      </c>
      <c r="K79" s="38">
        <f>[6]Input!K79</f>
        <v>0</v>
      </c>
      <c r="L79" s="38">
        <f>[6]Input!L79</f>
        <v>21.585342465763048</v>
      </c>
    </row>
    <row r="80" spans="1:12">
      <c r="A80" s="38">
        <f>[6]Input!A80</f>
        <v>78</v>
      </c>
      <c r="B80" s="38" t="str">
        <f>[6]Input!B80</f>
        <v>IND_IS_BOF_TGR_CCS_NEW</v>
      </c>
      <c r="C80" s="38" t="str">
        <f>[6]Input!C80</f>
        <v>IND_BFG</v>
      </c>
      <c r="D80" s="38">
        <f>[6]Input!D80</f>
        <v>0</v>
      </c>
      <c r="E80" s="38">
        <f>[6]Input!E80</f>
        <v>0</v>
      </c>
      <c r="F80" s="38">
        <f>[6]Input!F80</f>
        <v>0</v>
      </c>
      <c r="G80" s="38">
        <f>[6]Input!G80</f>
        <v>0</v>
      </c>
      <c r="H80" s="38">
        <f>[6]Input!H80</f>
        <v>0</v>
      </c>
      <c r="I80" s="38">
        <f>[6]Input!I80</f>
        <v>0</v>
      </c>
      <c r="J80" s="38">
        <f>[6]Input!J80</f>
        <v>0</v>
      </c>
      <c r="K80" s="38">
        <f>[6]Input!K80</f>
        <v>0</v>
      </c>
      <c r="L80" s="38">
        <f>[6]Input!L80</f>
        <v>0.41510273972614531</v>
      </c>
    </row>
    <row r="81" spans="1:12">
      <c r="A81" s="38">
        <f>[6]Input!A81</f>
        <v>79</v>
      </c>
      <c r="B81" s="38" t="str">
        <f>[6]Input!B81</f>
        <v>IND_IS_BOF_HISBOF_CCS_NEW</v>
      </c>
      <c r="C81" s="38" t="str">
        <f>[6]Input!C81</f>
        <v>IND_NGA</v>
      </c>
      <c r="D81" s="38">
        <f>[6]Input!D81</f>
        <v>0</v>
      </c>
      <c r="E81" s="38">
        <f>[6]Input!E81</f>
        <v>0</v>
      </c>
      <c r="F81" s="38">
        <f>[6]Input!F81</f>
        <v>0</v>
      </c>
      <c r="G81" s="38">
        <f>[6]Input!G81</f>
        <v>0</v>
      </c>
      <c r="H81" s="38">
        <f>[6]Input!H81</f>
        <v>1.192145862420521E-3</v>
      </c>
      <c r="I81" s="38">
        <f>[6]Input!I81</f>
        <v>9.5371669004206718E-3</v>
      </c>
      <c r="J81" s="38">
        <f>[6]Input!J81</f>
        <v>5.6030855539885308E-2</v>
      </c>
      <c r="K81" s="38">
        <f>[6]Input!K81</f>
        <v>0.34810659186535758</v>
      </c>
      <c r="L81" s="38">
        <f>[6]Input!L81</f>
        <v>0</v>
      </c>
    </row>
    <row r="82" spans="1:12">
      <c r="A82" s="38">
        <f>[6]Input!A82</f>
        <v>80</v>
      </c>
      <c r="B82" s="38" t="str">
        <f>[6]Input!B82</f>
        <v>IND_IS_BOF_HISBOF_CCS_NEW</v>
      </c>
      <c r="C82" s="38" t="str">
        <f>[6]Input!C82</f>
        <v>IND_COA</v>
      </c>
      <c r="D82" s="38">
        <f>[6]Input!D82</f>
        <v>0</v>
      </c>
      <c r="E82" s="38">
        <f>[6]Input!E82</f>
        <v>0</v>
      </c>
      <c r="F82" s="38">
        <f>[6]Input!F82</f>
        <v>0</v>
      </c>
      <c r="G82" s="38">
        <f>[6]Input!G82</f>
        <v>0</v>
      </c>
      <c r="H82" s="38">
        <f>[6]Input!H82</f>
        <v>0.1096774193550583</v>
      </c>
      <c r="I82" s="38">
        <f>[6]Input!I82</f>
        <v>0.8774193548387097</v>
      </c>
      <c r="J82" s="38">
        <f>[6]Input!J82</f>
        <v>5.1548387096774579</v>
      </c>
      <c r="K82" s="38">
        <f>[6]Input!K82</f>
        <v>32.025806451612908</v>
      </c>
      <c r="L82" s="38">
        <f>[6]Input!L82</f>
        <v>0</v>
      </c>
    </row>
    <row r="83" spans="1:12">
      <c r="A83" s="38">
        <f>[6]Input!A83</f>
        <v>81</v>
      </c>
      <c r="B83" s="38" t="str">
        <f>[6]Input!B83</f>
        <v>IND_IS_BOF_ULCOLYSIS_NEW</v>
      </c>
      <c r="C83" s="38" t="str">
        <f>[6]Input!C83</f>
        <v>IND_NGA</v>
      </c>
      <c r="D83" s="38">
        <f>[6]Input!D83</f>
        <v>0</v>
      </c>
      <c r="E83" s="38">
        <f>[6]Input!E83</f>
        <v>0</v>
      </c>
      <c r="F83" s="38">
        <f>[6]Input!F83</f>
        <v>0</v>
      </c>
      <c r="G83" s="38">
        <f>[6]Input!G83</f>
        <v>0</v>
      </c>
      <c r="H83" s="38">
        <f>[6]Input!H83</f>
        <v>0</v>
      </c>
      <c r="I83" s="38">
        <f>[6]Input!I83</f>
        <v>8.5669291338582643E-2</v>
      </c>
      <c r="J83" s="38">
        <f>[6]Input!J83</f>
        <v>0.50330708661417312</v>
      </c>
      <c r="K83" s="38">
        <f>[6]Input!K83</f>
        <v>3.1269291338582681</v>
      </c>
      <c r="L83" s="38">
        <f>[6]Input!L83</f>
        <v>18.397480314960632</v>
      </c>
    </row>
    <row r="84" spans="1:12">
      <c r="A84" s="38">
        <f>[6]Input!A84</f>
        <v>82</v>
      </c>
      <c r="B84" s="38" t="str">
        <f>[6]Input!B84</f>
        <v>IND_IS_MD_ELC_NEW</v>
      </c>
      <c r="C84" s="38" t="str">
        <f>[6]Input!C84</f>
        <v>IND_IS_ELC</v>
      </c>
      <c r="D84" s="38">
        <f>[6]Input!D84</f>
        <v>231.21452013845371</v>
      </c>
      <c r="E84" s="38">
        <f>[6]Input!E84</f>
        <v>195.55973582000161</v>
      </c>
      <c r="F84" s="38">
        <f>[6]Input!F84</f>
        <v>197.3640636909185</v>
      </c>
      <c r="G84" s="38">
        <f>[6]Input!G84</f>
        <v>133.44087211856029</v>
      </c>
      <c r="H84" s="38">
        <f>[6]Input!H84</f>
        <v>91.871752079064379</v>
      </c>
      <c r="I84" s="38">
        <f>[6]Input!I84</f>
        <v>77.789470800449138</v>
      </c>
      <c r="J84" s="38">
        <f>[6]Input!J84</f>
        <v>25.635748396840519</v>
      </c>
      <c r="K84" s="38">
        <f>[6]Input!K84</f>
        <v>15.12021375611606</v>
      </c>
      <c r="L84" s="38">
        <f>[6]Input!L84</f>
        <v>0.93281514545176503</v>
      </c>
    </row>
    <row r="85" spans="1:12">
      <c r="A85" s="38">
        <f>[6]Input!A85</f>
        <v>83</v>
      </c>
      <c r="B85" s="38" t="str">
        <f>[6]Input!B85</f>
        <v>IND_FEA_NEW</v>
      </c>
      <c r="C85" s="38" t="str">
        <f>[6]Input!C85</f>
        <v>IND_COK</v>
      </c>
      <c r="D85" s="38">
        <f>[6]Input!D85</f>
        <v>13.749529032408381</v>
      </c>
      <c r="E85" s="38">
        <f>[6]Input!E85</f>
        <v>26.135109064052031</v>
      </c>
      <c r="F85" s="38">
        <f>[6]Input!F85</f>
        <v>28.371071948214809</v>
      </c>
      <c r="G85" s="38">
        <f>[6]Input!G85</f>
        <v>35.606937660995222</v>
      </c>
      <c r="H85" s="38">
        <f>[6]Input!H85</f>
        <v>39.561839286487363</v>
      </c>
      <c r="I85" s="38">
        <f>[6]Input!I85</f>
        <v>44.026046505209401</v>
      </c>
      <c r="J85" s="38">
        <f>[6]Input!J85</f>
        <v>43.767145691415408</v>
      </c>
      <c r="K85" s="38">
        <f>[6]Input!K85</f>
        <v>43.693256724352068</v>
      </c>
      <c r="L85" s="38">
        <f>[6]Input!L85</f>
        <v>43.598890457433022</v>
      </c>
    </row>
    <row r="86" spans="1:12">
      <c r="A86" s="38">
        <f>[6]Input!A86</f>
        <v>84</v>
      </c>
      <c r="B86" s="38" t="str">
        <f>[6]Input!B86</f>
        <v>IND_NF_ALU_EXS</v>
      </c>
      <c r="C86" s="38" t="str">
        <f>[6]Input!C86</f>
        <v>IND_NGA</v>
      </c>
      <c r="D86" s="38">
        <f>[6]Input!D86</f>
        <v>35.827787021630662</v>
      </c>
      <c r="E86" s="38">
        <f>[6]Input!E86</f>
        <v>28.662229617304501</v>
      </c>
      <c r="F86" s="38">
        <f>[6]Input!F86</f>
        <v>21.496672212978371</v>
      </c>
      <c r="G86" s="38">
        <f>[6]Input!G86</f>
        <v>17.54988320439929</v>
      </c>
      <c r="H86" s="38">
        <f>[6]Input!H86</f>
        <v>7.1655574043261234</v>
      </c>
      <c r="I86" s="38">
        <f>[6]Input!I86</f>
        <v>7.0762253204688088</v>
      </c>
      <c r="J86" s="38">
        <f>[6]Input!J86</f>
        <v>0</v>
      </c>
      <c r="K86" s="38">
        <f>[6]Input!K86</f>
        <v>0</v>
      </c>
      <c r="L86" s="38">
        <f>[6]Input!L86</f>
        <v>0</v>
      </c>
    </row>
    <row r="87" spans="1:12">
      <c r="A87" s="38">
        <f>[6]Input!A87</f>
        <v>85</v>
      </c>
      <c r="B87" s="38" t="str">
        <f>[6]Input!B87</f>
        <v>IND_NF_ALU_EXS</v>
      </c>
      <c r="C87" s="38" t="str">
        <f>[6]Input!C87</f>
        <v>IND_HFO</v>
      </c>
      <c r="D87" s="38">
        <f>[6]Input!D87</f>
        <v>7.4126455906821986</v>
      </c>
      <c r="E87" s="38">
        <f>[6]Input!E87</f>
        <v>5.9301164725457571</v>
      </c>
      <c r="F87" s="38">
        <f>[6]Input!F87</f>
        <v>4.4475873544093183</v>
      </c>
      <c r="G87" s="38">
        <f>[6]Input!G87</f>
        <v>3.6310103181515792</v>
      </c>
      <c r="H87" s="38">
        <f>[6]Input!H87</f>
        <v>1.4825291181364399</v>
      </c>
      <c r="I87" s="38">
        <f>[6]Input!I87</f>
        <v>1.46404661802803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>
      <c r="A88" s="38">
        <f>[6]Input!A88</f>
        <v>86</v>
      </c>
      <c r="B88" s="38" t="str">
        <f>[6]Input!B88</f>
        <v>IND_NF_ALU_EXS</v>
      </c>
      <c r="C88" s="38" t="str">
        <f>[6]Input!C88</f>
        <v>IND_COA</v>
      </c>
      <c r="D88" s="38">
        <f>[6]Input!D88</f>
        <v>5.1476705490848698</v>
      </c>
      <c r="E88" s="38">
        <f>[6]Input!E88</f>
        <v>4.1181364392678868</v>
      </c>
      <c r="F88" s="38">
        <f>[6]Input!F88</f>
        <v>3.0886023294509162</v>
      </c>
      <c r="G88" s="38">
        <f>[6]Input!G88</f>
        <v>2.521534943160848</v>
      </c>
      <c r="H88" s="38">
        <f>[6]Input!H88</f>
        <v>1.0295341098169719</v>
      </c>
      <c r="I88" s="38">
        <f>[6]Input!I88</f>
        <v>1.0166990402972429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>
      <c r="A89" s="38">
        <f>[6]Input!A89</f>
        <v>87</v>
      </c>
      <c r="B89" s="38" t="str">
        <f>[6]Input!B89</f>
        <v>IND_NF_ALU_EXS</v>
      </c>
      <c r="C89" s="38" t="str">
        <f>[6]Input!C89</f>
        <v>IND_COK</v>
      </c>
      <c r="D89" s="38">
        <f>[6]Input!D89</f>
        <v>4.3240432612312789</v>
      </c>
      <c r="E89" s="38">
        <f>[6]Input!E89</f>
        <v>3.4592346089850259</v>
      </c>
      <c r="F89" s="38">
        <f>[6]Input!F89</f>
        <v>2.5944259567387702</v>
      </c>
      <c r="G89" s="38">
        <f>[6]Input!G89</f>
        <v>2.1180893522550881</v>
      </c>
      <c r="H89" s="38">
        <f>[6]Input!H89</f>
        <v>0.86480865224625658</v>
      </c>
      <c r="I89" s="38">
        <f>[6]Input!I89</f>
        <v>0.85402719384968417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>
      <c r="A90" s="38">
        <f>[6]Input!A90</f>
        <v>88</v>
      </c>
      <c r="B90" s="38" t="str">
        <f>[6]Input!B90</f>
        <v>IND_NF_COP_EXS</v>
      </c>
      <c r="C90" s="38" t="str">
        <f>[6]Input!C90</f>
        <v>IND_NGA</v>
      </c>
      <c r="D90" s="38">
        <f>[6]Input!D90</f>
        <v>8.5322046374677907</v>
      </c>
      <c r="E90" s="38">
        <f>[6]Input!E90</f>
        <v>6.8257637099742308</v>
      </c>
      <c r="F90" s="38">
        <f>[6]Input!F90</f>
        <v>5.1193227824806753</v>
      </c>
      <c r="G90" s="38">
        <f>[6]Input!G90</f>
        <v>3.412881854987118</v>
      </c>
      <c r="H90" s="38">
        <f>[6]Input!H90</f>
        <v>1.7064409274935579</v>
      </c>
      <c r="I90" s="38">
        <f>[6]Input!I90</f>
        <v>0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>
      <c r="A91" s="38">
        <f>[6]Input!A91</f>
        <v>89</v>
      </c>
      <c r="B91" s="38" t="str">
        <f>[6]Input!B91</f>
        <v>IND_NF_COP_EXS</v>
      </c>
      <c r="C91" s="38" t="str">
        <f>[6]Input!C91</f>
        <v>IND_HFO</v>
      </c>
      <c r="D91" s="38">
        <f>[6]Input!D91</f>
        <v>1.11428045638572</v>
      </c>
      <c r="E91" s="38">
        <f>[6]Input!E91</f>
        <v>0.89142436510857581</v>
      </c>
      <c r="F91" s="38">
        <f>[6]Input!F91</f>
        <v>0.66856827383143169</v>
      </c>
      <c r="G91" s="38">
        <f>[6]Input!G91</f>
        <v>0.44571218255428791</v>
      </c>
      <c r="H91" s="38">
        <f>[6]Input!H91</f>
        <v>0.2228560912771439</v>
      </c>
      <c r="I91" s="38">
        <f>[6]Input!I91</f>
        <v>0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>
      <c r="A92" s="38">
        <f>[6]Input!A92</f>
        <v>90</v>
      </c>
      <c r="B92" s="38" t="str">
        <f>[6]Input!B92</f>
        <v>IND_NF_COP_EXS</v>
      </c>
      <c r="C92" s="38" t="str">
        <f>[6]Input!C92</f>
        <v>IND_COA</v>
      </c>
      <c r="D92" s="38">
        <f>[6]Input!D92</f>
        <v>0.764078027235922</v>
      </c>
      <c r="E92" s="38">
        <f>[6]Input!E92</f>
        <v>0.61126242178873758</v>
      </c>
      <c r="F92" s="38">
        <f>[6]Input!F92</f>
        <v>0.45844681634155321</v>
      </c>
      <c r="G92" s="38">
        <f>[6]Input!G92</f>
        <v>0.30563121089436879</v>
      </c>
      <c r="H92" s="38">
        <f>[6]Input!H92</f>
        <v>0.15281560544718431</v>
      </c>
      <c r="I92" s="38">
        <f>[6]Input!I92</f>
        <v>0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>
      <c r="A93" s="38">
        <f>[6]Input!A93</f>
        <v>91</v>
      </c>
      <c r="B93" s="38" t="str">
        <f>[6]Input!B93</f>
        <v>IND_NF_COP_EXS</v>
      </c>
      <c r="C93" s="38" t="str">
        <f>[6]Input!C93</f>
        <v>IND_COK</v>
      </c>
      <c r="D93" s="38">
        <f>[6]Input!D93</f>
        <v>1.3052999631947</v>
      </c>
      <c r="E93" s="38">
        <f>[6]Input!E93</f>
        <v>1.0442399705557599</v>
      </c>
      <c r="F93" s="38">
        <f>[6]Input!F93</f>
        <v>0.78317997791681804</v>
      </c>
      <c r="G93" s="38">
        <f>[6]Input!G93</f>
        <v>0.52211998527787962</v>
      </c>
      <c r="H93" s="38">
        <f>[6]Input!H93</f>
        <v>0.26105999263893992</v>
      </c>
      <c r="I93" s="38">
        <f>[6]Input!I93</f>
        <v>0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>
      <c r="A94" s="38">
        <f>[6]Input!A94</f>
        <v>92</v>
      </c>
      <c r="B94" s="38" t="str">
        <f>[6]Input!B94</f>
        <v>IND_NF_ZNC_EXS</v>
      </c>
      <c r="C94" s="38" t="str">
        <f>[6]Input!C94</f>
        <v>IND_NGA</v>
      </c>
      <c r="D94" s="38">
        <f>[6]Input!D94</f>
        <v>2.55776377656573</v>
      </c>
      <c r="E94" s="38">
        <f>[6]Input!E94</f>
        <v>1.844659593437044</v>
      </c>
      <c r="F94" s="38">
        <f>[6]Input!F94</f>
        <v>1.70517585104382</v>
      </c>
      <c r="G94" s="38">
        <f>[6]Input!G94</f>
        <v>1.2788818882828661</v>
      </c>
      <c r="H94" s="38">
        <f>[6]Input!H94</f>
        <v>0.85258792552190987</v>
      </c>
      <c r="I94" s="38">
        <f>[6]Input!I94</f>
        <v>0.4262939627609556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>
      <c r="A95" s="38">
        <f>[6]Input!A95</f>
        <v>93</v>
      </c>
      <c r="B95" s="38" t="str">
        <f>[6]Input!B95</f>
        <v>IND_NF_ZNC_EXS</v>
      </c>
      <c r="C95" s="38" t="str">
        <f>[6]Input!C95</f>
        <v>IND_HFO</v>
      </c>
      <c r="D95" s="38">
        <f>[6]Input!D95</f>
        <v>1.4597338724844831</v>
      </c>
      <c r="E95" s="38">
        <f>[6]Input!E95</f>
        <v>1.052760273022151</v>
      </c>
      <c r="F95" s="38">
        <f>[6]Input!F95</f>
        <v>0.97315591498965581</v>
      </c>
      <c r="G95" s="38">
        <f>[6]Input!G95</f>
        <v>0.72986693624224208</v>
      </c>
      <c r="H95" s="38">
        <f>[6]Input!H95</f>
        <v>0.48657795749482791</v>
      </c>
      <c r="I95" s="38">
        <f>[6]Input!I95</f>
        <v>0.24328897874741379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>
      <c r="A96" s="38">
        <f>[6]Input!A96</f>
        <v>94</v>
      </c>
      <c r="B96" s="38" t="str">
        <f>[6]Input!B96</f>
        <v>IND_NF_AMN_EXS</v>
      </c>
      <c r="C96" s="38" t="str">
        <f>[6]Input!C96</f>
        <v>IND_NGA</v>
      </c>
      <c r="D96" s="38">
        <f>[6]Input!D96</f>
        <v>57.517654751525697</v>
      </c>
      <c r="E96" s="38">
        <f>[6]Input!E96</f>
        <v>47.931378959604757</v>
      </c>
      <c r="F96" s="38">
        <f>[6]Input!F96</f>
        <v>38.34510316768381</v>
      </c>
      <c r="G96" s="38">
        <f>[6]Input!G96</f>
        <v>28.758827375762859</v>
      </c>
      <c r="H96" s="38">
        <f>[6]Input!H96</f>
        <v>19.172551583841901</v>
      </c>
      <c r="I96" s="38">
        <f>[6]Input!I96</f>
        <v>9.2570618529383815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>
      <c r="A97" s="38">
        <f>[6]Input!A97</f>
        <v>95</v>
      </c>
      <c r="B97" s="38" t="str">
        <f>[6]Input!B97</f>
        <v>IND_NF_AMN_EXS</v>
      </c>
      <c r="C97" s="38" t="str">
        <f>[6]Input!C97</f>
        <v>IND_HFO</v>
      </c>
      <c r="D97" s="38">
        <f>[6]Input!D97</f>
        <v>3.544692676547514</v>
      </c>
      <c r="E97" s="38">
        <f>[6]Input!E97</f>
        <v>2.953910563789595</v>
      </c>
      <c r="F97" s="38">
        <f>[6]Input!F97</f>
        <v>2.363128451031677</v>
      </c>
      <c r="G97" s="38">
        <f>[6]Input!G97</f>
        <v>1.7723463382737521</v>
      </c>
      <c r="H97" s="38">
        <f>[6]Input!H97</f>
        <v>1.1815642255158381</v>
      </c>
      <c r="I97" s="38">
        <f>[6]Input!I97</f>
        <v>0.59078211275791948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>
      <c r="A98" s="38">
        <f>[6]Input!A98</f>
        <v>96</v>
      </c>
      <c r="B98" s="38" t="str">
        <f>[6]Input!B98</f>
        <v>IND_NF_EC_EXS</v>
      </c>
      <c r="C98" s="38" t="str">
        <f>[6]Input!C98</f>
        <v>IND_NF_ELC</v>
      </c>
      <c r="D98" s="38">
        <f>[6]Input!D98</f>
        <v>188.06621121457431</v>
      </c>
      <c r="E98" s="38">
        <f>[6]Input!E98</f>
        <v>161.06731527418339</v>
      </c>
      <c r="F98" s="38">
        <f>[6]Input!F98</f>
        <v>131.51949685470419</v>
      </c>
      <c r="G98" s="38">
        <f>[6]Input!G98</f>
        <v>81.098750000000024</v>
      </c>
      <c r="H98" s="38">
        <f>[6]Input!H98</f>
        <v>0</v>
      </c>
      <c r="I98" s="38">
        <f>[6]Input!I98</f>
        <v>0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>
      <c r="A99" s="38">
        <f>[6]Input!A99</f>
        <v>97</v>
      </c>
      <c r="B99" s="38" t="str">
        <f>[6]Input!B99</f>
        <v>IND_NF_MD_ELC_EXS</v>
      </c>
      <c r="C99" s="38" t="str">
        <f>[6]Input!C99</f>
        <v>IND_NF_ELC</v>
      </c>
      <c r="D99" s="38">
        <f>[6]Input!D99</f>
        <v>24.43651162790697</v>
      </c>
      <c r="E99" s="38">
        <f>[6]Input!E99</f>
        <v>19.549209302325579</v>
      </c>
      <c r="F99" s="38">
        <f>[6]Input!F99</f>
        <v>14.661906976744181</v>
      </c>
      <c r="G99" s="38">
        <f>[6]Input!G99</f>
        <v>9.7746046511627895</v>
      </c>
      <c r="H99" s="38">
        <f>[6]Input!H99</f>
        <v>4.8873023255813974</v>
      </c>
      <c r="I99" s="38">
        <f>[6]Input!I99</f>
        <v>0</v>
      </c>
      <c r="J99" s="38">
        <f>[6]Input!J99</f>
        <v>0</v>
      </c>
      <c r="K99" s="38">
        <f>[6]Input!K99</f>
        <v>0</v>
      </c>
      <c r="L99" s="38">
        <f>[6]Input!L99</f>
        <v>0</v>
      </c>
    </row>
    <row r="100" spans="1:12">
      <c r="A100" s="38">
        <f>[6]Input!A100</f>
        <v>98</v>
      </c>
      <c r="B100" s="38" t="str">
        <f>[6]Input!B100</f>
        <v>IND_NF_MD_OIL_EXS</v>
      </c>
      <c r="C100" s="38" t="str">
        <f>[6]Input!C100</f>
        <v>IND_LPG</v>
      </c>
      <c r="D100" s="38">
        <f>[6]Input!D100</f>
        <v>3.0019999999999998</v>
      </c>
      <c r="E100" s="38">
        <f>[6]Input!E100</f>
        <v>2.4016000000000002</v>
      </c>
      <c r="F100" s="38">
        <f>[6]Input!F100</f>
        <v>0</v>
      </c>
      <c r="G100" s="38">
        <f>[6]Input!G100</f>
        <v>0</v>
      </c>
      <c r="H100" s="38">
        <f>[6]Input!H100</f>
        <v>0</v>
      </c>
      <c r="I100" s="38">
        <f>[6]Input!I100</f>
        <v>0</v>
      </c>
      <c r="J100" s="38">
        <f>[6]Input!J100</f>
        <v>0</v>
      </c>
      <c r="K100" s="38">
        <f>[6]Input!K100</f>
        <v>0</v>
      </c>
      <c r="L100" s="38">
        <f>[6]Input!L100</f>
        <v>0</v>
      </c>
    </row>
    <row r="101" spans="1:12">
      <c r="A101" s="38">
        <f>[6]Input!A101</f>
        <v>99</v>
      </c>
      <c r="B101" s="38" t="str">
        <f>[6]Input!B101</f>
        <v>IND_NF_MD_OIL_EXS</v>
      </c>
      <c r="C101" s="38" t="str">
        <f>[6]Input!C101</f>
        <v>IND_OIL</v>
      </c>
      <c r="D101" s="38">
        <f>[6]Input!D101</f>
        <v>0</v>
      </c>
      <c r="E101" s="38">
        <f>[6]Input!E101</f>
        <v>0</v>
      </c>
      <c r="F101" s="38">
        <f>[6]Input!F101</f>
        <v>1.801199999999999</v>
      </c>
      <c r="G101" s="38">
        <f>[6]Input!G101</f>
        <v>1.2008000000000001</v>
      </c>
      <c r="H101" s="38">
        <f>[6]Input!H101</f>
        <v>0</v>
      </c>
      <c r="I101" s="38">
        <f>[6]Input!I101</f>
        <v>0</v>
      </c>
      <c r="J101" s="38">
        <f>[6]Input!J101</f>
        <v>0</v>
      </c>
      <c r="K101" s="38">
        <f>[6]Input!K101</f>
        <v>0</v>
      </c>
      <c r="L101" s="38">
        <f>[6]Input!L101</f>
        <v>0</v>
      </c>
    </row>
    <row r="102" spans="1:12">
      <c r="A102" s="38">
        <f>[6]Input!A102</f>
        <v>100</v>
      </c>
      <c r="B102" s="38" t="str">
        <f>[6]Input!B102</f>
        <v>IND_NF_MD_OIL_EXS</v>
      </c>
      <c r="C102" s="38" t="str">
        <f>[6]Input!C102</f>
        <v>IND_NAP</v>
      </c>
      <c r="D102" s="38">
        <f>[6]Input!D102</f>
        <v>0</v>
      </c>
      <c r="E102" s="38">
        <f>[6]Input!E102</f>
        <v>0</v>
      </c>
      <c r="F102" s="38">
        <f>[6]Input!F102</f>
        <v>0</v>
      </c>
      <c r="G102" s="38">
        <f>[6]Input!G102</f>
        <v>0</v>
      </c>
      <c r="H102" s="38">
        <f>[6]Input!H102</f>
        <v>0.60039999999999982</v>
      </c>
      <c r="I102" s="38">
        <f>[6]Input!I102</f>
        <v>0</v>
      </c>
      <c r="J102" s="38">
        <f>[6]Input!J102</f>
        <v>0</v>
      </c>
      <c r="K102" s="38">
        <f>[6]Input!K102</f>
        <v>0</v>
      </c>
      <c r="L102" s="38">
        <f>[6]Input!L102</f>
        <v>0</v>
      </c>
    </row>
    <row r="103" spans="1:12">
      <c r="A103" s="38">
        <f>[6]Input!A103</f>
        <v>101</v>
      </c>
      <c r="B103" s="38" t="str">
        <f>[6]Input!B103</f>
        <v>IND_NF_AMN_BAY_NEW</v>
      </c>
      <c r="C103" s="38" t="str">
        <f>[6]Input!C103</f>
        <v>IND_NGA</v>
      </c>
      <c r="D103" s="38">
        <f>[6]Input!D103</f>
        <v>0.62940652941176622</v>
      </c>
      <c r="E103" s="38">
        <f>[6]Input!E103</f>
        <v>4.1080341800368814</v>
      </c>
      <c r="F103" s="38">
        <f>[6]Input!F103</f>
        <v>6.3494770844588571</v>
      </c>
      <c r="G103" s="38">
        <f>[6]Input!G103</f>
        <v>11.072062101493049</v>
      </c>
      <c r="H103" s="38">
        <f>[6]Input!H103</f>
        <v>16.845521657671672</v>
      </c>
      <c r="I103" s="38">
        <f>[6]Input!I103</f>
        <v>19.122321748364399</v>
      </c>
      <c r="J103" s="38">
        <f>[6]Input!J103</f>
        <v>24.164640606912609</v>
      </c>
      <c r="K103" s="38">
        <f>[6]Input!K103</f>
        <v>23.777830213481831</v>
      </c>
      <c r="L103" s="38">
        <f>[6]Input!L103</f>
        <v>17.003994342534579</v>
      </c>
    </row>
    <row r="104" spans="1:12">
      <c r="A104" s="38">
        <f>[6]Input!A104</f>
        <v>102</v>
      </c>
      <c r="B104" s="38" t="str">
        <f>[6]Input!B104</f>
        <v>IND_NF_AMN_BAY_NEW</v>
      </c>
      <c r="C104" s="38" t="str">
        <f>[6]Input!C104</f>
        <v>IND_HFO</v>
      </c>
      <c r="D104" s="38">
        <f>[6]Input!D104</f>
        <v>0.18649082352941221</v>
      </c>
      <c r="E104" s="38">
        <f>[6]Input!E104</f>
        <v>1.21719531260352</v>
      </c>
      <c r="F104" s="38">
        <f>[6]Input!F104</f>
        <v>1.8813265435433639</v>
      </c>
      <c r="G104" s="38">
        <f>[6]Input!G104</f>
        <v>3.2806109930349781</v>
      </c>
      <c r="H104" s="38">
        <f>[6]Input!H104</f>
        <v>4.9912656763471599</v>
      </c>
      <c r="I104" s="38">
        <f>[6]Input!I104</f>
        <v>5.6658731106264897</v>
      </c>
      <c r="J104" s="38">
        <f>[6]Input!J104</f>
        <v>7.159893513159294</v>
      </c>
      <c r="K104" s="38">
        <f>[6]Input!K104</f>
        <v>7.045283026216838</v>
      </c>
      <c r="L104" s="38">
        <f>[6]Input!L104</f>
        <v>5.0382205459361717</v>
      </c>
    </row>
    <row r="105" spans="1:12">
      <c r="A105" s="38">
        <f>[6]Input!A105</f>
        <v>103</v>
      </c>
      <c r="B105" s="38" t="str">
        <f>[6]Input!B105</f>
        <v>IND_NF_AMN_BAY_NEW</v>
      </c>
      <c r="C105" s="38" t="str">
        <f>[6]Input!C105</f>
        <v>IND_COA</v>
      </c>
      <c r="D105" s="38">
        <f>[6]Input!D105</f>
        <v>1.3520584705882379</v>
      </c>
      <c r="E105" s="38">
        <f>[6]Input!E105</f>
        <v>8.8246660163755202</v>
      </c>
      <c r="F105" s="38">
        <f>[6]Input!F105</f>
        <v>13.63961744068939</v>
      </c>
      <c r="G105" s="38">
        <f>[6]Input!G105</f>
        <v>23.78442969950358</v>
      </c>
      <c r="H105" s="38">
        <f>[6]Input!H105</f>
        <v>36.18667615351692</v>
      </c>
      <c r="I105" s="38">
        <f>[6]Input!I105</f>
        <v>41.077580052042038</v>
      </c>
      <c r="J105" s="38">
        <f>[6]Input!J105</f>
        <v>51.909227970404856</v>
      </c>
      <c r="K105" s="38">
        <f>[6]Input!K105</f>
        <v>51.078301940072087</v>
      </c>
      <c r="L105" s="38">
        <f>[6]Input!L105</f>
        <v>36.527098958037243</v>
      </c>
    </row>
    <row r="106" spans="1:12">
      <c r="A106" s="38">
        <f>[6]Input!A106</f>
        <v>104</v>
      </c>
      <c r="B106" s="38" t="str">
        <f>[6]Input!B106</f>
        <v>IND_NF_ALU_HLH_NEW</v>
      </c>
      <c r="C106" s="38" t="str">
        <f>[6]Input!C106</f>
        <v>IND_NGA</v>
      </c>
      <c r="D106" s="38">
        <f>[6]Input!D106</f>
        <v>0</v>
      </c>
      <c r="E106" s="38">
        <f>[6]Input!E106</f>
        <v>0</v>
      </c>
      <c r="F106" s="38">
        <f>[6]Input!F106</f>
        <v>0</v>
      </c>
      <c r="G106" s="38">
        <f>[6]Input!G106</f>
        <v>0</v>
      </c>
      <c r="H106" s="38">
        <f>[6]Input!H106</f>
        <v>0</v>
      </c>
      <c r="I106" s="38">
        <f>[6]Input!I106</f>
        <v>0</v>
      </c>
      <c r="J106" s="38">
        <f>[6]Input!J106</f>
        <v>1.1584449251890709</v>
      </c>
      <c r="K106" s="38">
        <f>[6]Input!K106</f>
        <v>1.1584449251890709</v>
      </c>
      <c r="L106" s="38">
        <f>[6]Input!L106</f>
        <v>0</v>
      </c>
    </row>
    <row r="107" spans="1:12">
      <c r="A107" s="38">
        <f>[6]Input!A107</f>
        <v>105</v>
      </c>
      <c r="B107" s="38" t="str">
        <f>[6]Input!B107</f>
        <v>IND_NF_ALU_SEC_NEW</v>
      </c>
      <c r="C107" s="38" t="str">
        <f>[6]Input!C107</f>
        <v>IND_NGA</v>
      </c>
      <c r="D107" s="38">
        <f>[6]Input!D107</f>
        <v>9.6087340344827492</v>
      </c>
      <c r="E107" s="38">
        <f>[6]Input!E107</f>
        <v>11.23139123480008</v>
      </c>
      <c r="F107" s="38">
        <f>[6]Input!F107</f>
        <v>12.00476062234036</v>
      </c>
      <c r="G107" s="38">
        <f>[6]Input!G107</f>
        <v>13.284330172149311</v>
      </c>
      <c r="H107" s="38">
        <f>[6]Input!H107</f>
        <v>12.117258137666539</v>
      </c>
      <c r="I107" s="38">
        <f>[6]Input!I107</f>
        <v>11.933400442293721</v>
      </c>
      <c r="J107" s="38">
        <f>[6]Input!J107</f>
        <v>11.824472217340141</v>
      </c>
      <c r="K107" s="38">
        <f>[6]Input!K107</f>
        <v>11.772360000000001</v>
      </c>
      <c r="L107" s="38">
        <f>[6]Input!L107</f>
        <v>2.6112982475277522</v>
      </c>
    </row>
    <row r="108" spans="1:12">
      <c r="A108" s="38">
        <f>[6]Input!A108</f>
        <v>106</v>
      </c>
      <c r="B108" s="38" t="str">
        <f>[6]Input!B108</f>
        <v>IND_NF_ALU_SEC_NEW</v>
      </c>
      <c r="C108" s="38" t="str">
        <f>[6]Input!C108</f>
        <v>IND_HFO</v>
      </c>
      <c r="D108" s="38">
        <f>[6]Input!D108</f>
        <v>0.33518839655172378</v>
      </c>
      <c r="E108" s="38">
        <f>[6]Input!E108</f>
        <v>0.39179271749302619</v>
      </c>
      <c r="F108" s="38">
        <f>[6]Input!F108</f>
        <v>0.41877071938396587</v>
      </c>
      <c r="G108" s="38">
        <f>[6]Input!G108</f>
        <v>0.46340686647032447</v>
      </c>
      <c r="H108" s="38">
        <f>[6]Input!H108</f>
        <v>0.4226950513139493</v>
      </c>
      <c r="I108" s="38">
        <f>[6]Input!I108</f>
        <v>0.4162814107776881</v>
      </c>
      <c r="J108" s="38">
        <f>[6]Input!J108</f>
        <v>0.41248158897698178</v>
      </c>
      <c r="K108" s="38">
        <f>[6]Input!K108</f>
        <v>0.41066372093023251</v>
      </c>
      <c r="L108" s="38">
        <f>[6]Input!L108</f>
        <v>9.1091799332363485E-2</v>
      </c>
    </row>
    <row r="109" spans="1:12">
      <c r="A109" s="38">
        <f>[6]Input!A109</f>
        <v>107</v>
      </c>
      <c r="B109" s="38" t="str">
        <f>[6]Input!B109</f>
        <v>IND_NF_ALU_HLHIA_NEW</v>
      </c>
      <c r="C109" s="38" t="str">
        <f>[6]Input!C109</f>
        <v>IND_NGA</v>
      </c>
      <c r="D109" s="38">
        <f>[6]Input!D109</f>
        <v>0</v>
      </c>
      <c r="E109" s="38">
        <f>[6]Input!E109</f>
        <v>0</v>
      </c>
      <c r="F109" s="38">
        <f>[6]Input!F109</f>
        <v>0</v>
      </c>
      <c r="G109" s="38">
        <f>[6]Input!G109</f>
        <v>0</v>
      </c>
      <c r="H109" s="38">
        <f>[6]Input!H109</f>
        <v>1.477863274094384</v>
      </c>
      <c r="I109" s="38">
        <f>[6]Input!I109</f>
        <v>1.477863274094384</v>
      </c>
      <c r="J109" s="38">
        <f>[6]Input!J109</f>
        <v>1.477863274094386</v>
      </c>
      <c r="K109" s="38">
        <f>[6]Input!K109</f>
        <v>1.4736236459998451</v>
      </c>
      <c r="L109" s="38">
        <f>[6]Input!L109</f>
        <v>0</v>
      </c>
    </row>
    <row r="110" spans="1:12">
      <c r="A110" s="38">
        <f>[6]Input!A110</f>
        <v>108</v>
      </c>
      <c r="B110" s="38" t="str">
        <f>[6]Input!B110</f>
        <v>IND_NF_COP_NEW</v>
      </c>
      <c r="C110" s="38" t="str">
        <f>[6]Input!C110</f>
        <v>IND_NGA</v>
      </c>
      <c r="D110" s="38">
        <f>[6]Input!D110</f>
        <v>3.7639728548124558</v>
      </c>
      <c r="E110" s="38">
        <f>[6]Input!E110</f>
        <v>3.1901439454833671</v>
      </c>
      <c r="F110" s="38">
        <f>[6]Input!F110</f>
        <v>4.8186471581809203</v>
      </c>
      <c r="G110" s="38">
        <f>[6]Input!G110</f>
        <v>4.2486527830801926</v>
      </c>
      <c r="H110" s="38">
        <f>[6]Input!H110</f>
        <v>4.6760391748744574</v>
      </c>
      <c r="I110" s="38">
        <f>[6]Input!I110</f>
        <v>5.1591899598211306</v>
      </c>
      <c r="J110" s="38">
        <f>[6]Input!J110</f>
        <v>4.86238223427973</v>
      </c>
      <c r="K110" s="38">
        <f>[6]Input!K110</f>
        <v>4.8167279037159867</v>
      </c>
      <c r="L110" s="38">
        <f>[6]Input!L110</f>
        <v>4.7837570675957366</v>
      </c>
    </row>
    <row r="111" spans="1:12">
      <c r="A111" s="38">
        <f>[6]Input!A111</f>
        <v>109</v>
      </c>
      <c r="B111" s="38" t="str">
        <f>[6]Input!B111</f>
        <v>IND_NF_COP_NEW</v>
      </c>
      <c r="C111" s="38" t="str">
        <f>[6]Input!C111</f>
        <v>IND_HFO</v>
      </c>
      <c r="D111" s="38">
        <f>[6]Input!D111</f>
        <v>0.40328280587276322</v>
      </c>
      <c r="E111" s="38">
        <f>[6]Input!E111</f>
        <v>0.47852159182250509</v>
      </c>
      <c r="F111" s="38">
        <f>[6]Input!F111</f>
        <v>0.51628362409081285</v>
      </c>
      <c r="G111" s="38">
        <f>[6]Input!G111</f>
        <v>0.63729791746202868</v>
      </c>
      <c r="H111" s="38">
        <f>[6]Input!H111</f>
        <v>0.70140587623116857</v>
      </c>
      <c r="I111" s="38">
        <f>[6]Input!I111</f>
        <v>0.7738784939731691</v>
      </c>
      <c r="J111" s="38">
        <f>[6]Input!J111</f>
        <v>0.72935733514195911</v>
      </c>
      <c r="K111" s="38">
        <f>[6]Input!K111</f>
        <v>0.72250918555739752</v>
      </c>
      <c r="L111" s="38">
        <f>[6]Input!L111</f>
        <v>0.71756356013936007</v>
      </c>
    </row>
    <row r="112" spans="1:12">
      <c r="A112" s="38">
        <f>[6]Input!A112</f>
        <v>110</v>
      </c>
      <c r="B112" s="38" t="str">
        <f>[6]Input!B112</f>
        <v>IND_NF_COP_NEW</v>
      </c>
      <c r="C112" s="38" t="str">
        <f>[6]Input!C112</f>
        <v>IND_BIO</v>
      </c>
      <c r="D112" s="38">
        <f>[6]Input!D112</f>
        <v>0</v>
      </c>
      <c r="E112" s="38">
        <f>[6]Input!E112</f>
        <v>1.2760575781933461</v>
      </c>
      <c r="F112" s="38">
        <f>[6]Input!F112</f>
        <v>0</v>
      </c>
      <c r="G112" s="38">
        <f>[6]Input!G112</f>
        <v>1.699461113232076</v>
      </c>
      <c r="H112" s="38">
        <f>[6]Input!H112</f>
        <v>1.8704156699497809</v>
      </c>
      <c r="I112" s="38">
        <f>[6]Input!I112</f>
        <v>2.0636759839284489</v>
      </c>
      <c r="J112" s="38">
        <f>[6]Input!J112</f>
        <v>1.944952893711889</v>
      </c>
      <c r="K112" s="38">
        <f>[6]Input!K112</f>
        <v>0</v>
      </c>
      <c r="L112" s="38">
        <f>[6]Input!L112</f>
        <v>0</v>
      </c>
    </row>
    <row r="113" spans="1:12">
      <c r="A113" s="38">
        <f>[6]Input!A113</f>
        <v>111</v>
      </c>
      <c r="B113" s="38" t="str">
        <f>[6]Input!B113</f>
        <v>IND_NF_COP_NEW</v>
      </c>
      <c r="C113" s="38" t="str">
        <f>[6]Input!C113</f>
        <v>IND_COA</v>
      </c>
      <c r="D113" s="38">
        <f>[6]Input!D113</f>
        <v>0.26885520391517548</v>
      </c>
      <c r="E113" s="38">
        <f>[6]Input!E113</f>
        <v>0.31901439454833669</v>
      </c>
      <c r="F113" s="38">
        <f>[6]Input!F113</f>
        <v>0.34418908272720761</v>
      </c>
      <c r="G113" s="38">
        <f>[6]Input!G113</f>
        <v>0.42486527830801929</v>
      </c>
      <c r="H113" s="38">
        <f>[6]Input!H113</f>
        <v>0.46760391748744567</v>
      </c>
      <c r="I113" s="38">
        <f>[6]Input!I113</f>
        <v>0.5159189959821131</v>
      </c>
      <c r="J113" s="38">
        <f>[6]Input!J113</f>
        <v>0.48623822342797268</v>
      </c>
      <c r="K113" s="38">
        <f>[6]Input!K113</f>
        <v>0.48167279037159832</v>
      </c>
      <c r="L113" s="38">
        <f>[6]Input!L113</f>
        <v>0.47837570675957358</v>
      </c>
    </row>
    <row r="114" spans="1:12">
      <c r="A114" s="38">
        <f>[6]Input!A114</f>
        <v>112</v>
      </c>
      <c r="B114" s="38" t="str">
        <f>[6]Input!B114</f>
        <v>IND_NF_EC_NEW</v>
      </c>
      <c r="C114" s="38" t="str">
        <f>[6]Input!C114</f>
        <v>IND_NF_ELC</v>
      </c>
      <c r="D114" s="38">
        <f>[6]Input!D114</f>
        <v>0</v>
      </c>
      <c r="E114" s="38">
        <f>[6]Input!E114</f>
        <v>0</v>
      </c>
      <c r="F114" s="38">
        <f>[6]Input!F114</f>
        <v>0</v>
      </c>
      <c r="G114" s="38">
        <f>[6]Input!G114</f>
        <v>36.465357450187682</v>
      </c>
      <c r="H114" s="38">
        <f>[6]Input!H114</f>
        <v>102.2965952559274</v>
      </c>
      <c r="I114" s="38">
        <f>[6]Input!I114</f>
        <v>102.2965952559274</v>
      </c>
      <c r="J114" s="38">
        <f>[6]Input!J114</f>
        <v>97.330711534591572</v>
      </c>
      <c r="K114" s="38">
        <f>[6]Input!K114</f>
        <v>98.018059412745018</v>
      </c>
      <c r="L114" s="38">
        <f>[6]Input!L114</f>
        <v>235.7870648835206</v>
      </c>
    </row>
    <row r="115" spans="1:12">
      <c r="A115" s="38">
        <f>[6]Input!A115</f>
        <v>113</v>
      </c>
      <c r="B115" s="38" t="str">
        <f>[6]Input!B115</f>
        <v>IND_NF_MD_ELC_NEW</v>
      </c>
      <c r="C115" s="38" t="str">
        <f>[6]Input!C115</f>
        <v>IND_NF_ELC</v>
      </c>
      <c r="D115" s="38">
        <f>[6]Input!D115</f>
        <v>15.761901351730449</v>
      </c>
      <c r="E115" s="38">
        <f>[6]Input!E115</f>
        <v>12.93050579733379</v>
      </c>
      <c r="F115" s="38">
        <f>[6]Input!F115</f>
        <v>10.627996990358771</v>
      </c>
      <c r="G115" s="38">
        <f>[6]Input!G115</f>
        <v>10.856889516791121</v>
      </c>
      <c r="H115" s="38">
        <f>[6]Input!H115</f>
        <v>5.7526205533782919</v>
      </c>
      <c r="I115" s="38">
        <f>[6]Input!I115</f>
        <v>9.2869768215542265</v>
      </c>
      <c r="J115" s="38">
        <f>[6]Input!J115</f>
        <v>2.6428577403949709</v>
      </c>
      <c r="K115" s="38">
        <f>[6]Input!K115</f>
        <v>2.5259288046161901</v>
      </c>
      <c r="L115" s="38">
        <f>[6]Input!L115</f>
        <v>2.416126506138081</v>
      </c>
    </row>
    <row r="116" spans="1:12">
      <c r="A116" s="38">
        <f>[6]Input!A116</f>
        <v>114</v>
      </c>
      <c r="B116" s="38" t="str">
        <f>[6]Input!B116</f>
        <v>IND_NM_CLK_DRY_EXS</v>
      </c>
      <c r="C116" s="38" t="str">
        <f>[6]Input!C116</f>
        <v>IND_NGA</v>
      </c>
      <c r="D116" s="38">
        <f>[6]Input!D116</f>
        <v>46.925893760539608</v>
      </c>
      <c r="E116" s="38">
        <f>[6]Input!E116</f>
        <v>37.540715008431697</v>
      </c>
      <c r="F116" s="38">
        <f>[6]Input!F116</f>
        <v>28.155536256323789</v>
      </c>
      <c r="G116" s="38">
        <f>[6]Input!G116</f>
        <v>21.295183811129849</v>
      </c>
      <c r="H116" s="38">
        <f>[6]Input!H116</f>
        <v>10.64759190556493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>
      <c r="A117" s="38">
        <f>[6]Input!A117</f>
        <v>115</v>
      </c>
      <c r="B117" s="38" t="str">
        <f>[6]Input!B117</f>
        <v>IND_NM_CLK_DRY_EXS</v>
      </c>
      <c r="C117" s="38" t="str">
        <f>[6]Input!C117</f>
        <v>IND_HFO</v>
      </c>
      <c r="D117" s="38">
        <f>[6]Input!D117</f>
        <v>9.1381112984822934</v>
      </c>
      <c r="E117" s="38">
        <f>[6]Input!E117</f>
        <v>7.3104890387858372</v>
      </c>
      <c r="F117" s="38">
        <f>[6]Input!F117</f>
        <v>5.4828667790893766</v>
      </c>
      <c r="G117" s="38">
        <f>[6]Input!G117</f>
        <v>3.6552445193929168</v>
      </c>
      <c r="H117" s="38">
        <f>[6]Input!H117</f>
        <v>1.8276222596964551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>
      <c r="A118" s="38">
        <f>[6]Input!A118</f>
        <v>116</v>
      </c>
      <c r="B118" s="38" t="str">
        <f>[6]Input!B118</f>
        <v>IND_NM_CLK_DRY_EXS</v>
      </c>
      <c r="C118" s="38" t="str">
        <f>[6]Input!C118</f>
        <v>IND_COA</v>
      </c>
      <c r="D118" s="38">
        <f>[6]Input!D118</f>
        <v>24.740590219224281</v>
      </c>
      <c r="E118" s="38">
        <f>[6]Input!E118</f>
        <v>19.79247217537943</v>
      </c>
      <c r="F118" s="38">
        <f>[6]Input!F118</f>
        <v>14.844354131534571</v>
      </c>
      <c r="G118" s="38">
        <f>[6]Input!G118</f>
        <v>9.8962360876897133</v>
      </c>
      <c r="H118" s="38">
        <f>[6]Input!H118</f>
        <v>4.9481180438448567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>
      <c r="A119" s="38">
        <f>[6]Input!A119</f>
        <v>117</v>
      </c>
      <c r="B119" s="38" t="str">
        <f>[6]Input!B119</f>
        <v>IND_NM_CLK_DRY_EXS</v>
      </c>
      <c r="C119" s="38" t="str">
        <f>[6]Input!C119</f>
        <v>IND_PTC</v>
      </c>
      <c r="D119" s="38">
        <f>[6]Input!D119</f>
        <v>72.106467116357521</v>
      </c>
      <c r="E119" s="38">
        <f>[6]Input!E119</f>
        <v>57.685173693086</v>
      </c>
      <c r="F119" s="38">
        <f>[6]Input!F119</f>
        <v>43.2638802698145</v>
      </c>
      <c r="G119" s="38">
        <f>[6]Input!G119</f>
        <v>26.31776053962901</v>
      </c>
      <c r="H119" s="38">
        <f>[6]Input!H119</f>
        <v>13.1588802698145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>
      <c r="A120" s="38">
        <f>[6]Input!A120</f>
        <v>118</v>
      </c>
      <c r="B120" s="38" t="str">
        <f>[6]Input!B120</f>
        <v>IND_NM_CLK_WET_EXS</v>
      </c>
      <c r="C120" s="38" t="str">
        <f>[6]Input!C120</f>
        <v>IND_NGA</v>
      </c>
      <c r="D120" s="38">
        <f>[6]Input!D120</f>
        <v>134.642932954721</v>
      </c>
      <c r="E120" s="38">
        <f>[6]Input!E120</f>
        <v>134.642932954721</v>
      </c>
      <c r="F120" s="38">
        <f>[6]Input!F120</f>
        <v>110.4942328230687</v>
      </c>
      <c r="G120" s="38">
        <f>[6]Input!G120</f>
        <v>82.870674617301532</v>
      </c>
      <c r="H120" s="38">
        <f>[6]Input!H120</f>
        <v>17.446457814168749</v>
      </c>
      <c r="I120" s="38">
        <f>[6]Input!I120</f>
        <v>0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>
      <c r="A121" s="38">
        <f>[6]Input!A121</f>
        <v>119</v>
      </c>
      <c r="B121" s="38" t="str">
        <f>[6]Input!B121</f>
        <v>IND_NM_CLK_WET_EXS</v>
      </c>
      <c r="C121" s="38" t="str">
        <f>[6]Input!C121</f>
        <v>IND_HFO</v>
      </c>
      <c r="D121" s="38">
        <f>[6]Input!D121</f>
        <v>19.682535618953491</v>
      </c>
      <c r="E121" s="38">
        <f>[6]Input!E121</f>
        <v>19.682535618953491</v>
      </c>
      <c r="F121" s="38">
        <f>[6]Input!F121</f>
        <v>16.152401210395158</v>
      </c>
      <c r="G121" s="38">
        <f>[6]Input!G121</f>
        <v>12.11430090779637</v>
      </c>
      <c r="H121" s="38">
        <f>[6]Input!H121</f>
        <v>2.5503791384834469</v>
      </c>
      <c r="I121" s="38">
        <f>[6]Input!I121</f>
        <v>0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>
      <c r="A122" s="38">
        <f>[6]Input!A122</f>
        <v>120</v>
      </c>
      <c r="B122" s="38" t="str">
        <f>[6]Input!B122</f>
        <v>IND_NM_CLK_WET_EXS</v>
      </c>
      <c r="C122" s="38" t="str">
        <f>[6]Input!C122</f>
        <v>IND_BIO</v>
      </c>
      <c r="D122" s="38">
        <f>[6]Input!D122</f>
        <v>0</v>
      </c>
      <c r="E122" s="38">
        <f>[6]Input!E122</f>
        <v>0</v>
      </c>
      <c r="F122" s="38">
        <f>[6]Input!F122</f>
        <v>0</v>
      </c>
      <c r="G122" s="38">
        <f>[6]Input!G122</f>
        <v>30.870907796368812</v>
      </c>
      <c r="H122" s="38">
        <f>[6]Input!H122</f>
        <v>6.499138483446079</v>
      </c>
      <c r="I122" s="38">
        <f>[6]Input!I122</f>
        <v>0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>
      <c r="A123" s="38">
        <f>[6]Input!A123</f>
        <v>121</v>
      </c>
      <c r="B123" s="38" t="str">
        <f>[6]Input!B123</f>
        <v>IND_NM_CLK_WET_EXS</v>
      </c>
      <c r="C123" s="38" t="str">
        <f>[6]Input!C123</f>
        <v>IND_COA</v>
      </c>
      <c r="D123" s="38">
        <f>[6]Input!D123</f>
        <v>70.970187179568583</v>
      </c>
      <c r="E123" s="38">
        <f>[6]Input!E123</f>
        <v>70.970187179568583</v>
      </c>
      <c r="F123" s="38">
        <f>[6]Input!F123</f>
        <v>58.241425774296907</v>
      </c>
      <c r="G123" s="38">
        <f>[6]Input!G123</f>
        <v>43.681069330722679</v>
      </c>
      <c r="H123" s="38">
        <f>[6]Input!H123</f>
        <v>9.1960145959416231</v>
      </c>
      <c r="I123" s="38">
        <f>[6]Input!I123</f>
        <v>0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>
      <c r="A124" s="38">
        <f>[6]Input!A124</f>
        <v>122</v>
      </c>
      <c r="B124" s="38" t="str">
        <f>[6]Input!B124</f>
        <v>IND_NM_CLK_WET_EXS</v>
      </c>
      <c r="C124" s="38" t="str">
        <f>[6]Input!C124</f>
        <v>IND_PTC</v>
      </c>
      <c r="D124" s="38">
        <f>[6]Input!D124</f>
        <v>207.41178526918091</v>
      </c>
      <c r="E124" s="38">
        <f>[6]Input!E124</f>
        <v>207.41178526918091</v>
      </c>
      <c r="F124" s="38">
        <f>[6]Input!F124</f>
        <v>170.21172659309369</v>
      </c>
      <c r="G124" s="38">
        <f>[6]Input!G124</f>
        <v>96.787887148451404</v>
      </c>
      <c r="H124" s="38">
        <f>[6]Input!H124</f>
        <v>20.376397294410829</v>
      </c>
      <c r="I124" s="38">
        <f>[6]Input!I124</f>
        <v>0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>
      <c r="A125" s="38">
        <f>[6]Input!A125</f>
        <v>123</v>
      </c>
      <c r="B125" s="38" t="str">
        <f>[6]Input!B125</f>
        <v>IND_NM_LIM_EXS</v>
      </c>
      <c r="C125" s="38" t="str">
        <f>[6]Input!C125</f>
        <v>IND_NGA</v>
      </c>
      <c r="D125" s="38">
        <f>[6]Input!D125</f>
        <v>93.930099541284363</v>
      </c>
      <c r="E125" s="38">
        <f>[6]Input!E125</f>
        <v>78.275082951070331</v>
      </c>
      <c r="F125" s="38">
        <f>[6]Input!F125</f>
        <v>62.620066360856271</v>
      </c>
      <c r="G125" s="38">
        <f>[6]Input!G125</f>
        <v>46.965049770642203</v>
      </c>
      <c r="H125" s="38">
        <f>[6]Input!H125</f>
        <v>31.310033180428139</v>
      </c>
      <c r="I125" s="38">
        <f>[6]Input!I125</f>
        <v>15.655016590214061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>
      <c r="A126" s="38">
        <f>[6]Input!A126</f>
        <v>124</v>
      </c>
      <c r="B126" s="38" t="str">
        <f>[6]Input!B126</f>
        <v>IND_NM_LIM_EXS</v>
      </c>
      <c r="C126" s="38" t="str">
        <f>[6]Input!C126</f>
        <v>IND_HFO</v>
      </c>
      <c r="D126" s="38">
        <f>[6]Input!D126</f>
        <v>10.17106605504587</v>
      </c>
      <c r="E126" s="38">
        <f>[6]Input!E126</f>
        <v>8.4758883792048927</v>
      </c>
      <c r="F126" s="38">
        <f>[6]Input!F126</f>
        <v>6.7807107033639138</v>
      </c>
      <c r="G126" s="38">
        <f>[6]Input!G126</f>
        <v>5.0855330275229349</v>
      </c>
      <c r="H126" s="38">
        <f>[6]Input!H126</f>
        <v>3.3903553516819569</v>
      </c>
      <c r="I126" s="38">
        <f>[6]Input!I126</f>
        <v>1.695177675840978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>
      <c r="A127" s="38">
        <f>[6]Input!A127</f>
        <v>125</v>
      </c>
      <c r="B127" s="38" t="str">
        <f>[6]Input!B127</f>
        <v>IND_NM_LIM_EXS</v>
      </c>
      <c r="C127" s="38" t="str">
        <f>[6]Input!C127</f>
        <v>IND_COA</v>
      </c>
      <c r="D127" s="38">
        <f>[6]Input!D127</f>
        <v>38.50692522935779</v>
      </c>
      <c r="E127" s="38">
        <f>[6]Input!E127</f>
        <v>32.089104357798163</v>
      </c>
      <c r="F127" s="38">
        <f>[6]Input!F127</f>
        <v>25.67128348623854</v>
      </c>
      <c r="G127" s="38">
        <f>[6]Input!G127</f>
        <v>19.253462614678899</v>
      </c>
      <c r="H127" s="38">
        <f>[6]Input!H127</f>
        <v>12.83564174311927</v>
      </c>
      <c r="I127" s="38">
        <f>[6]Input!I127</f>
        <v>6.4178208715596323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>
      <c r="A128" s="38">
        <f>[6]Input!A128</f>
        <v>126</v>
      </c>
      <c r="B128" s="38" t="str">
        <f>[6]Input!B128</f>
        <v>IND_NM_GLS_EXS</v>
      </c>
      <c r="C128" s="38" t="str">
        <f>[6]Input!C128</f>
        <v>IND_NGA</v>
      </c>
      <c r="D128" s="38">
        <f>[6]Input!D128</f>
        <v>99.554878479893944</v>
      </c>
      <c r="E128" s="38">
        <f>[6]Input!E128</f>
        <v>82.962398733244925</v>
      </c>
      <c r="F128" s="38">
        <f>[6]Input!F128</f>
        <v>66.369918986595948</v>
      </c>
      <c r="G128" s="38">
        <f>[6]Input!G128</f>
        <v>49.777439239946951</v>
      </c>
      <c r="H128" s="38">
        <f>[6]Input!H128</f>
        <v>33.184959493297988</v>
      </c>
      <c r="I128" s="38">
        <f>[6]Input!I128</f>
        <v>12.947125865370451</v>
      </c>
      <c r="J128" s="38">
        <f>[6]Input!J128</f>
        <v>0</v>
      </c>
      <c r="K128" s="38">
        <f>[6]Input!K128</f>
        <v>0</v>
      </c>
      <c r="L128" s="38">
        <f>[6]Input!L128</f>
        <v>0</v>
      </c>
    </row>
    <row r="129" spans="1:12">
      <c r="A129" s="38">
        <f>[6]Input!A129</f>
        <v>127</v>
      </c>
      <c r="B129" s="38" t="str">
        <f>[6]Input!B129</f>
        <v>IND_NM_GLS_EXS</v>
      </c>
      <c r="C129" s="38" t="str">
        <f>[6]Input!C129</f>
        <v>IND_HFO</v>
      </c>
      <c r="D129" s="38">
        <f>[6]Input!D129</f>
        <v>5.846005302695537</v>
      </c>
      <c r="E129" s="38">
        <f>[6]Input!E129</f>
        <v>4.8716710855796146</v>
      </c>
      <c r="F129" s="38">
        <f>[6]Input!F129</f>
        <v>3.8973368684636909</v>
      </c>
      <c r="G129" s="38">
        <f>[6]Input!G129</f>
        <v>2.9230026513477809</v>
      </c>
      <c r="H129" s="38">
        <f>[6]Input!H129</f>
        <v>1.9486684342318461</v>
      </c>
      <c r="I129" s="38">
        <f>[6]Input!I129</f>
        <v>0.97433421711592283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>
      <c r="A130" s="38">
        <f>[6]Input!A130</f>
        <v>128</v>
      </c>
      <c r="B130" s="38" t="str">
        <f>[6]Input!B130</f>
        <v>IND_NM_CRM_EXS</v>
      </c>
      <c r="C130" s="38" t="str">
        <f>[6]Input!C130</f>
        <v>IND_NGA</v>
      </c>
      <c r="D130" s="38">
        <f>[6]Input!D130</f>
        <v>227.02108374384241</v>
      </c>
      <c r="E130" s="38">
        <f>[6]Input!E130</f>
        <v>181.61686699507399</v>
      </c>
      <c r="F130" s="38">
        <f>[6]Input!F130</f>
        <v>136.2126502463054</v>
      </c>
      <c r="G130" s="38">
        <f>[6]Input!G130</f>
        <v>90.808433497536953</v>
      </c>
      <c r="H130" s="38">
        <f>[6]Input!H130</f>
        <v>45.404216748768462</v>
      </c>
      <c r="I130" s="38">
        <f>[6]Input!I130</f>
        <v>0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>
      <c r="A131" s="38">
        <f>[6]Input!A131</f>
        <v>129</v>
      </c>
      <c r="B131" s="38" t="str">
        <f>[6]Input!B131</f>
        <v>IND_NM_CRM_EXS</v>
      </c>
      <c r="C131" s="38" t="str">
        <f>[6]Input!C131</f>
        <v>IND_HFO</v>
      </c>
      <c r="D131" s="38">
        <f>[6]Input!D131</f>
        <v>25.221044334975382</v>
      </c>
      <c r="E131" s="38">
        <f>[6]Input!E131</f>
        <v>20.176835467980261</v>
      </c>
      <c r="F131" s="38">
        <f>[6]Input!F131</f>
        <v>15.132626600985221</v>
      </c>
      <c r="G131" s="38">
        <f>[6]Input!G131</f>
        <v>10.08841773399014</v>
      </c>
      <c r="H131" s="38">
        <f>[6]Input!H131</f>
        <v>5.0442088669950742</v>
      </c>
      <c r="I131" s="38">
        <f>[6]Input!I131</f>
        <v>0</v>
      </c>
      <c r="J131" s="38">
        <f>[6]Input!J131</f>
        <v>0</v>
      </c>
      <c r="K131" s="38">
        <f>[6]Input!K131</f>
        <v>0</v>
      </c>
      <c r="L131" s="38">
        <f>[6]Input!L131</f>
        <v>0</v>
      </c>
    </row>
    <row r="132" spans="1:12">
      <c r="A132" s="38">
        <f>[6]Input!A132</f>
        <v>130</v>
      </c>
      <c r="B132" s="38" t="str">
        <f>[6]Input!B132</f>
        <v>IND_NM_CRM_EXS</v>
      </c>
      <c r="C132" s="38" t="str">
        <f>[6]Input!C132</f>
        <v>IND_COA</v>
      </c>
      <c r="D132" s="38">
        <f>[6]Input!D132</f>
        <v>18.21871921182267</v>
      </c>
      <c r="E132" s="38">
        <f>[6]Input!E132</f>
        <v>14.57497536945813</v>
      </c>
      <c r="F132" s="38">
        <f>[6]Input!F132</f>
        <v>10.93123152709359</v>
      </c>
      <c r="G132" s="38">
        <f>[6]Input!G132</f>
        <v>7.2874876847290659</v>
      </c>
      <c r="H132" s="38">
        <f>[6]Input!H132</f>
        <v>3.643743842364533</v>
      </c>
      <c r="I132" s="38">
        <f>[6]Input!I132</f>
        <v>0</v>
      </c>
      <c r="J132" s="38">
        <f>[6]Input!J132</f>
        <v>0</v>
      </c>
      <c r="K132" s="38">
        <f>[6]Input!K132</f>
        <v>0</v>
      </c>
      <c r="L132" s="38">
        <f>[6]Input!L132</f>
        <v>0</v>
      </c>
    </row>
    <row r="133" spans="1:12">
      <c r="A133" s="38">
        <f>[6]Input!A133</f>
        <v>131</v>
      </c>
      <c r="B133" s="38" t="str">
        <f>[6]Input!B133</f>
        <v>IND_NM_MD_OIL_EXS</v>
      </c>
      <c r="C133" s="38" t="str">
        <f>[6]Input!C133</f>
        <v>IND_LPG</v>
      </c>
      <c r="D133" s="38">
        <f>[6]Input!D133</f>
        <v>27.347999999999999</v>
      </c>
      <c r="E133" s="38">
        <f>[6]Input!E133</f>
        <v>9.7393457451309118</v>
      </c>
      <c r="F133" s="38">
        <f>[6]Input!F133</f>
        <v>0</v>
      </c>
      <c r="G133" s="38">
        <f>[6]Input!G133</f>
        <v>0</v>
      </c>
      <c r="H133" s="38">
        <f>[6]Input!H133</f>
        <v>0</v>
      </c>
      <c r="I133" s="38">
        <f>[6]Input!I133</f>
        <v>0</v>
      </c>
      <c r="J133" s="38">
        <f>[6]Input!J133</f>
        <v>0</v>
      </c>
      <c r="K133" s="38">
        <f>[6]Input!K133</f>
        <v>0</v>
      </c>
      <c r="L133" s="38">
        <f>[6]Input!L133</f>
        <v>0</v>
      </c>
    </row>
    <row r="134" spans="1:12">
      <c r="A134" s="38">
        <f>[6]Input!A134</f>
        <v>132</v>
      </c>
      <c r="B134" s="38" t="str">
        <f>[6]Input!B134</f>
        <v>IND_NM_MD_OIL_EXS</v>
      </c>
      <c r="C134" s="38" t="str">
        <f>[6]Input!C134</f>
        <v>IND_OIL</v>
      </c>
      <c r="D134" s="38">
        <f>[6]Input!D134</f>
        <v>0</v>
      </c>
      <c r="E134" s="38">
        <f>[6]Input!E134</f>
        <v>0</v>
      </c>
      <c r="F134" s="38">
        <f>[6]Input!F134</f>
        <v>16.408799999999999</v>
      </c>
      <c r="G134" s="38">
        <f>[6]Input!G134</f>
        <v>10.9392</v>
      </c>
      <c r="H134" s="38">
        <f>[6]Input!H134</f>
        <v>0</v>
      </c>
      <c r="I134" s="38">
        <f>[6]Input!I134</f>
        <v>0</v>
      </c>
      <c r="J134" s="38">
        <f>[6]Input!J134</f>
        <v>0</v>
      </c>
      <c r="K134" s="38">
        <f>[6]Input!K134</f>
        <v>0</v>
      </c>
      <c r="L134" s="38">
        <f>[6]Input!L134</f>
        <v>0</v>
      </c>
    </row>
    <row r="135" spans="1:12">
      <c r="A135" s="38">
        <f>[6]Input!A135</f>
        <v>133</v>
      </c>
      <c r="B135" s="38" t="str">
        <f>[6]Input!B135</f>
        <v>IND_NM_MD_OIL_EXS</v>
      </c>
      <c r="C135" s="38" t="str">
        <f>[6]Input!C135</f>
        <v>IND_NAP</v>
      </c>
      <c r="D135" s="38">
        <f>[6]Input!D135</f>
        <v>0</v>
      </c>
      <c r="E135" s="38">
        <f>[6]Input!E135</f>
        <v>12.139054254869089</v>
      </c>
      <c r="F135" s="38">
        <f>[6]Input!F135</f>
        <v>0</v>
      </c>
      <c r="G135" s="38">
        <f>[6]Input!G135</f>
        <v>0</v>
      </c>
      <c r="H135" s="38">
        <f>[6]Input!H135</f>
        <v>5.4696000000000016</v>
      </c>
      <c r="I135" s="38">
        <f>[6]Input!I135</f>
        <v>0</v>
      </c>
      <c r="J135" s="38">
        <f>[6]Input!J135</f>
        <v>0</v>
      </c>
      <c r="K135" s="38">
        <f>[6]Input!K135</f>
        <v>0</v>
      </c>
      <c r="L135" s="38">
        <f>[6]Input!L135</f>
        <v>0</v>
      </c>
    </row>
    <row r="136" spans="1:12">
      <c r="A136" s="38">
        <f>[6]Input!A136</f>
        <v>134</v>
      </c>
      <c r="B136" s="38" t="str">
        <f>[6]Input!B136</f>
        <v>IND_NM_CLK_DRY_NEW</v>
      </c>
      <c r="C136" s="38" t="str">
        <f>[6]Input!C136</f>
        <v>IND_NGA</v>
      </c>
      <c r="D136" s="38">
        <f>[6]Input!D136</f>
        <v>17.341034439838481</v>
      </c>
      <c r="E136" s="38">
        <f>[6]Input!E136</f>
        <v>20.206286191180201</v>
      </c>
      <c r="F136" s="38">
        <f>[6]Input!F136</f>
        <v>26.067569658219139</v>
      </c>
      <c r="G136" s="38">
        <f>[6]Input!G136</f>
        <v>37.166378012736729</v>
      </c>
      <c r="H136" s="38">
        <f>[6]Input!H136</f>
        <v>51.133492937867018</v>
      </c>
      <c r="I136" s="38">
        <f>[6]Input!I136</f>
        <v>57.200092560246013</v>
      </c>
      <c r="J136" s="38">
        <f>[6]Input!J136</f>
        <v>57.363534626440241</v>
      </c>
      <c r="K136" s="38">
        <f>[6]Input!K136</f>
        <v>56.783570944217352</v>
      </c>
      <c r="L136" s="38">
        <f>[6]Input!L136</f>
        <v>49.699807431695518</v>
      </c>
    </row>
    <row r="137" spans="1:12">
      <c r="A137" s="38">
        <f>[6]Input!A137</f>
        <v>135</v>
      </c>
      <c r="B137" s="38" t="str">
        <f>[6]Input!B137</f>
        <v>IND_NM_CLK_DRY_NEW</v>
      </c>
      <c r="C137" s="38" t="str">
        <f>[6]Input!C137</f>
        <v>IND_HFO</v>
      </c>
      <c r="D137" s="38">
        <f>[6]Input!D137</f>
        <v>34.682068879676947</v>
      </c>
      <c r="E137" s="38">
        <f>[6]Input!E137</f>
        <v>40.412572382360409</v>
      </c>
      <c r="F137" s="38">
        <f>[6]Input!F137</f>
        <v>52.135139316438298</v>
      </c>
      <c r="G137" s="38">
        <f>[6]Input!G137</f>
        <v>74.332756025473458</v>
      </c>
      <c r="H137" s="38">
        <f>[6]Input!H137</f>
        <v>102.26698587573399</v>
      </c>
      <c r="I137" s="38">
        <f>[6]Input!I137</f>
        <v>114.400185120492</v>
      </c>
      <c r="J137" s="38">
        <f>[6]Input!J137</f>
        <v>114.7270692528805</v>
      </c>
      <c r="K137" s="38">
        <f>[6]Input!K137</f>
        <v>113.5671418884347</v>
      </c>
      <c r="L137" s="38">
        <f>[6]Input!L137</f>
        <v>99.399614863391065</v>
      </c>
    </row>
    <row r="138" spans="1:12">
      <c r="A138" s="38">
        <f>[6]Input!A138</f>
        <v>136</v>
      </c>
      <c r="B138" s="38" t="str">
        <f>[6]Input!B138</f>
        <v>IND_NM_CLK_DRY_NEW</v>
      </c>
      <c r="C138" s="38" t="str">
        <f>[6]Input!C138</f>
        <v>IND_COA</v>
      </c>
      <c r="D138" s="38">
        <f>[6]Input!D138</f>
        <v>134.39301690874819</v>
      </c>
      <c r="E138" s="38">
        <f>[6]Input!E138</f>
        <v>156.59871798164659</v>
      </c>
      <c r="F138" s="38">
        <f>[6]Input!F138</f>
        <v>202.02366485119839</v>
      </c>
      <c r="G138" s="38">
        <f>[6]Input!G138</f>
        <v>288.03942959870972</v>
      </c>
      <c r="H138" s="38">
        <f>[6]Input!H138</f>
        <v>396.28457026846939</v>
      </c>
      <c r="I138" s="38">
        <f>[6]Input!I138</f>
        <v>443.30071734190648</v>
      </c>
      <c r="J138" s="38">
        <f>[6]Input!J138</f>
        <v>444.56739335491193</v>
      </c>
      <c r="K138" s="38">
        <f>[6]Input!K138</f>
        <v>440.07267481768451</v>
      </c>
      <c r="L138" s="38">
        <f>[6]Input!L138</f>
        <v>385.17350759564027</v>
      </c>
    </row>
    <row r="139" spans="1:12">
      <c r="A139" s="38">
        <f>[6]Input!A139</f>
        <v>137</v>
      </c>
      <c r="B139" s="38" t="str">
        <f>[6]Input!B139</f>
        <v>IND_NM_CLK_DRY_NEW</v>
      </c>
      <c r="C139" s="38" t="str">
        <f>[6]Input!C139</f>
        <v>IND_BGS</v>
      </c>
      <c r="D139" s="38">
        <f>[6]Input!D139</f>
        <v>10.838146524899051</v>
      </c>
      <c r="E139" s="38">
        <f>[6]Input!E139</f>
        <v>12.62892886948763</v>
      </c>
      <c r="F139" s="38">
        <f>[6]Input!F139</f>
        <v>16.292231036386969</v>
      </c>
      <c r="G139" s="38">
        <f>[6]Input!G139</f>
        <v>23.228986257960461</v>
      </c>
      <c r="H139" s="38">
        <f>[6]Input!H139</f>
        <v>31.95843308616692</v>
      </c>
      <c r="I139" s="38">
        <f>[6]Input!I139</f>
        <v>35.750057850153752</v>
      </c>
      <c r="J139" s="38">
        <f>[6]Input!J139</f>
        <v>35.852209141525137</v>
      </c>
      <c r="K139" s="38">
        <f>[6]Input!K139</f>
        <v>35.489731840135853</v>
      </c>
      <c r="L139" s="38">
        <f>[6]Input!L139</f>
        <v>31.062379644809699</v>
      </c>
    </row>
    <row r="140" spans="1:12">
      <c r="A140" s="38">
        <f>[6]Input!A140</f>
        <v>138</v>
      </c>
      <c r="B140" s="38" t="str">
        <f>[6]Input!B140</f>
        <v>IND_NM_CLK_DRY_OCCS_NEW</v>
      </c>
      <c r="C140" s="38" t="str">
        <f>[6]Input!C140</f>
        <v>IND_NGA</v>
      </c>
      <c r="D140" s="38">
        <f>[6]Input!D140</f>
        <v>0</v>
      </c>
      <c r="E140" s="38">
        <f>[6]Input!E140</f>
        <v>0</v>
      </c>
      <c r="F140" s="38">
        <f>[6]Input!F140</f>
        <v>0</v>
      </c>
      <c r="G140" s="38">
        <f>[6]Input!G140</f>
        <v>0</v>
      </c>
      <c r="H140" s="38">
        <f>[6]Input!H140</f>
        <v>6.2735849056603779E-3</v>
      </c>
      <c r="I140" s="38">
        <f>[6]Input!I140</f>
        <v>4.3915094339622637E-2</v>
      </c>
      <c r="J140" s="38">
        <f>[6]Input!J140</f>
        <v>0.26976415094339617</v>
      </c>
      <c r="K140" s="38">
        <f>[6]Input!K140</f>
        <v>1.675047169811321</v>
      </c>
      <c r="L140" s="38">
        <f>[6]Input!L140</f>
        <v>9.8746226415094345</v>
      </c>
    </row>
    <row r="141" spans="1:12">
      <c r="A141" s="38">
        <f>[6]Input!A141</f>
        <v>139</v>
      </c>
      <c r="B141" s="38" t="str">
        <f>[6]Input!B141</f>
        <v>IND_NM_CLK_DRY_OCCS_NEW</v>
      </c>
      <c r="C141" s="38" t="str">
        <f>[6]Input!C141</f>
        <v>IND_HFO</v>
      </c>
      <c r="D141" s="38">
        <f>[6]Input!D141</f>
        <v>0</v>
      </c>
      <c r="E141" s="38">
        <f>[6]Input!E141</f>
        <v>0</v>
      </c>
      <c r="F141" s="38">
        <f>[6]Input!F141</f>
        <v>0</v>
      </c>
      <c r="G141" s="38">
        <f>[6]Input!G141</f>
        <v>0</v>
      </c>
      <c r="H141" s="38">
        <f>[6]Input!H141</f>
        <v>1.2547169811320759E-2</v>
      </c>
      <c r="I141" s="38">
        <f>[6]Input!I141</f>
        <v>8.7830188679245316E-2</v>
      </c>
      <c r="J141" s="38">
        <f>[6]Input!J141</f>
        <v>0.53952830188679268</v>
      </c>
      <c r="K141" s="38">
        <f>[6]Input!K141</f>
        <v>3.3500943396226428</v>
      </c>
      <c r="L141" s="38">
        <f>[6]Input!L141</f>
        <v>19.749245283018752</v>
      </c>
    </row>
    <row r="142" spans="1:12">
      <c r="A142" s="38">
        <f>[6]Input!A142</f>
        <v>140</v>
      </c>
      <c r="B142" s="38" t="str">
        <f>[6]Input!B142</f>
        <v>IND_NM_CLK_DRY_OCCS_NEW</v>
      </c>
      <c r="C142" s="38" t="str">
        <f>[6]Input!C142</f>
        <v>IND_COA</v>
      </c>
      <c r="D142" s="38">
        <f>[6]Input!D142</f>
        <v>0</v>
      </c>
      <c r="E142" s="38">
        <f>[6]Input!E142</f>
        <v>0</v>
      </c>
      <c r="F142" s="38">
        <f>[6]Input!F142</f>
        <v>0</v>
      </c>
      <c r="G142" s="38">
        <f>[6]Input!G142</f>
        <v>0</v>
      </c>
      <c r="H142" s="38">
        <f>[6]Input!H142</f>
        <v>5.1084905660377357E-2</v>
      </c>
      <c r="I142" s="38">
        <f>[6]Input!I142</f>
        <v>0.35759433962264148</v>
      </c>
      <c r="J142" s="38">
        <f>[6]Input!J142</f>
        <v>2.196650943396226</v>
      </c>
      <c r="K142" s="38">
        <f>[6]Input!K142</f>
        <v>13.639669811320751</v>
      </c>
      <c r="L142" s="38">
        <f>[6]Input!L142</f>
        <v>80.407641509433901</v>
      </c>
    </row>
    <row r="143" spans="1:12">
      <c r="A143" s="38">
        <f>[6]Input!A143</f>
        <v>141</v>
      </c>
      <c r="B143" s="38" t="str">
        <f>[6]Input!B143</f>
        <v>IND_NM_CLK_DRY_OCCS_NEW</v>
      </c>
      <c r="C143" s="38" t="str">
        <f>[6]Input!C143</f>
        <v>IND_BGS</v>
      </c>
      <c r="D143" s="38">
        <f>[6]Input!D143</f>
        <v>0</v>
      </c>
      <c r="E143" s="38">
        <f>[6]Input!E143</f>
        <v>0</v>
      </c>
      <c r="F143" s="38">
        <f>[6]Input!F143</f>
        <v>0</v>
      </c>
      <c r="G143" s="38">
        <f>[6]Input!G143</f>
        <v>0</v>
      </c>
      <c r="H143" s="38">
        <f>[6]Input!H143</f>
        <v>4.4811320754717032E-3</v>
      </c>
      <c r="I143" s="38">
        <f>[6]Input!I143</f>
        <v>3.1367924528301887E-2</v>
      </c>
      <c r="J143" s="38">
        <f>[6]Input!J143</f>
        <v>0.19268867924528299</v>
      </c>
      <c r="K143" s="38">
        <f>[6]Input!K143</f>
        <v>1.196462264150943</v>
      </c>
      <c r="L143" s="38">
        <f>[6]Input!L143</f>
        <v>7.0533018867925232</v>
      </c>
    </row>
    <row r="144" spans="1:12">
      <c r="A144" s="38">
        <f>[6]Input!A144</f>
        <v>142</v>
      </c>
      <c r="B144" s="38" t="str">
        <f>[6]Input!B144</f>
        <v>IND_NM_LIM_LRK_NEW</v>
      </c>
      <c r="C144" s="38" t="str">
        <f>[6]Input!C144</f>
        <v>IND_NGA</v>
      </c>
      <c r="D144" s="38">
        <f>[6]Input!D144</f>
        <v>0.44330608000000182</v>
      </c>
      <c r="E144" s="38">
        <f>[6]Input!E144</f>
        <v>1.8829960970431661</v>
      </c>
      <c r="F144" s="38">
        <f>[6]Input!F144</f>
        <v>2.9343271524677039</v>
      </c>
      <c r="G144" s="38">
        <f>[6]Input!G144</f>
        <v>4.6075506687945174</v>
      </c>
      <c r="H144" s="38">
        <f>[6]Input!H144</f>
        <v>5.814137671769199</v>
      </c>
      <c r="I144" s="38">
        <f>[6]Input!I144</f>
        <v>7.0760183796007006</v>
      </c>
      <c r="J144" s="38">
        <f>[6]Input!J144</f>
        <v>8.1510480516334187</v>
      </c>
      <c r="K144" s="38">
        <f>[6]Input!K144</f>
        <v>8.2150704882893244</v>
      </c>
      <c r="L144" s="38">
        <f>[6]Input!L144</f>
        <v>8.3018421703218728</v>
      </c>
    </row>
    <row r="145" spans="1:12">
      <c r="A145" s="38">
        <f>[6]Input!A145</f>
        <v>143</v>
      </c>
      <c r="B145" s="38" t="str">
        <f>[6]Input!B145</f>
        <v>IND_NM_LIM_LRK_NEW</v>
      </c>
      <c r="C145" s="38" t="str">
        <f>[6]Input!C145</f>
        <v>IND_HFO</v>
      </c>
      <c r="D145" s="38">
        <f>[6]Input!D145</f>
        <v>0.14776869333333451</v>
      </c>
      <c r="E145" s="38">
        <f>[6]Input!E145</f>
        <v>0.62766536568105558</v>
      </c>
      <c r="F145" s="38">
        <f>[6]Input!F145</f>
        <v>0.97810905082257049</v>
      </c>
      <c r="G145" s="38">
        <f>[6]Input!G145</f>
        <v>1.5358502229315061</v>
      </c>
      <c r="H145" s="38">
        <f>[6]Input!H145</f>
        <v>1.938045890589734</v>
      </c>
      <c r="I145" s="38">
        <f>[6]Input!I145</f>
        <v>2.3586727932002338</v>
      </c>
      <c r="J145" s="38">
        <f>[6]Input!J145</f>
        <v>2.7170160172111402</v>
      </c>
      <c r="K145" s="38">
        <f>[6]Input!K145</f>
        <v>2.7383568294297751</v>
      </c>
      <c r="L145" s="38">
        <f>[6]Input!L145</f>
        <v>2.7672807234406251</v>
      </c>
    </row>
    <row r="146" spans="1:12">
      <c r="A146" s="38">
        <f>[6]Input!A146</f>
        <v>144</v>
      </c>
      <c r="B146" s="38" t="str">
        <f>[6]Input!B146</f>
        <v>IND_NM_LIM_LRK_NEW</v>
      </c>
      <c r="C146" s="38" t="str">
        <f>[6]Input!C146</f>
        <v>IND_BIO</v>
      </c>
      <c r="D146" s="38">
        <f>[6]Input!D146</f>
        <v>2.0687617066666828</v>
      </c>
      <c r="E146" s="38">
        <f>[6]Input!E146</f>
        <v>8.7873151195347816</v>
      </c>
      <c r="F146" s="38">
        <f>[6]Input!F146</f>
        <v>13.69352671151599</v>
      </c>
      <c r="G146" s="38">
        <f>[6]Input!G146</f>
        <v>21.501903121041071</v>
      </c>
      <c r="H146" s="38">
        <f>[6]Input!H146</f>
        <v>27.13264246825625</v>
      </c>
      <c r="I146" s="38">
        <f>[6]Input!I146</f>
        <v>33.02141910480325</v>
      </c>
      <c r="J146" s="38">
        <f>[6]Input!J146</f>
        <v>38.038224240955927</v>
      </c>
      <c r="K146" s="38">
        <f>[6]Input!K146</f>
        <v>38.33699561201685</v>
      </c>
      <c r="L146" s="38">
        <f>[6]Input!L146</f>
        <v>38.741930128168747</v>
      </c>
    </row>
    <row r="147" spans="1:12">
      <c r="A147" s="38">
        <f>[6]Input!A147</f>
        <v>145</v>
      </c>
      <c r="B147" s="38" t="str">
        <f>[6]Input!B147</f>
        <v>IND_NM_LIM_LRK_NEW</v>
      </c>
      <c r="C147" s="38" t="str">
        <f>[6]Input!C147</f>
        <v>IND_COA</v>
      </c>
      <c r="D147" s="38">
        <f>[6]Input!D147</f>
        <v>11.96926416000009</v>
      </c>
      <c r="E147" s="38">
        <f>[6]Input!E147</f>
        <v>50.840894620165493</v>
      </c>
      <c r="F147" s="38">
        <f>[6]Input!F147</f>
        <v>79.2268331166282</v>
      </c>
      <c r="G147" s="38">
        <f>[6]Input!G147</f>
        <v>124.403868057452</v>
      </c>
      <c r="H147" s="38">
        <f>[6]Input!H147</f>
        <v>156.98171713776841</v>
      </c>
      <c r="I147" s="38">
        <f>[6]Input!I147</f>
        <v>191.0524962492189</v>
      </c>
      <c r="J147" s="38">
        <f>[6]Input!J147</f>
        <v>220.07829739410229</v>
      </c>
      <c r="K147" s="38">
        <f>[6]Input!K147</f>
        <v>221.80690318381181</v>
      </c>
      <c r="L147" s="38">
        <f>[6]Input!L147</f>
        <v>224.14973859869059</v>
      </c>
    </row>
    <row r="148" spans="1:12">
      <c r="A148" s="38">
        <f>[6]Input!A148</f>
        <v>146</v>
      </c>
      <c r="B148" s="38" t="str">
        <f>[6]Input!B148</f>
        <v>IND_NM_GLS_FOSS_NEW</v>
      </c>
      <c r="C148" s="38" t="str">
        <f>[6]Input!C148</f>
        <v>IND_NGA</v>
      </c>
      <c r="D148" s="38">
        <f>[6]Input!D148</f>
        <v>28.866169451467371</v>
      </c>
      <c r="E148" s="38">
        <f>[6]Input!E148</f>
        <v>0</v>
      </c>
      <c r="F148" s="38">
        <f>[6]Input!F148</f>
        <v>28.866169451467371</v>
      </c>
      <c r="G148" s="38">
        <f>[6]Input!G148</f>
        <v>0</v>
      </c>
      <c r="H148" s="38">
        <f>[6]Input!H148</f>
        <v>0</v>
      </c>
      <c r="I148" s="38">
        <f>[6]Input!I148</f>
        <v>0</v>
      </c>
      <c r="J148" s="38">
        <f>[6]Input!J148</f>
        <v>0</v>
      </c>
      <c r="K148" s="38">
        <f>[6]Input!K148</f>
        <v>0</v>
      </c>
      <c r="L148" s="38">
        <f>[6]Input!L148</f>
        <v>0</v>
      </c>
    </row>
    <row r="149" spans="1:12">
      <c r="A149" s="38">
        <f>[6]Input!A149</f>
        <v>147</v>
      </c>
      <c r="B149" s="38" t="str">
        <f>[6]Input!B149</f>
        <v>IND_NM_GLS_ELEC_NEW</v>
      </c>
      <c r="C149" s="38" t="str">
        <f>[6]Input!C149</f>
        <v>IND_BIO</v>
      </c>
      <c r="D149" s="38">
        <f>[6]Input!D149</f>
        <v>1.0628667044387521</v>
      </c>
      <c r="E149" s="38">
        <f>[6]Input!E149</f>
        <v>61.119579527930647</v>
      </c>
      <c r="F149" s="38">
        <f>[6]Input!F149</f>
        <v>81.441874195985434</v>
      </c>
      <c r="G149" s="38">
        <f>[6]Input!G149</f>
        <v>148.174250175808</v>
      </c>
      <c r="H149" s="38">
        <f>[6]Input!H149</f>
        <v>188.0571805709825</v>
      </c>
      <c r="I149" s="38">
        <f>[6]Input!I149</f>
        <v>228.4581126001342</v>
      </c>
      <c r="J149" s="38">
        <f>[6]Input!J149</f>
        <v>263.2540567357716</v>
      </c>
      <c r="K149" s="38">
        <f>[6]Input!K149</f>
        <v>0</v>
      </c>
      <c r="L149" s="38">
        <f>[6]Input!L149</f>
        <v>0</v>
      </c>
    </row>
    <row r="150" spans="1:12">
      <c r="A150" s="38">
        <f>[6]Input!A150</f>
        <v>148</v>
      </c>
      <c r="B150" s="38" t="str">
        <f>[6]Input!B150</f>
        <v>IND_NM_CRM_NEW</v>
      </c>
      <c r="C150" s="38" t="str">
        <f>[6]Input!C150</f>
        <v>IND_NGA</v>
      </c>
      <c r="D150" s="38">
        <f>[6]Input!D150</f>
        <v>230.7641976944883</v>
      </c>
      <c r="E150" s="38">
        <f>[6]Input!E150</f>
        <v>286.29126390098509</v>
      </c>
      <c r="F150" s="38">
        <f>[6]Input!F150</f>
        <v>320.402861496676</v>
      </c>
      <c r="G150" s="38">
        <f>[6]Input!G150</f>
        <v>390.23896483819988</v>
      </c>
      <c r="H150" s="38">
        <f>[6]Input!H150</f>
        <v>413.22581141653723</v>
      </c>
      <c r="I150" s="38">
        <f>[6]Input!I150</f>
        <v>456.1138087624343</v>
      </c>
      <c r="J150" s="38">
        <f>[6]Input!J150</f>
        <v>459.589915532323</v>
      </c>
      <c r="K150" s="38">
        <f>[6]Input!K150</f>
        <v>461.25660480806692</v>
      </c>
      <c r="L150" s="38">
        <f>[6]Input!L150</f>
        <v>466.1286276963524</v>
      </c>
    </row>
    <row r="151" spans="1:12">
      <c r="A151" s="38">
        <f>[6]Input!A151</f>
        <v>149</v>
      </c>
      <c r="B151" s="38" t="str">
        <f>[6]Input!B151</f>
        <v>IND_PP_SB_BIO_EXS</v>
      </c>
      <c r="C151" s="38" t="str">
        <f>[6]Input!C151</f>
        <v>IND_BIO</v>
      </c>
      <c r="D151" s="38">
        <f>[6]Input!D151</f>
        <v>435.88914110429448</v>
      </c>
      <c r="E151" s="38">
        <f>[6]Input!E151</f>
        <v>348.71131288343548</v>
      </c>
      <c r="F151" s="38">
        <f>[6]Input!F151</f>
        <v>261.53348466257671</v>
      </c>
      <c r="G151" s="38">
        <f>[6]Input!G151</f>
        <v>174.3556564417178</v>
      </c>
      <c r="H151" s="38">
        <f>[6]Input!H151</f>
        <v>87.177828220858871</v>
      </c>
      <c r="I151" s="38">
        <f>[6]Input!I151</f>
        <v>0</v>
      </c>
      <c r="J151" s="38">
        <f>[6]Input!J151</f>
        <v>0</v>
      </c>
      <c r="K151" s="38">
        <f>[6]Input!K151</f>
        <v>0</v>
      </c>
      <c r="L151" s="38">
        <f>[6]Input!L151</f>
        <v>0</v>
      </c>
    </row>
    <row r="152" spans="1:12">
      <c r="A152" s="38">
        <f>[6]Input!A152</f>
        <v>150</v>
      </c>
      <c r="B152" s="38" t="str">
        <f>[6]Input!B152</f>
        <v>IND_PP_PH_HFO_EXS</v>
      </c>
      <c r="C152" s="38" t="str">
        <f>[6]Input!C152</f>
        <v>IND_HFO</v>
      </c>
      <c r="D152" s="38">
        <f>[6]Input!D152</f>
        <v>8.0800000000000018</v>
      </c>
      <c r="E152" s="38">
        <f>[6]Input!E152</f>
        <v>6.463999999999996</v>
      </c>
      <c r="F152" s="38">
        <f>[6]Input!F152</f>
        <v>4.8480000000000008</v>
      </c>
      <c r="G152" s="38">
        <f>[6]Input!G152</f>
        <v>3.2320000000000002</v>
      </c>
      <c r="H152" s="38">
        <f>[6]Input!H152</f>
        <v>1.616000000000001</v>
      </c>
      <c r="I152" s="38">
        <f>[6]Input!I152</f>
        <v>0</v>
      </c>
      <c r="J152" s="38">
        <f>[6]Input!J152</f>
        <v>0</v>
      </c>
      <c r="K152" s="38">
        <f>[6]Input!K152</f>
        <v>0</v>
      </c>
      <c r="L152" s="38">
        <f>[6]Input!L152</f>
        <v>0</v>
      </c>
    </row>
    <row r="153" spans="1:12">
      <c r="A153" s="38">
        <f>[6]Input!A153</f>
        <v>151</v>
      </c>
      <c r="B153" s="38" t="str">
        <f>[6]Input!B153</f>
        <v>IND_PP_PH_NGA_EXS</v>
      </c>
      <c r="C153" s="38" t="str">
        <f>[6]Input!C153</f>
        <v>IND_NGA</v>
      </c>
      <c r="D153" s="38">
        <f>[6]Input!D153</f>
        <v>29.098500000000001</v>
      </c>
      <c r="E153" s="38">
        <f>[6]Input!E153</f>
        <v>12.252000000000001</v>
      </c>
      <c r="F153" s="38">
        <f>[6]Input!F153</f>
        <v>9.2274000000000065</v>
      </c>
      <c r="G153" s="38">
        <f>[6]Input!G153</f>
        <v>6.1259999999999923</v>
      </c>
      <c r="H153" s="38">
        <f>[6]Input!H153</f>
        <v>3.0629999999999988</v>
      </c>
      <c r="I153" s="38">
        <f>[6]Input!I153</f>
        <v>0</v>
      </c>
      <c r="J153" s="38">
        <f>[6]Input!J153</f>
        <v>0</v>
      </c>
      <c r="K153" s="38">
        <f>[6]Input!K153</f>
        <v>0</v>
      </c>
      <c r="L153" s="38">
        <f>[6]Input!L153</f>
        <v>0</v>
      </c>
    </row>
    <row r="154" spans="1:12">
      <c r="A154" s="38">
        <f>[6]Input!A154</f>
        <v>152</v>
      </c>
      <c r="B154" s="38" t="str">
        <f>[6]Input!B154</f>
        <v>IND_PP_PH_COA_EXS</v>
      </c>
      <c r="C154" s="38" t="str">
        <f>[6]Input!C154</f>
        <v>IND_COA</v>
      </c>
      <c r="D154" s="38">
        <f>[6]Input!D154</f>
        <v>0.9105882352941177</v>
      </c>
      <c r="E154" s="38">
        <f>[6]Input!E154</f>
        <v>0.72847058823529409</v>
      </c>
      <c r="F154" s="38">
        <f>[6]Input!F154</f>
        <v>0.54635294117647115</v>
      </c>
      <c r="G154" s="38">
        <f>[6]Input!G154</f>
        <v>0.36423529411764721</v>
      </c>
      <c r="H154" s="38">
        <f>[6]Input!H154</f>
        <v>0.18211764705882361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>
      <c r="A155" s="38">
        <f>[6]Input!A155</f>
        <v>153</v>
      </c>
      <c r="B155" s="38" t="str">
        <f>[6]Input!B155</f>
        <v>IND_PP_PH_BIO_EXS</v>
      </c>
      <c r="C155" s="38" t="str">
        <f>[6]Input!C155</f>
        <v>IND_BIO</v>
      </c>
      <c r="D155" s="38">
        <f>[6]Input!D155</f>
        <v>2.383941176470588</v>
      </c>
      <c r="E155" s="38">
        <f>[6]Input!E155</f>
        <v>1.057976470588051</v>
      </c>
      <c r="F155" s="38">
        <f>[6]Input!F155</f>
        <v>0.75282352941176478</v>
      </c>
      <c r="G155" s="38">
        <f>[6]Input!G155</f>
        <v>0.52898823529408223</v>
      </c>
      <c r="H155" s="38">
        <f>[6]Input!H155</f>
        <v>0.26449411764705699</v>
      </c>
      <c r="I155" s="38">
        <f>[6]Input!I155</f>
        <v>0</v>
      </c>
      <c r="J155" s="38">
        <f>[6]Input!J155</f>
        <v>0</v>
      </c>
      <c r="K155" s="38">
        <f>[6]Input!K155</f>
        <v>0</v>
      </c>
      <c r="L155" s="38">
        <f>[6]Input!L155</f>
        <v>0</v>
      </c>
    </row>
    <row r="156" spans="1:12">
      <c r="A156" s="38">
        <f>[6]Input!A156</f>
        <v>154</v>
      </c>
      <c r="B156" s="38" t="str">
        <f>[6]Input!B156</f>
        <v>IND_PP_DH_OIL_EXS</v>
      </c>
      <c r="C156" s="38" t="str">
        <f>[6]Input!C156</f>
        <v>IND_OIL</v>
      </c>
      <c r="D156" s="38">
        <f>[6]Input!D156</f>
        <v>10.75609756097561</v>
      </c>
      <c r="E156" s="38">
        <f>[6]Input!E156</f>
        <v>8.6048780487804883</v>
      </c>
      <c r="F156" s="38">
        <f>[6]Input!F156</f>
        <v>6.4536585365853671</v>
      </c>
      <c r="G156" s="38">
        <f>[6]Input!G156</f>
        <v>4.3024390243902433</v>
      </c>
      <c r="H156" s="38">
        <f>[6]Input!H156</f>
        <v>2.151219512195123</v>
      </c>
      <c r="I156" s="38">
        <f>[6]Input!I156</f>
        <v>0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>
      <c r="A157" s="38">
        <f>[6]Input!A157</f>
        <v>155</v>
      </c>
      <c r="B157" s="38" t="str">
        <f>[6]Input!B157</f>
        <v>IND_PP_DH_NGA_EXS</v>
      </c>
      <c r="C157" s="38" t="str">
        <f>[6]Input!C157</f>
        <v>IND_NGA</v>
      </c>
      <c r="D157" s="38">
        <f>[6]Input!D157</f>
        <v>43.542439024390248</v>
      </c>
      <c r="E157" s="38">
        <f>[6]Input!E157</f>
        <v>18.333658536585371</v>
      </c>
      <c r="F157" s="38">
        <f>[6]Input!F157</f>
        <v>17.416975609756079</v>
      </c>
      <c r="G157" s="38">
        <f>[6]Input!G157</f>
        <v>17.416975609756129</v>
      </c>
      <c r="H157" s="38">
        <f>[6]Input!H157</f>
        <v>4.5834146341463402</v>
      </c>
      <c r="I157" s="38">
        <f>[6]Input!I157</f>
        <v>0</v>
      </c>
      <c r="J157" s="38">
        <f>[6]Input!J157</f>
        <v>0</v>
      </c>
      <c r="K157" s="38">
        <f>[6]Input!K157</f>
        <v>0</v>
      </c>
      <c r="L157" s="38">
        <f>[6]Input!L157</f>
        <v>0</v>
      </c>
    </row>
    <row r="158" spans="1:12">
      <c r="A158" s="38">
        <f>[6]Input!A158</f>
        <v>156</v>
      </c>
      <c r="B158" s="38" t="str">
        <f>[6]Input!B158</f>
        <v>IND_PP_DH_LPG_EXS</v>
      </c>
      <c r="C158" s="38" t="str">
        <f>[6]Input!C158</f>
        <v>IND_LPG</v>
      </c>
      <c r="D158" s="38">
        <f>[6]Input!D158</f>
        <v>4.2640243902439021</v>
      </c>
      <c r="E158" s="38">
        <f>[6]Input!E158</f>
        <v>3.4112195121951219</v>
      </c>
      <c r="F158" s="38">
        <f>[6]Input!F158</f>
        <v>2.5584146341463421</v>
      </c>
      <c r="G158" s="38">
        <f>[6]Input!G158</f>
        <v>1.7056097560975609</v>
      </c>
      <c r="H158" s="38">
        <f>[6]Input!H158</f>
        <v>0.85280487804878058</v>
      </c>
      <c r="I158" s="38">
        <f>[6]Input!I158</f>
        <v>0</v>
      </c>
      <c r="J158" s="38">
        <f>[6]Input!J158</f>
        <v>0</v>
      </c>
      <c r="K158" s="38">
        <f>[6]Input!K158</f>
        <v>0</v>
      </c>
      <c r="L158" s="38">
        <f>[6]Input!L158</f>
        <v>0</v>
      </c>
    </row>
    <row r="159" spans="1:12">
      <c r="A159" s="38">
        <f>[6]Input!A159</f>
        <v>157</v>
      </c>
      <c r="B159" s="38" t="str">
        <f>[6]Input!B159</f>
        <v>IND_PP_PH_REC_NEW</v>
      </c>
      <c r="C159" s="38" t="str">
        <f>[6]Input!C159</f>
        <v>IND_PP_SB_REC</v>
      </c>
      <c r="D159" s="38">
        <f>[6]Input!D159</f>
        <v>2.6243558252674508</v>
      </c>
      <c r="E159" s="38">
        <f>[6]Input!E159</f>
        <v>0</v>
      </c>
      <c r="F159" s="38">
        <f>[6]Input!F159</f>
        <v>0</v>
      </c>
      <c r="G159" s="38">
        <f>[6]Input!G159</f>
        <v>0</v>
      </c>
      <c r="H159" s="38">
        <f>[6]Input!H159</f>
        <v>0</v>
      </c>
      <c r="I159" s="38">
        <f>[6]Input!I159</f>
        <v>0</v>
      </c>
      <c r="J159" s="38">
        <f>[6]Input!J159</f>
        <v>0</v>
      </c>
      <c r="K159" s="38">
        <f>[6]Input!K159</f>
        <v>0</v>
      </c>
      <c r="L159" s="38">
        <f>[6]Input!L159</f>
        <v>0</v>
      </c>
    </row>
    <row r="160" spans="1:12">
      <c r="A160" s="38">
        <f>[6]Input!A160</f>
        <v>158</v>
      </c>
      <c r="B160" s="38" t="str">
        <f>[6]Input!B160</f>
        <v>IND_PP_DH_NGA_NEW</v>
      </c>
      <c r="C160" s="38" t="str">
        <f>[6]Input!C160</f>
        <v>IND_NGA</v>
      </c>
      <c r="D160" s="38">
        <f>[6]Input!D160</f>
        <v>52.243138869849169</v>
      </c>
      <c r="E160" s="38">
        <f>[6]Input!E160</f>
        <v>83.256798294387167</v>
      </c>
      <c r="F160" s="38">
        <f>[6]Input!F160</f>
        <v>90.475651838902721</v>
      </c>
      <c r="G160" s="38">
        <f>[6]Input!G160</f>
        <v>94.352559057636313</v>
      </c>
      <c r="H160" s="38">
        <f>[6]Input!H160</f>
        <v>42.694737466177997</v>
      </c>
      <c r="I160" s="38">
        <f>[6]Input!I160</f>
        <v>0</v>
      </c>
      <c r="J160" s="38">
        <f>[6]Input!J160</f>
        <v>0</v>
      </c>
      <c r="K160" s="38">
        <f>[6]Input!K160</f>
        <v>0</v>
      </c>
      <c r="L160" s="38">
        <f>[6]Input!L160</f>
        <v>0</v>
      </c>
    </row>
    <row r="161" spans="1:12">
      <c r="A161" s="38">
        <f>[6]Input!A161</f>
        <v>159</v>
      </c>
      <c r="B161" s="38" t="str">
        <f>[6]Input!B161</f>
        <v>IND_PP_DH_REC_NEW</v>
      </c>
      <c r="C161" s="38" t="str">
        <f>[6]Input!C161</f>
        <v>IND_PP_SB_REC</v>
      </c>
      <c r="D161" s="38">
        <f>[6]Input!D161</f>
        <v>0</v>
      </c>
      <c r="E161" s="38">
        <f>[6]Input!E161</f>
        <v>0</v>
      </c>
      <c r="F161" s="38">
        <f>[6]Input!F161</f>
        <v>0</v>
      </c>
      <c r="G161" s="38">
        <f>[6]Input!G161</f>
        <v>0</v>
      </c>
      <c r="H161" s="38">
        <f>[6]Input!H161</f>
        <v>44.415444060983504</v>
      </c>
      <c r="I161" s="38">
        <f>[6]Input!I161</f>
        <v>79.832336143670119</v>
      </c>
      <c r="J161" s="38">
        <f>[6]Input!J161</f>
        <v>30.070393991088022</v>
      </c>
      <c r="K161" s="38">
        <f>[6]Input!K161</f>
        <v>30.372890794459821</v>
      </c>
      <c r="L161" s="38">
        <f>[6]Input!L161</f>
        <v>30.693704453476311</v>
      </c>
    </row>
    <row r="162" spans="1:12">
      <c r="A162" s="38">
        <f>[6]Input!A162</f>
        <v>160</v>
      </c>
      <c r="B162" s="38" t="str">
        <f>[6]Input!B162</f>
        <v>IND_PP_MD_ELC_NEW</v>
      </c>
      <c r="C162" s="38" t="str">
        <f>[6]Input!C162</f>
        <v>IND_PP_ELC</v>
      </c>
      <c r="D162" s="38">
        <f>[6]Input!D162</f>
        <v>255.25926241372909</v>
      </c>
      <c r="E162" s="38">
        <f>[6]Input!E162</f>
        <v>331.6123296180524</v>
      </c>
      <c r="F162" s="38">
        <f>[6]Input!F162</f>
        <v>342.7355015922613</v>
      </c>
      <c r="G162" s="38">
        <f>[6]Input!G162</f>
        <v>398.12573869889638</v>
      </c>
      <c r="H162" s="38">
        <f>[6]Input!H162</f>
        <v>365.66558325636572</v>
      </c>
      <c r="I162" s="38">
        <f>[6]Input!I162</f>
        <v>467.39434478497128</v>
      </c>
      <c r="J162" s="38">
        <f>[6]Input!J162</f>
        <v>834.89584364336565</v>
      </c>
      <c r="K162" s="38">
        <f>[6]Input!K162</f>
        <v>841.3701756793879</v>
      </c>
      <c r="L162" s="38">
        <f>[6]Input!L162</f>
        <v>846.31089491204148</v>
      </c>
    </row>
    <row r="163" spans="1:12">
      <c r="A163" s="38">
        <f>[6]Input!A163</f>
        <v>161</v>
      </c>
      <c r="B163" s="38" t="str">
        <f>[6]Input!B163</f>
        <v>IND_PP_MD_ELC_EXS</v>
      </c>
      <c r="C163" s="38" t="str">
        <f>[6]Input!C163</f>
        <v>IND_PP_ELC</v>
      </c>
      <c r="D163" s="38">
        <f>[6]Input!D163</f>
        <v>190.82284883720931</v>
      </c>
      <c r="E163" s="38">
        <f>[6]Input!E163</f>
        <v>152.65827906976739</v>
      </c>
      <c r="F163" s="38">
        <f>[6]Input!F163</f>
        <v>114.4937093023256</v>
      </c>
      <c r="G163" s="38">
        <f>[6]Input!G163</f>
        <v>76.329139534883709</v>
      </c>
      <c r="H163" s="38">
        <f>[6]Input!H163</f>
        <v>38.164569767441847</v>
      </c>
      <c r="I163" s="38">
        <f>[6]Input!I163</f>
        <v>0</v>
      </c>
      <c r="J163" s="38">
        <f>[6]Input!J163</f>
        <v>0</v>
      </c>
      <c r="K163" s="38">
        <f>[6]Input!K163</f>
        <v>0</v>
      </c>
      <c r="L163" s="38">
        <f>[6]Input!L163</f>
        <v>0</v>
      </c>
    </row>
    <row r="164" spans="1:12">
      <c r="A164" s="38">
        <f>[6]Input!A164</f>
        <v>162</v>
      </c>
      <c r="B164" s="38" t="str">
        <f>[6]Input!B164</f>
        <v>IND_OTH_SB_HFO_EXS</v>
      </c>
      <c r="C164" s="38" t="str">
        <f>[6]Input!C164</f>
        <v>IND_HFO</v>
      </c>
      <c r="D164" s="38">
        <f>[6]Input!D164</f>
        <v>38.388888888888893</v>
      </c>
      <c r="E164" s="38">
        <f>[6]Input!E164</f>
        <v>31.99074074074073</v>
      </c>
      <c r="F164" s="38">
        <f>[6]Input!F164</f>
        <v>25.592592592592592</v>
      </c>
      <c r="G164" s="38">
        <f>[6]Input!G164</f>
        <v>25.592592592592592</v>
      </c>
      <c r="H164" s="38">
        <f>[6]Input!H164</f>
        <v>12.796296296296291</v>
      </c>
      <c r="I164" s="38">
        <f>[6]Input!I164</f>
        <v>6.3981481481481453</v>
      </c>
      <c r="J164" s="38">
        <f>[6]Input!J164</f>
        <v>0</v>
      </c>
      <c r="K164" s="38">
        <f>[6]Input!K164</f>
        <v>0</v>
      </c>
      <c r="L164" s="38">
        <f>[6]Input!L164</f>
        <v>0</v>
      </c>
    </row>
    <row r="165" spans="1:12">
      <c r="A165" s="38">
        <f>[6]Input!A165</f>
        <v>163</v>
      </c>
      <c r="B165" s="38" t="str">
        <f>[6]Input!B165</f>
        <v>IND_OTH_SB_OIL_EXS</v>
      </c>
      <c r="C165" s="38" t="str">
        <f>[6]Input!C165</f>
        <v>IND_OIL</v>
      </c>
      <c r="D165" s="38">
        <f>[6]Input!D165</f>
        <v>110.99382716049379</v>
      </c>
      <c r="E165" s="38">
        <f>[6]Input!E165</f>
        <v>92.494855967078195</v>
      </c>
      <c r="F165" s="38">
        <f>[6]Input!F165</f>
        <v>73.995884773662553</v>
      </c>
      <c r="G165" s="38">
        <f>[6]Input!G165</f>
        <v>55.496913580246897</v>
      </c>
      <c r="H165" s="38">
        <f>[6]Input!H165</f>
        <v>36.997942386831276</v>
      </c>
      <c r="I165" s="38">
        <f>[6]Input!I165</f>
        <v>18.498971193415631</v>
      </c>
      <c r="J165" s="38">
        <f>[6]Input!J165</f>
        <v>0</v>
      </c>
      <c r="K165" s="38">
        <f>[6]Input!K165</f>
        <v>0</v>
      </c>
      <c r="L165" s="38">
        <f>[6]Input!L165</f>
        <v>0</v>
      </c>
    </row>
    <row r="166" spans="1:12">
      <c r="A166" s="38">
        <f>[6]Input!A166</f>
        <v>164</v>
      </c>
      <c r="B166" s="38" t="str">
        <f>[6]Input!B166</f>
        <v>IND_OTH_SB_NGA_EXS</v>
      </c>
      <c r="C166" s="38" t="str">
        <f>[6]Input!C166</f>
        <v>IND_NGA</v>
      </c>
      <c r="D166" s="38">
        <f>[6]Input!D166</f>
        <v>93.26543209876543</v>
      </c>
      <c r="E166" s="38">
        <f>[6]Input!E166</f>
        <v>77.721193415637842</v>
      </c>
      <c r="F166" s="38">
        <f>[6]Input!F166</f>
        <v>62.176954732510289</v>
      </c>
      <c r="G166" s="38">
        <f>[6]Input!G166</f>
        <v>46.632716049382708</v>
      </c>
      <c r="H166" s="38">
        <f>[6]Input!H166</f>
        <v>31.08847736625513</v>
      </c>
      <c r="I166" s="38">
        <f>[6]Input!I166</f>
        <v>15.544238683127579</v>
      </c>
      <c r="J166" s="38">
        <f>[6]Input!J166</f>
        <v>0</v>
      </c>
      <c r="K166" s="38">
        <f>[6]Input!K166</f>
        <v>0</v>
      </c>
      <c r="L166" s="38">
        <f>[6]Input!L166</f>
        <v>0</v>
      </c>
    </row>
    <row r="167" spans="1:12">
      <c r="A167" s="38">
        <f>[6]Input!A167</f>
        <v>165</v>
      </c>
      <c r="B167" s="38" t="str">
        <f>[6]Input!B167</f>
        <v>IND_OTH_SB_COA_EXS</v>
      </c>
      <c r="C167" s="38" t="str">
        <f>[6]Input!C167</f>
        <v>IND_COA</v>
      </c>
      <c r="D167" s="38">
        <f>[6]Input!D167</f>
        <v>27.16049382716049</v>
      </c>
      <c r="E167" s="38">
        <f>[6]Input!E167</f>
        <v>22.63374485596708</v>
      </c>
      <c r="F167" s="38">
        <f>[6]Input!F167</f>
        <v>18.106995884773671</v>
      </c>
      <c r="G167" s="38">
        <f>[6]Input!G167</f>
        <v>25.802469135802468</v>
      </c>
      <c r="H167" s="38">
        <f>[6]Input!H167</f>
        <v>9.0534979423868318</v>
      </c>
      <c r="I167" s="38">
        <f>[6]Input!I167</f>
        <v>4.5267489711934159</v>
      </c>
      <c r="J167" s="38">
        <f>[6]Input!J167</f>
        <v>0</v>
      </c>
      <c r="K167" s="38">
        <f>[6]Input!K167</f>
        <v>0</v>
      </c>
      <c r="L167" s="38">
        <f>[6]Input!L167</f>
        <v>0</v>
      </c>
    </row>
    <row r="168" spans="1:12">
      <c r="A168" s="38">
        <f>[6]Input!A168</f>
        <v>166</v>
      </c>
      <c r="B168" s="38" t="str">
        <f>[6]Input!B168</f>
        <v>IND_OTH_SB_COG_EXS</v>
      </c>
      <c r="C168" s="38" t="str">
        <f>[6]Input!C168</f>
        <v>IND_COG</v>
      </c>
      <c r="D168" s="38">
        <f>[6]Input!D168</f>
        <v>10.09814814814815</v>
      </c>
      <c r="E168" s="38">
        <f>[6]Input!E168</f>
        <v>4.4290123456790127</v>
      </c>
      <c r="F168" s="38">
        <f>[6]Input!F168</f>
        <v>3.543209876543211</v>
      </c>
      <c r="G168" s="38">
        <f>[6]Input!G168</f>
        <v>5.0490740740740732</v>
      </c>
      <c r="H168" s="38">
        <f>[6]Input!H168</f>
        <v>1.771604938271605</v>
      </c>
      <c r="I168" s="38">
        <f>[6]Input!I168</f>
        <v>0.88580246913580218</v>
      </c>
      <c r="J168" s="38">
        <f>[6]Input!J168</f>
        <v>0</v>
      </c>
      <c r="K168" s="38">
        <f>[6]Input!K168</f>
        <v>0</v>
      </c>
      <c r="L168" s="38">
        <f>[6]Input!L168</f>
        <v>0</v>
      </c>
    </row>
    <row r="169" spans="1:12">
      <c r="A169" s="38">
        <f>[6]Input!A169</f>
        <v>167</v>
      </c>
      <c r="B169" s="38" t="str">
        <f>[6]Input!B169</f>
        <v>IND_OTH_SB_LPG_EXS</v>
      </c>
      <c r="C169" s="38" t="str">
        <f>[6]Input!C169</f>
        <v>IND_LPG</v>
      </c>
      <c r="D169" s="38">
        <f>[6]Input!D169</f>
        <v>5.981481481481481</v>
      </c>
      <c r="E169" s="38">
        <f>[6]Input!E169</f>
        <v>4.9845679012345672</v>
      </c>
      <c r="F169" s="38">
        <f>[6]Input!F169</f>
        <v>3.9876543209876538</v>
      </c>
      <c r="G169" s="38">
        <f>[6]Input!G169</f>
        <v>5.682407407407406</v>
      </c>
      <c r="H169" s="38">
        <f>[6]Input!H169</f>
        <v>1.9938271604938269</v>
      </c>
      <c r="I169" s="38">
        <f>[6]Input!I169</f>
        <v>0.99691358024691379</v>
      </c>
      <c r="J169" s="38">
        <f>[6]Input!J169</f>
        <v>0</v>
      </c>
      <c r="K169" s="38">
        <f>[6]Input!K169</f>
        <v>0</v>
      </c>
      <c r="L169" s="38">
        <f>[6]Input!L169</f>
        <v>0</v>
      </c>
    </row>
    <row r="170" spans="1:12">
      <c r="A170" s="38">
        <f>[6]Input!A170</f>
        <v>168</v>
      </c>
      <c r="B170" s="38" t="str">
        <f>[6]Input!B170</f>
        <v>IND_OTH_SB_BIO_EXS</v>
      </c>
      <c r="C170" s="38" t="str">
        <f>[6]Input!C170</f>
        <v>IND_BIO</v>
      </c>
      <c r="D170" s="38">
        <f>[6]Input!D170</f>
        <v>196.516857866642</v>
      </c>
      <c r="E170" s="38">
        <f>[6]Input!E170</f>
        <v>170.80776748971189</v>
      </c>
      <c r="F170" s="38">
        <f>[6]Input!F170</f>
        <v>166.27736625514399</v>
      </c>
      <c r="G170" s="38">
        <f>[6]Input!G170</f>
        <v>124.70802469135801</v>
      </c>
      <c r="H170" s="38">
        <f>[6]Input!H170</f>
        <v>43.757201646090529</v>
      </c>
      <c r="I170" s="38">
        <f>[6]Input!I170</f>
        <v>21.878600823045261</v>
      </c>
      <c r="J170" s="38">
        <f>[6]Input!J170</f>
        <v>0</v>
      </c>
      <c r="K170" s="38">
        <f>[6]Input!K170</f>
        <v>0</v>
      </c>
      <c r="L170" s="38">
        <f>[6]Input!L170</f>
        <v>0</v>
      </c>
    </row>
    <row r="171" spans="1:12">
      <c r="A171" s="38">
        <f>[6]Input!A171</f>
        <v>169</v>
      </c>
      <c r="B171" s="38" t="str">
        <f>[6]Input!B171</f>
        <v>IND_OTH_SB_HET_EXS</v>
      </c>
      <c r="C171" s="38" t="str">
        <f>[6]Input!C171</f>
        <v>IND_HET</v>
      </c>
      <c r="D171" s="38">
        <f>[6]Input!D171</f>
        <v>230.20637500000001</v>
      </c>
      <c r="E171" s="38">
        <f>[6]Input!E171</f>
        <v>219.2441666666667</v>
      </c>
      <c r="F171" s="38">
        <f>[6]Input!F171</f>
        <v>175.3953333333333</v>
      </c>
      <c r="G171" s="38">
        <f>[6]Input!G171</f>
        <v>131.54650000000001</v>
      </c>
      <c r="H171" s="38">
        <f>[6]Input!H171</f>
        <v>46.156666666666673</v>
      </c>
      <c r="I171" s="38">
        <f>[6]Input!I171</f>
        <v>23.07833333333333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>
      <c r="A172" s="38">
        <f>[6]Input!A172</f>
        <v>170</v>
      </c>
      <c r="B172" s="38" t="str">
        <f>[6]Input!B172</f>
        <v>IND_OTH_PH_HFO_EXS</v>
      </c>
      <c r="C172" s="38" t="str">
        <f>[6]Input!C172</f>
        <v>IND_HFO</v>
      </c>
      <c r="D172" s="38">
        <f>[6]Input!D172</f>
        <v>91.176829268292693</v>
      </c>
      <c r="E172" s="38">
        <f>[6]Input!E172</f>
        <v>39.989837398373993</v>
      </c>
      <c r="F172" s="38">
        <f>[6]Input!F172</f>
        <v>37.556040322446471</v>
      </c>
      <c r="G172" s="38">
        <f>[6]Input!G172</f>
        <v>39.989837398373993</v>
      </c>
      <c r="H172" s="38">
        <f>[6]Input!H172</f>
        <v>15.995934959349601</v>
      </c>
      <c r="I172" s="38">
        <f>[6]Input!I172</f>
        <v>7.997967479674803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>
      <c r="A173" s="38">
        <f>[6]Input!A173</f>
        <v>171</v>
      </c>
      <c r="B173" s="38" t="str">
        <f>[6]Input!B173</f>
        <v>IND_OTH_PH_OIL_EXS</v>
      </c>
      <c r="C173" s="38" t="str">
        <f>[6]Input!C173</f>
        <v>IND_OIL</v>
      </c>
      <c r="D173" s="38">
        <f>[6]Input!D173</f>
        <v>263.60783132530122</v>
      </c>
      <c r="E173" s="38">
        <f>[6]Input!E173</f>
        <v>115.6174698795181</v>
      </c>
      <c r="F173" s="38">
        <f>[6]Input!F173</f>
        <v>115.6174698795181</v>
      </c>
      <c r="G173" s="38">
        <f>[6]Input!G173</f>
        <v>115.6174698795181</v>
      </c>
      <c r="H173" s="38">
        <f>[6]Input!H173</f>
        <v>46.246987951807242</v>
      </c>
      <c r="I173" s="38">
        <f>[6]Input!I173</f>
        <v>23.12349397590361</v>
      </c>
      <c r="J173" s="38">
        <f>[6]Input!J173</f>
        <v>0</v>
      </c>
      <c r="K173" s="38">
        <f>[6]Input!K173</f>
        <v>0</v>
      </c>
      <c r="L173" s="38">
        <f>[6]Input!L173</f>
        <v>0</v>
      </c>
    </row>
    <row r="174" spans="1:12">
      <c r="A174" s="38">
        <f>[6]Input!A174</f>
        <v>172</v>
      </c>
      <c r="B174" s="38" t="str">
        <f>[6]Input!B174</f>
        <v>IND_OTH_PH_NGA_EXS</v>
      </c>
      <c r="C174" s="38" t="str">
        <f>[6]Input!C174</f>
        <v>IND_NGA</v>
      </c>
      <c r="D174" s="38">
        <f>[6]Input!D174</f>
        <v>524.61764705882354</v>
      </c>
      <c r="E174" s="38">
        <f>[6]Input!E174</f>
        <v>437.18137254901961</v>
      </c>
      <c r="F174" s="38">
        <f>[6]Input!F174</f>
        <v>349.74509803921569</v>
      </c>
      <c r="G174" s="38">
        <f>[6]Input!G174</f>
        <v>290.98216913623349</v>
      </c>
      <c r="H174" s="38">
        <f>[6]Input!H174</f>
        <v>174.87254901960779</v>
      </c>
      <c r="I174" s="38">
        <f>[6]Input!I174</f>
        <v>87.436274509803923</v>
      </c>
      <c r="J174" s="38">
        <f>[6]Input!J174</f>
        <v>0</v>
      </c>
      <c r="K174" s="38">
        <f>[6]Input!K174</f>
        <v>0</v>
      </c>
      <c r="L174" s="38">
        <f>[6]Input!L174</f>
        <v>0</v>
      </c>
    </row>
    <row r="175" spans="1:12">
      <c r="A175" s="38">
        <f>[6]Input!A175</f>
        <v>173</v>
      </c>
      <c r="B175" s="38" t="str">
        <f>[6]Input!B175</f>
        <v>IND_OTH_PH_COA_EXS</v>
      </c>
      <c r="C175" s="38" t="str">
        <f>[6]Input!C175</f>
        <v>IND_COA</v>
      </c>
      <c r="D175" s="38">
        <f>[6]Input!D175</f>
        <v>71.883333333333326</v>
      </c>
      <c r="E175" s="38">
        <f>[6]Input!E175</f>
        <v>46.198502334781537</v>
      </c>
      <c r="F175" s="38">
        <f>[6]Input!F175</f>
        <v>25.222222222222221</v>
      </c>
      <c r="G175" s="38">
        <f>[6]Input!G175</f>
        <v>18.916666666666661</v>
      </c>
      <c r="H175" s="38">
        <f>[6]Input!H175</f>
        <v>12.611111111111111</v>
      </c>
      <c r="I175" s="38">
        <f>[6]Input!I175</f>
        <v>6.3055555555555536</v>
      </c>
      <c r="J175" s="38">
        <f>[6]Input!J175</f>
        <v>0</v>
      </c>
      <c r="K175" s="38">
        <f>[6]Input!K175</f>
        <v>0</v>
      </c>
      <c r="L175" s="38">
        <f>[6]Input!L175</f>
        <v>0</v>
      </c>
    </row>
    <row r="176" spans="1:12">
      <c r="A176" s="38">
        <f>[6]Input!A176</f>
        <v>174</v>
      </c>
      <c r="B176" s="38" t="str">
        <f>[6]Input!B176</f>
        <v>IND_OTH_PH_COK_EXS</v>
      </c>
      <c r="C176" s="38" t="str">
        <f>[6]Input!C176</f>
        <v>IND_COK</v>
      </c>
      <c r="D176" s="38">
        <f>[6]Input!D176</f>
        <v>8.9018518518518519</v>
      </c>
      <c r="E176" s="38">
        <f>[6]Input!E176</f>
        <v>3.9043209876543208</v>
      </c>
      <c r="F176" s="38">
        <f>[6]Input!F176</f>
        <v>3.123456790123456</v>
      </c>
      <c r="G176" s="38">
        <f>[6]Input!G176</f>
        <v>4.450925925925926</v>
      </c>
      <c r="H176" s="38">
        <f>[6]Input!H176</f>
        <v>1.561728395061728</v>
      </c>
      <c r="I176" s="38">
        <f>[6]Input!I176</f>
        <v>0.780864197530864</v>
      </c>
      <c r="J176" s="38">
        <f>[6]Input!J176</f>
        <v>0</v>
      </c>
      <c r="K176" s="38">
        <f>[6]Input!K176</f>
        <v>0</v>
      </c>
      <c r="L176" s="38">
        <f>[6]Input!L176</f>
        <v>0</v>
      </c>
    </row>
    <row r="177" spans="1:12">
      <c r="A177" s="38">
        <f>[6]Input!A177</f>
        <v>175</v>
      </c>
      <c r="B177" s="38" t="str">
        <f>[6]Input!B177</f>
        <v>IND_OTH_PH_ELC_EXS</v>
      </c>
      <c r="C177" s="38" t="str">
        <f>[6]Input!C177</f>
        <v>IND_OTH_ELC</v>
      </c>
      <c r="D177" s="38">
        <f>[6]Input!D177</f>
        <v>136.08500000000001</v>
      </c>
      <c r="E177" s="38">
        <f>[6]Input!E177</f>
        <v>113.4041666666667</v>
      </c>
      <c r="F177" s="38">
        <f>[6]Input!F177</f>
        <v>90.723333333333329</v>
      </c>
      <c r="G177" s="38">
        <f>[6]Input!G177</f>
        <v>68.042500000000004</v>
      </c>
      <c r="H177" s="38">
        <f>[6]Input!H177</f>
        <v>45.361666666666657</v>
      </c>
      <c r="I177" s="38">
        <f>[6]Input!I177</f>
        <v>22.680833333333339</v>
      </c>
      <c r="J177" s="38">
        <f>[6]Input!J177</f>
        <v>0</v>
      </c>
      <c r="K177" s="38">
        <f>[6]Input!K177</f>
        <v>0</v>
      </c>
      <c r="L177" s="38">
        <f>[6]Input!L177</f>
        <v>0</v>
      </c>
    </row>
    <row r="178" spans="1:12">
      <c r="A178" s="38">
        <f>[6]Input!A178</f>
        <v>176</v>
      </c>
      <c r="B178" s="38" t="str">
        <f>[6]Input!B178</f>
        <v>IND_OTH_PH_LPG_EXS</v>
      </c>
      <c r="C178" s="38" t="str">
        <f>[6]Input!C178</f>
        <v>IND_LPG</v>
      </c>
      <c r="D178" s="38">
        <f>[6]Input!D178</f>
        <v>40.364705882352943</v>
      </c>
      <c r="E178" s="38">
        <f>[6]Input!E178</f>
        <v>33.637254901960787</v>
      </c>
      <c r="F178" s="38">
        <f>[6]Input!F178</f>
        <v>26.909803921568631</v>
      </c>
      <c r="G178" s="38">
        <f>[6]Input!G178</f>
        <v>22.02988776482707</v>
      </c>
      <c r="H178" s="38">
        <f>[6]Input!H178</f>
        <v>13.454901960784319</v>
      </c>
      <c r="I178" s="38">
        <f>[6]Input!I178</f>
        <v>6.7274509803921614</v>
      </c>
      <c r="J178" s="38">
        <f>[6]Input!J178</f>
        <v>0</v>
      </c>
      <c r="K178" s="38">
        <f>[6]Input!K178</f>
        <v>0</v>
      </c>
      <c r="L178" s="38">
        <f>[6]Input!L178</f>
        <v>0</v>
      </c>
    </row>
    <row r="179" spans="1:12">
      <c r="A179" s="38">
        <f>[6]Input!A179</f>
        <v>177</v>
      </c>
      <c r="B179" s="38" t="str">
        <f>[6]Input!B179</f>
        <v>IND_OTH_MD_ELC_EXS</v>
      </c>
      <c r="C179" s="38" t="str">
        <f>[6]Input!C179</f>
        <v>IND_OTH_ELC</v>
      </c>
      <c r="D179" s="38">
        <f>[6]Input!D179</f>
        <v>517.10588235294119</v>
      </c>
      <c r="E179" s="38">
        <f>[6]Input!E179</f>
        <v>430.92156862745111</v>
      </c>
      <c r="F179" s="38">
        <f>[6]Input!F179</f>
        <v>344.73725490196068</v>
      </c>
      <c r="G179" s="38">
        <f>[6]Input!G179</f>
        <v>258.5529411764706</v>
      </c>
      <c r="H179" s="38">
        <f>[6]Input!H179</f>
        <v>172.3686274509804</v>
      </c>
      <c r="I179" s="38">
        <f>[6]Input!I179</f>
        <v>86.184313725490185</v>
      </c>
      <c r="J179" s="38">
        <f>[6]Input!J179</f>
        <v>0</v>
      </c>
      <c r="K179" s="38">
        <f>[6]Input!K179</f>
        <v>0</v>
      </c>
      <c r="L179" s="38">
        <f>[6]Input!L179</f>
        <v>0</v>
      </c>
    </row>
    <row r="180" spans="1:12">
      <c r="A180" s="38">
        <f>[6]Input!A180</f>
        <v>178</v>
      </c>
      <c r="B180" s="38" t="str">
        <f>[6]Input!B180</f>
        <v>IND_OTH_EC_ELC_EXS</v>
      </c>
      <c r="C180" s="38" t="str">
        <f>[6]Input!C180</f>
        <v>IND_OTH_ELC</v>
      </c>
      <c r="D180" s="38">
        <f>[6]Input!D180</f>
        <v>181.44499999999999</v>
      </c>
      <c r="E180" s="38">
        <f>[6]Input!E180</f>
        <v>151.20416666666671</v>
      </c>
      <c r="F180" s="38">
        <f>[6]Input!F180</f>
        <v>120.9633333333333</v>
      </c>
      <c r="G180" s="38">
        <f>[6]Input!G180</f>
        <v>90.722499999999997</v>
      </c>
      <c r="H180" s="38">
        <f>[6]Input!H180</f>
        <v>60.481666666666669</v>
      </c>
      <c r="I180" s="38">
        <f>[6]Input!I180</f>
        <v>30.24083333333332</v>
      </c>
      <c r="J180" s="38">
        <f>[6]Input!J180</f>
        <v>0</v>
      </c>
      <c r="K180" s="38">
        <f>[6]Input!K180</f>
        <v>0</v>
      </c>
      <c r="L180" s="38">
        <f>[6]Input!L180</f>
        <v>0</v>
      </c>
    </row>
    <row r="181" spans="1:12">
      <c r="A181" s="38">
        <f>[6]Input!A181</f>
        <v>179</v>
      </c>
      <c r="B181" s="38" t="str">
        <f>[6]Input!B181</f>
        <v>IND_OTH_OTH_HFO_EXS</v>
      </c>
      <c r="C181" s="38" t="str">
        <f>[6]Input!C181</f>
        <v>IND_HFO</v>
      </c>
      <c r="D181" s="38">
        <f>[6]Input!D181</f>
        <v>19.197530864197532</v>
      </c>
      <c r="E181" s="38">
        <f>[6]Input!E181</f>
        <v>15.99794238683128</v>
      </c>
      <c r="F181" s="38">
        <f>[6]Input!F181</f>
        <v>12.798353909465019</v>
      </c>
      <c r="G181" s="38">
        <f>[6]Input!G181</f>
        <v>9.5987654320987641</v>
      </c>
      <c r="H181" s="38">
        <f>[6]Input!H181</f>
        <v>6.3991769547325097</v>
      </c>
      <c r="I181" s="38">
        <f>[6]Input!I181</f>
        <v>3.1995884773662548</v>
      </c>
      <c r="J181" s="38">
        <f>[6]Input!J181</f>
        <v>0</v>
      </c>
      <c r="K181" s="38">
        <f>[6]Input!K181</f>
        <v>0</v>
      </c>
      <c r="L181" s="38">
        <f>[6]Input!L181</f>
        <v>0</v>
      </c>
    </row>
    <row r="182" spans="1:12">
      <c r="A182" s="38">
        <f>[6]Input!A182</f>
        <v>180</v>
      </c>
      <c r="B182" s="38" t="str">
        <f>[6]Input!B182</f>
        <v>IND_OTH_OTH_OIL_EXS</v>
      </c>
      <c r="C182" s="38" t="str">
        <f>[6]Input!C182</f>
        <v>IND_OIL</v>
      </c>
      <c r="D182" s="38">
        <f>[6]Input!D182</f>
        <v>55.5</v>
      </c>
      <c r="E182" s="38">
        <f>[6]Input!E182</f>
        <v>46.249999999999993</v>
      </c>
      <c r="F182" s="38">
        <f>[6]Input!F182</f>
        <v>37</v>
      </c>
      <c r="G182" s="38">
        <f>[6]Input!G182</f>
        <v>27.75</v>
      </c>
      <c r="H182" s="38">
        <f>[6]Input!H182</f>
        <v>18.5</v>
      </c>
      <c r="I182" s="38">
        <f>[6]Input!I182</f>
        <v>9.25</v>
      </c>
      <c r="J182" s="38">
        <f>[6]Input!J182</f>
        <v>0</v>
      </c>
      <c r="K182" s="38">
        <f>[6]Input!K182</f>
        <v>0</v>
      </c>
      <c r="L182" s="38">
        <f>[6]Input!L182</f>
        <v>0</v>
      </c>
    </row>
    <row r="183" spans="1:12">
      <c r="A183" s="38">
        <f>[6]Input!A183</f>
        <v>181</v>
      </c>
      <c r="B183" s="38" t="str">
        <f>[6]Input!B183</f>
        <v>IND_OTH_OTH_NGA_EXS</v>
      </c>
      <c r="C183" s="38" t="str">
        <f>[6]Input!C183</f>
        <v>IND_NGA</v>
      </c>
      <c r="D183" s="38">
        <f>[6]Input!D183</f>
        <v>104.9259259259259</v>
      </c>
      <c r="E183" s="38">
        <f>[6]Input!E183</f>
        <v>87.438271604938251</v>
      </c>
      <c r="F183" s="38">
        <f>[6]Input!F183</f>
        <v>69.950617283950606</v>
      </c>
      <c r="G183" s="38">
        <f>[6]Input!G183</f>
        <v>52.462962962962948</v>
      </c>
      <c r="H183" s="38">
        <f>[6]Input!H183</f>
        <v>34.975308641975303</v>
      </c>
      <c r="I183" s="38">
        <f>[6]Input!I183</f>
        <v>17.487654320987641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>
      <c r="A184" s="38">
        <f>[6]Input!A184</f>
        <v>182</v>
      </c>
      <c r="B184" s="38" t="str">
        <f>[6]Input!B184</f>
        <v>IND_OTH_OTH_COK_EXS</v>
      </c>
      <c r="C184" s="38" t="str">
        <f>[6]Input!C184</f>
        <v>IND_COK</v>
      </c>
      <c r="D184" s="38">
        <f>[6]Input!D184</f>
        <v>2.0061728395061729</v>
      </c>
      <c r="E184" s="38">
        <f>[6]Input!E184</f>
        <v>1.6718106995884769</v>
      </c>
      <c r="F184" s="38">
        <f>[6]Input!F184</f>
        <v>1.3374485596707819</v>
      </c>
      <c r="G184" s="38">
        <f>[6]Input!G184</f>
        <v>1.3374485596707819</v>
      </c>
      <c r="H184" s="38">
        <f>[6]Input!H184</f>
        <v>0.66872427983539107</v>
      </c>
      <c r="I184" s="38">
        <f>[6]Input!I184</f>
        <v>0.33436213991769542</v>
      </c>
      <c r="J184" s="38">
        <f>[6]Input!J184</f>
        <v>0</v>
      </c>
      <c r="K184" s="38">
        <f>[6]Input!K184</f>
        <v>0</v>
      </c>
      <c r="L184" s="38">
        <f>[6]Input!L184</f>
        <v>0</v>
      </c>
    </row>
    <row r="185" spans="1:12">
      <c r="A185" s="38">
        <f>[6]Input!A185</f>
        <v>183</v>
      </c>
      <c r="B185" s="38" t="str">
        <f>[6]Input!B185</f>
        <v>IND_OTH_OTH_PTC_EXS</v>
      </c>
      <c r="C185" s="38" t="str">
        <f>[6]Input!C185</f>
        <v>IND_PTC</v>
      </c>
      <c r="D185" s="38">
        <f>[6]Input!D185</f>
        <v>16.724691358024689</v>
      </c>
      <c r="E185" s="38">
        <f>[6]Input!E185</f>
        <v>13.93724279835391</v>
      </c>
      <c r="F185" s="38">
        <f>[6]Input!F185</f>
        <v>11.149794238683119</v>
      </c>
      <c r="G185" s="38">
        <f>[6]Input!G185</f>
        <v>4.4012345679012341</v>
      </c>
      <c r="H185" s="38">
        <f>[6]Input!H185</f>
        <v>2.9341563786008229</v>
      </c>
      <c r="I185" s="38">
        <f>[6]Input!I185</f>
        <v>1.4670781893004119</v>
      </c>
      <c r="J185" s="38">
        <f>[6]Input!J185</f>
        <v>0</v>
      </c>
      <c r="K185" s="38">
        <f>[6]Input!K185</f>
        <v>0</v>
      </c>
      <c r="L185" s="38">
        <f>[6]Input!L185</f>
        <v>0</v>
      </c>
    </row>
    <row r="186" spans="1:12">
      <c r="A186" s="38">
        <f>[6]Input!A186</f>
        <v>184</v>
      </c>
      <c r="B186" s="38" t="str">
        <f>[6]Input!B186</f>
        <v>IND_OTH_OTH_ELC_EXS</v>
      </c>
      <c r="C186" s="38" t="str">
        <f>[6]Input!C186</f>
        <v>IND_OTH_ELC</v>
      </c>
      <c r="D186" s="38">
        <f>[6]Input!D186</f>
        <v>72.58</v>
      </c>
      <c r="E186" s="38">
        <f>[6]Input!E186</f>
        <v>60.483333333333341</v>
      </c>
      <c r="F186" s="38">
        <f>[6]Input!F186</f>
        <v>48.38666666666667</v>
      </c>
      <c r="G186" s="38">
        <f>[6]Input!G186</f>
        <v>36.29</v>
      </c>
      <c r="H186" s="38">
        <f>[6]Input!H186</f>
        <v>24.193333333333339</v>
      </c>
      <c r="I186" s="38">
        <f>[6]Input!I186</f>
        <v>12.09666666666666</v>
      </c>
      <c r="J186" s="38">
        <f>[6]Input!J186</f>
        <v>0</v>
      </c>
      <c r="K186" s="38">
        <f>[6]Input!K186</f>
        <v>0</v>
      </c>
      <c r="L186" s="38">
        <f>[6]Input!L186</f>
        <v>0</v>
      </c>
    </row>
    <row r="187" spans="1:12">
      <c r="A187" s="38">
        <f>[6]Input!A187</f>
        <v>185</v>
      </c>
      <c r="B187" s="38" t="str">
        <f>[6]Input!B187</f>
        <v>IND_OTH_OTH_GEO_EXS</v>
      </c>
      <c r="C187" s="38" t="str">
        <f>[6]Input!C187</f>
        <v>IND_GEO</v>
      </c>
      <c r="D187" s="38">
        <f>[6]Input!D187</f>
        <v>1.7911458333333341</v>
      </c>
      <c r="E187" s="38">
        <f>[6]Input!E187</f>
        <v>1.4926215277777779</v>
      </c>
      <c r="F187" s="38">
        <f>[6]Input!F187</f>
        <v>1.1940972222222219</v>
      </c>
      <c r="G187" s="38">
        <f>[6]Input!G187</f>
        <v>0.89557291666666683</v>
      </c>
      <c r="H187" s="38">
        <f>[6]Input!H187</f>
        <v>0.3142361111111111</v>
      </c>
      <c r="I187" s="38">
        <f>[6]Input!I187</f>
        <v>0.15711805555555561</v>
      </c>
      <c r="J187" s="38">
        <f>[6]Input!J187</f>
        <v>0</v>
      </c>
      <c r="K187" s="38">
        <f>[6]Input!K187</f>
        <v>0</v>
      </c>
      <c r="L187" s="38">
        <f>[6]Input!L187</f>
        <v>0</v>
      </c>
    </row>
    <row r="188" spans="1:12">
      <c r="A188" s="38">
        <f>[6]Input!A188</f>
        <v>186</v>
      </c>
      <c r="B188" s="38" t="str">
        <f>[6]Input!B188</f>
        <v>IND_OTH_OTH_BIO_EXS</v>
      </c>
      <c r="C188" s="38" t="str">
        <f>[6]Input!C188</f>
        <v>IND_BIO</v>
      </c>
      <c r="D188" s="38">
        <f>[6]Input!D188</f>
        <v>46.772839506172843</v>
      </c>
      <c r="E188" s="38">
        <f>[6]Input!E188</f>
        <v>38.977366255144041</v>
      </c>
      <c r="F188" s="38">
        <f>[6]Input!F188</f>
        <v>31.181893004115231</v>
      </c>
      <c r="G188" s="38">
        <f>[6]Input!G188</f>
        <v>23.386419753086422</v>
      </c>
      <c r="H188" s="38">
        <f>[6]Input!H188</f>
        <v>8.2057613168724295</v>
      </c>
      <c r="I188" s="38">
        <f>[6]Input!I188</f>
        <v>4.1028806584362147</v>
      </c>
      <c r="J188" s="38">
        <f>[6]Input!J188</f>
        <v>0</v>
      </c>
      <c r="K188" s="38">
        <f>[6]Input!K188</f>
        <v>0</v>
      </c>
      <c r="L188" s="38">
        <f>[6]Input!L188</f>
        <v>0</v>
      </c>
    </row>
    <row r="189" spans="1:12">
      <c r="A189" s="38">
        <f>[6]Input!A189</f>
        <v>187</v>
      </c>
      <c r="B189" s="38" t="str">
        <f>[6]Input!B189</f>
        <v>IND_OTH_SB_HFO_NEW</v>
      </c>
      <c r="C189" s="38" t="str">
        <f>[6]Input!C189</f>
        <v>IND_HFO</v>
      </c>
      <c r="D189" s="38">
        <f>[6]Input!D189</f>
        <v>9.5078728004396442</v>
      </c>
      <c r="E189" s="38">
        <f>[6]Input!E189</f>
        <v>0</v>
      </c>
      <c r="F189" s="38">
        <f>[6]Input!F189</f>
        <v>41.540391034759359</v>
      </c>
      <c r="G189" s="38">
        <f>[6]Input!G189</f>
        <v>45.546398148148143</v>
      </c>
      <c r="H189" s="38">
        <f>[6]Input!H189</f>
        <v>0</v>
      </c>
      <c r="I189" s="38">
        <f>[6]Input!I189</f>
        <v>0</v>
      </c>
      <c r="J189" s="38">
        <f>[6]Input!J189</f>
        <v>0</v>
      </c>
      <c r="K189" s="38">
        <f>[6]Input!K189</f>
        <v>0</v>
      </c>
      <c r="L189" s="38">
        <f>[6]Input!L189</f>
        <v>0</v>
      </c>
    </row>
    <row r="190" spans="1:12">
      <c r="A190" s="38">
        <f>[6]Input!A190</f>
        <v>188</v>
      </c>
      <c r="B190" s="38" t="str">
        <f>[6]Input!B190</f>
        <v>IND_OTH_SB_OIL_NEW</v>
      </c>
      <c r="C190" s="38" t="str">
        <f>[6]Input!C190</f>
        <v>IND_OIL</v>
      </c>
      <c r="D190" s="38">
        <f>[6]Input!D190</f>
        <v>0</v>
      </c>
      <c r="E190" s="38">
        <f>[6]Input!E190</f>
        <v>0</v>
      </c>
      <c r="F190" s="38">
        <f>[6]Input!F190</f>
        <v>27.0693481337834</v>
      </c>
      <c r="G190" s="38">
        <f>[6]Input!G190</f>
        <v>86.781067901234536</v>
      </c>
      <c r="H190" s="38">
        <f>[6]Input!H190</f>
        <v>0</v>
      </c>
      <c r="I190" s="38">
        <f>[6]Input!I190</f>
        <v>0</v>
      </c>
      <c r="J190" s="38">
        <f>[6]Input!J190</f>
        <v>0</v>
      </c>
      <c r="K190" s="38">
        <f>[6]Input!K190</f>
        <v>0</v>
      </c>
      <c r="L190" s="38">
        <f>[6]Input!L190</f>
        <v>0</v>
      </c>
    </row>
    <row r="191" spans="1:12">
      <c r="A191" s="38">
        <f>[6]Input!A191</f>
        <v>189</v>
      </c>
      <c r="B191" s="38" t="str">
        <f>[6]Input!B191</f>
        <v>IND_OTH_SB_NGA_NEW</v>
      </c>
      <c r="C191" s="38" t="str">
        <f>[6]Input!C191</f>
        <v>IND_NGA</v>
      </c>
      <c r="D191" s="38">
        <f>[6]Input!D191</f>
        <v>63.94805419454817</v>
      </c>
      <c r="E191" s="38">
        <f>[6]Input!E191</f>
        <v>58.925020576131693</v>
      </c>
      <c r="F191" s="38">
        <f>[6]Input!F191</f>
        <v>72.089012522193642</v>
      </c>
      <c r="G191" s="38">
        <f>[6]Input!G191</f>
        <v>95.645265432098725</v>
      </c>
      <c r="H191" s="38">
        <f>[6]Input!H191</f>
        <v>55.442605352831109</v>
      </c>
      <c r="I191" s="38">
        <f>[6]Input!I191</f>
        <v>9.8627620543011449</v>
      </c>
      <c r="J191" s="38">
        <f>[6]Input!J191</f>
        <v>0</v>
      </c>
      <c r="K191" s="38">
        <f>[6]Input!K191</f>
        <v>0</v>
      </c>
      <c r="L191" s="38">
        <f>[6]Input!L191</f>
        <v>0</v>
      </c>
    </row>
    <row r="192" spans="1:12">
      <c r="A192" s="38">
        <f>[6]Input!A192</f>
        <v>190</v>
      </c>
      <c r="B192" s="38" t="str">
        <f>[6]Input!B192</f>
        <v>IND_OTH_SB_COA_NEW</v>
      </c>
      <c r="C192" s="38" t="str">
        <f>[6]Input!C192</f>
        <v>IND_COA</v>
      </c>
      <c r="D192" s="38">
        <f>[6]Input!D192</f>
        <v>0</v>
      </c>
      <c r="E192" s="38">
        <f>[6]Input!E192</f>
        <v>0</v>
      </c>
      <c r="F192" s="38">
        <f>[6]Input!F192</f>
        <v>0</v>
      </c>
      <c r="G192" s="38">
        <f>[6]Input!G192</f>
        <v>9.7670262345678935</v>
      </c>
      <c r="H192" s="38">
        <f>[6]Input!H192</f>
        <v>0</v>
      </c>
      <c r="I192" s="38">
        <f>[6]Input!I192</f>
        <v>0</v>
      </c>
      <c r="J192" s="38">
        <f>[6]Input!J192</f>
        <v>0</v>
      </c>
      <c r="K192" s="38">
        <f>[6]Input!K192</f>
        <v>0</v>
      </c>
      <c r="L192" s="38">
        <f>[6]Input!L192</f>
        <v>0</v>
      </c>
    </row>
    <row r="193" spans="1:12">
      <c r="A193" s="38">
        <f>[6]Input!A193</f>
        <v>191</v>
      </c>
      <c r="B193" s="38" t="str">
        <f>[6]Input!B193</f>
        <v>IND_OTH_SB_ELC_NEW</v>
      </c>
      <c r="C193" s="38" t="str">
        <f>[6]Input!C193</f>
        <v>IND_OTH_ELC</v>
      </c>
      <c r="D193" s="38">
        <f>[6]Input!D193</f>
        <v>0</v>
      </c>
      <c r="E193" s="38">
        <f>[6]Input!E193</f>
        <v>0</v>
      </c>
      <c r="F193" s="38">
        <f>[6]Input!F193</f>
        <v>0</v>
      </c>
      <c r="G193" s="38">
        <f>[6]Input!G193</f>
        <v>0</v>
      </c>
      <c r="H193" s="38">
        <f>[6]Input!H193</f>
        <v>386.53873040505073</v>
      </c>
      <c r="I193" s="38">
        <f>[6]Input!I193</f>
        <v>479.92809398414897</v>
      </c>
      <c r="J193" s="38">
        <f>[6]Input!J193</f>
        <v>508.42291443302378</v>
      </c>
      <c r="K193" s="38">
        <f>[6]Input!K193</f>
        <v>706.01844061370105</v>
      </c>
      <c r="L193" s="38">
        <f>[6]Input!L193</f>
        <v>838.41659805792074</v>
      </c>
    </row>
    <row r="194" spans="1:12">
      <c r="A194" s="38">
        <f>[6]Input!A194</f>
        <v>192</v>
      </c>
      <c r="B194" s="38" t="str">
        <f>[6]Input!B194</f>
        <v>IND_OTH_SB_BIO_NEW</v>
      </c>
      <c r="C194" s="38" t="str">
        <f>[6]Input!C194</f>
        <v>IND_BIO</v>
      </c>
      <c r="D194" s="38">
        <f>[6]Input!D194</f>
        <v>0</v>
      </c>
      <c r="E194" s="38">
        <f>[6]Input!E194</f>
        <v>0</v>
      </c>
      <c r="F194" s="38">
        <f>[6]Input!F194</f>
        <v>1.555092813235899</v>
      </c>
      <c r="G194" s="38">
        <f>[6]Input!G194</f>
        <v>53.139452160493803</v>
      </c>
      <c r="H194" s="38">
        <f>[6]Input!H194</f>
        <v>195.28859936726491</v>
      </c>
      <c r="I194" s="38">
        <f>[6]Input!I194</f>
        <v>252.11912955214021</v>
      </c>
      <c r="J194" s="38">
        <f>[6]Input!J194</f>
        <v>360.44455632025011</v>
      </c>
      <c r="K194" s="38">
        <f>[6]Input!K194</f>
        <v>143.55769851519801</v>
      </c>
      <c r="L194" s="38">
        <f>[6]Input!L194</f>
        <v>0</v>
      </c>
    </row>
    <row r="195" spans="1:12">
      <c r="A195" s="38">
        <f>[6]Input!A195</f>
        <v>193</v>
      </c>
      <c r="B195" s="38" t="str">
        <f>[6]Input!B195</f>
        <v>IND_OTH_PH_HFO_NEW</v>
      </c>
      <c r="C195" s="38" t="str">
        <f>[6]Input!C195</f>
        <v>IND_HFO</v>
      </c>
      <c r="D195" s="38">
        <f>[6]Input!D195</f>
        <v>3.0383458992205248</v>
      </c>
      <c r="E195" s="38">
        <f>[6]Input!E195</f>
        <v>54.910846520635722</v>
      </c>
      <c r="F195" s="38">
        <f>[6]Input!F195</f>
        <v>54.910846520635722</v>
      </c>
      <c r="G195" s="38">
        <f>[6]Input!G195</f>
        <v>59.122307115438019</v>
      </c>
      <c r="H195" s="38">
        <f>[6]Input!H195</f>
        <v>0</v>
      </c>
      <c r="I195" s="38">
        <f>[6]Input!I195</f>
        <v>0</v>
      </c>
      <c r="J195" s="38">
        <f>[6]Input!J195</f>
        <v>0</v>
      </c>
      <c r="K195" s="38">
        <f>[6]Input!K195</f>
        <v>0</v>
      </c>
      <c r="L195" s="38">
        <f>[6]Input!L195</f>
        <v>0</v>
      </c>
    </row>
    <row r="196" spans="1:12">
      <c r="A196" s="38">
        <f>[6]Input!A196</f>
        <v>194</v>
      </c>
      <c r="B196" s="38" t="str">
        <f>[6]Input!B196</f>
        <v>IND_OTH_PH_OIL_NEW</v>
      </c>
      <c r="C196" s="38" t="str">
        <f>[6]Input!C196</f>
        <v>IND_OIL</v>
      </c>
      <c r="D196" s="38">
        <f>[6]Input!D196</f>
        <v>19.0376941772384</v>
      </c>
      <c r="E196" s="38">
        <f>[6]Input!E196</f>
        <v>136.55398812214571</v>
      </c>
      <c r="F196" s="38">
        <f>[6]Input!F196</f>
        <v>136.55398812214571</v>
      </c>
      <c r="G196" s="38">
        <f>[6]Input!G196</f>
        <v>136.55398812214571</v>
      </c>
      <c r="H196" s="38">
        <f>[6]Input!H196</f>
        <v>0</v>
      </c>
      <c r="I196" s="38">
        <f>[6]Input!I196</f>
        <v>0</v>
      </c>
      <c r="J196" s="38">
        <f>[6]Input!J196</f>
        <v>0</v>
      </c>
      <c r="K196" s="38">
        <f>[6]Input!K196</f>
        <v>0</v>
      </c>
      <c r="L196" s="38">
        <f>[6]Input!L196</f>
        <v>0</v>
      </c>
    </row>
    <row r="197" spans="1:12">
      <c r="A197" s="38">
        <f>[6]Input!A197</f>
        <v>195</v>
      </c>
      <c r="B197" s="38" t="str">
        <f>[6]Input!B197</f>
        <v>IND_OTH_PH_NGA_NEW</v>
      </c>
      <c r="C197" s="38" t="str">
        <f>[6]Input!C197</f>
        <v>IND_NGA</v>
      </c>
      <c r="D197" s="38">
        <f>[6]Input!D197</f>
        <v>605.9644549513348</v>
      </c>
      <c r="E197" s="38">
        <f>[6]Input!E197</f>
        <v>701.62683447909649</v>
      </c>
      <c r="F197" s="38">
        <f>[6]Input!F197</f>
        <v>759.85754407777017</v>
      </c>
      <c r="G197" s="38">
        <f>[6]Input!G197</f>
        <v>898.36356502951037</v>
      </c>
      <c r="H197" s="38">
        <f>[6]Input!H197</f>
        <v>898.36356502951026</v>
      </c>
      <c r="I197" s="38">
        <f>[6]Input!I197</f>
        <v>0</v>
      </c>
      <c r="J197" s="38">
        <f>[6]Input!J197</f>
        <v>0</v>
      </c>
      <c r="K197" s="38">
        <f>[6]Input!K197</f>
        <v>0</v>
      </c>
      <c r="L197" s="38">
        <f>[6]Input!L197</f>
        <v>0</v>
      </c>
    </row>
    <row r="198" spans="1:12">
      <c r="A198" s="38">
        <f>[6]Input!A198</f>
        <v>196</v>
      </c>
      <c r="B198" s="38" t="str">
        <f>[6]Input!B198</f>
        <v>IND_OTH_PH_COA_NEW</v>
      </c>
      <c r="C198" s="38" t="str">
        <f>[6]Input!C198</f>
        <v>IND_COA</v>
      </c>
      <c r="D198" s="38">
        <f>[6]Input!D198</f>
        <v>22.33184183417988</v>
      </c>
      <c r="E198" s="38">
        <f>[6]Input!E198</f>
        <v>22.33184183417988</v>
      </c>
      <c r="F198" s="38">
        <f>[6]Input!F198</f>
        <v>0</v>
      </c>
      <c r="G198" s="38">
        <f>[6]Input!G198</f>
        <v>0</v>
      </c>
      <c r="H198" s="38">
        <f>[6]Input!H198</f>
        <v>0</v>
      </c>
      <c r="I198" s="38">
        <f>[6]Input!I198</f>
        <v>0</v>
      </c>
      <c r="J198" s="38">
        <f>[6]Input!J198</f>
        <v>0</v>
      </c>
      <c r="K198" s="38">
        <f>[6]Input!K198</f>
        <v>0</v>
      </c>
      <c r="L198" s="38">
        <f>[6]Input!L198</f>
        <v>0</v>
      </c>
    </row>
    <row r="199" spans="1:12">
      <c r="A199" s="38">
        <f>[6]Input!A199</f>
        <v>197</v>
      </c>
      <c r="B199" s="38" t="str">
        <f>[6]Input!B199</f>
        <v>IND_OTH_PH_COK_NEW</v>
      </c>
      <c r="C199" s="38" t="str">
        <f>[6]Input!C199</f>
        <v>IND_COK</v>
      </c>
      <c r="D199" s="38">
        <f>[6]Input!D199</f>
        <v>0.51966566489946986</v>
      </c>
      <c r="E199" s="38">
        <f>[6]Input!E199</f>
        <v>0</v>
      </c>
      <c r="F199" s="38">
        <f>[6]Input!F199</f>
        <v>0</v>
      </c>
      <c r="G199" s="38">
        <f>[6]Input!G199</f>
        <v>5.460288525455276</v>
      </c>
      <c r="H199" s="38">
        <f>[6]Input!H199</f>
        <v>0</v>
      </c>
      <c r="I199" s="38">
        <f>[6]Input!I199</f>
        <v>0</v>
      </c>
      <c r="J199" s="38">
        <f>[6]Input!J199</f>
        <v>0</v>
      </c>
      <c r="K199" s="38">
        <f>[6]Input!K199</f>
        <v>0</v>
      </c>
      <c r="L199" s="38">
        <f>[6]Input!L199</f>
        <v>0</v>
      </c>
    </row>
    <row r="200" spans="1:12">
      <c r="A200" s="38">
        <f>[6]Input!A200</f>
        <v>198</v>
      </c>
      <c r="B200" s="38" t="str">
        <f>[6]Input!B200</f>
        <v>IND_OTH_PH_ELC_NEW</v>
      </c>
      <c r="C200" s="38" t="str">
        <f>[6]Input!C200</f>
        <v>IND_OTH_ELC</v>
      </c>
      <c r="D200" s="38">
        <f>[6]Input!D200</f>
        <v>42.923832818275137</v>
      </c>
      <c r="E200" s="38">
        <f>[6]Input!E200</f>
        <v>131.39381368911191</v>
      </c>
      <c r="F200" s="38">
        <f>[6]Input!F200</f>
        <v>198.72874177454401</v>
      </c>
      <c r="G200" s="38">
        <f>[6]Input!G200</f>
        <v>261.44985569509652</v>
      </c>
      <c r="H200" s="38">
        <f>[6]Input!H200</f>
        <v>712.0143863616662</v>
      </c>
      <c r="I200" s="38">
        <f>[6]Input!I200</f>
        <v>1675.5801819399001</v>
      </c>
      <c r="J200" s="38">
        <f>[6]Input!J200</f>
        <v>1830.6066793912751</v>
      </c>
      <c r="K200" s="38">
        <f>[6]Input!K200</f>
        <v>1854.1093070815241</v>
      </c>
      <c r="L200" s="38">
        <f>[6]Input!L200</f>
        <v>1873.6933366375731</v>
      </c>
    </row>
    <row r="201" spans="1:12">
      <c r="A201" s="38">
        <f>[6]Input!A201</f>
        <v>199</v>
      </c>
      <c r="B201" s="38" t="str">
        <f>[6]Input!B201</f>
        <v>IND_OTH_PH_LPG_NEW</v>
      </c>
      <c r="C201" s="38" t="str">
        <f>[6]Input!C201</f>
        <v>IND_LPG</v>
      </c>
      <c r="D201" s="38">
        <f>[6]Input!D201</f>
        <v>53.850469285160258</v>
      </c>
      <c r="E201" s="38">
        <f>[6]Input!E201</f>
        <v>61.263429017048921</v>
      </c>
      <c r="F201" s="38">
        <f>[6]Input!F201</f>
        <v>50.38919185811968</v>
      </c>
      <c r="G201" s="38">
        <f>[6]Input!G201</f>
        <v>61.263429017048942</v>
      </c>
      <c r="H201" s="38">
        <f>[6]Input!H201</f>
        <v>0</v>
      </c>
      <c r="I201" s="38">
        <f>[6]Input!I201</f>
        <v>0</v>
      </c>
      <c r="J201" s="38">
        <f>[6]Input!J201</f>
        <v>0</v>
      </c>
      <c r="K201" s="38">
        <f>[6]Input!K201</f>
        <v>0</v>
      </c>
      <c r="L201" s="38">
        <f>[6]Input!L201</f>
        <v>0</v>
      </c>
    </row>
    <row r="202" spans="1:12">
      <c r="A202" s="38">
        <f>[6]Input!A202</f>
        <v>200</v>
      </c>
      <c r="B202" s="38" t="str">
        <f>[6]Input!B202</f>
        <v>IND_OTH_MD_ELC_NEW</v>
      </c>
      <c r="C202" s="38" t="str">
        <f>[6]Input!C202</f>
        <v>IND_OTH_ELC</v>
      </c>
      <c r="D202" s="38">
        <f>[6]Input!D202</f>
        <v>515.70744842298848</v>
      </c>
      <c r="E202" s="38">
        <f>[6]Input!E202</f>
        <v>627.77971287378193</v>
      </c>
      <c r="F202" s="38">
        <f>[6]Input!F202</f>
        <v>692.40920113830157</v>
      </c>
      <c r="G202" s="38">
        <f>[6]Input!G202</f>
        <v>845.46768397511119</v>
      </c>
      <c r="H202" s="38">
        <f>[6]Input!H202</f>
        <v>938.55673810690098</v>
      </c>
      <c r="I202" s="38">
        <f>[6]Input!I202</f>
        <v>1039.0076895922059</v>
      </c>
      <c r="J202" s="38">
        <f>[6]Input!J202</f>
        <v>1132.288429415679</v>
      </c>
      <c r="K202" s="38">
        <f>[6]Input!K202</f>
        <v>1144.9957257539111</v>
      </c>
      <c r="L202" s="38">
        <f>[6]Input!L202</f>
        <v>1150.1472010196169</v>
      </c>
    </row>
    <row r="203" spans="1:12">
      <c r="A203" s="38">
        <f>[6]Input!A203</f>
        <v>201</v>
      </c>
      <c r="B203" s="38" t="str">
        <f>[6]Input!B203</f>
        <v>IND_OTH_OTH_HFO_NEW</v>
      </c>
      <c r="C203" s="38" t="str">
        <f>[6]Input!C203</f>
        <v>IND_HFO</v>
      </c>
      <c r="D203" s="38">
        <f>[6]Input!D203</f>
        <v>2.1986059522894279</v>
      </c>
      <c r="E203" s="38">
        <f>[6]Input!E203</f>
        <v>0</v>
      </c>
      <c r="F203" s="38">
        <f>[6]Input!F203</f>
        <v>14.44149352562826</v>
      </c>
      <c r="G203" s="38">
        <f>[6]Input!G203</f>
        <v>22.198239604090102</v>
      </c>
      <c r="H203" s="38">
        <f>[6]Input!H203</f>
        <v>0</v>
      </c>
      <c r="I203" s="38">
        <f>[6]Input!I203</f>
        <v>0</v>
      </c>
      <c r="J203" s="38">
        <f>[6]Input!J203</f>
        <v>0</v>
      </c>
      <c r="K203" s="38">
        <f>[6]Input!K203</f>
        <v>0</v>
      </c>
      <c r="L203" s="38">
        <f>[6]Input!L203</f>
        <v>0</v>
      </c>
    </row>
    <row r="204" spans="1:12">
      <c r="A204" s="38">
        <f>[6]Input!A204</f>
        <v>202</v>
      </c>
      <c r="B204" s="38" t="str">
        <f>[6]Input!B204</f>
        <v>IND_OTH_OTH_NGA_NEW</v>
      </c>
      <c r="C204" s="38" t="str">
        <f>[6]Input!C204</f>
        <v>IND_NGA</v>
      </c>
      <c r="D204" s="38">
        <f>[6]Input!D204</f>
        <v>56.103782025950323</v>
      </c>
      <c r="E204" s="38">
        <f>[6]Input!E204</f>
        <v>75.997397246583716</v>
      </c>
      <c r="F204" s="38">
        <f>[6]Input!F204</f>
        <v>86.857014451585556</v>
      </c>
      <c r="G204" s="38">
        <f>[6]Input!G204</f>
        <v>106.5220622179815</v>
      </c>
      <c r="H204" s="38">
        <f>[6]Input!H204</f>
        <v>0</v>
      </c>
      <c r="I204" s="38">
        <f>[6]Input!I204</f>
        <v>0</v>
      </c>
      <c r="J204" s="38">
        <f>[6]Input!J204</f>
        <v>0</v>
      </c>
      <c r="K204" s="38">
        <f>[6]Input!K204</f>
        <v>0</v>
      </c>
      <c r="L204" s="38">
        <f>[6]Input!L204</f>
        <v>0</v>
      </c>
    </row>
    <row r="205" spans="1:12">
      <c r="A205" s="38">
        <f>[6]Input!A205</f>
        <v>203</v>
      </c>
      <c r="B205" s="38" t="str">
        <f>[6]Input!B205</f>
        <v>IND_OTH_OTH_ELC_NEW</v>
      </c>
      <c r="C205" s="38" t="str">
        <f>[6]Input!C205</f>
        <v>IND_OTH_ELC</v>
      </c>
      <c r="D205" s="38">
        <f>[6]Input!D205</f>
        <v>88.449707951876221</v>
      </c>
      <c r="E205" s="38">
        <f>[6]Input!E205</f>
        <v>102.9523355181886</v>
      </c>
      <c r="F205" s="38">
        <f>[6]Input!F205</f>
        <v>108.42096506886951</v>
      </c>
      <c r="G205" s="38">
        <f>[6]Input!G205</f>
        <v>122.6950251809444</v>
      </c>
      <c r="H205" s="38">
        <f>[6]Input!H205</f>
        <v>243.21978334661461</v>
      </c>
      <c r="I205" s="38">
        <f>[6]Input!I205</f>
        <v>259.58543651455437</v>
      </c>
      <c r="J205" s="38">
        <f>[6]Input!J205</f>
        <v>280.83842687022212</v>
      </c>
      <c r="K205" s="38">
        <f>[6]Input!K205</f>
        <v>283.83131576671832</v>
      </c>
      <c r="L205" s="38">
        <f>[6]Input!L205</f>
        <v>281.38998195541728</v>
      </c>
    </row>
    <row r="206" spans="1:12">
      <c r="A206" s="38">
        <f>[6]Input!A206</f>
        <v>204</v>
      </c>
      <c r="B206" s="38" t="str">
        <f>[6]Input!B206</f>
        <v>IND_OTH_OTH_GEO_NEW</v>
      </c>
      <c r="C206" s="38" t="str">
        <f>[6]Input!C206</f>
        <v>IND_GEO</v>
      </c>
      <c r="D206" s="38">
        <f>[6]Input!D206</f>
        <v>0</v>
      </c>
      <c r="E206" s="38">
        <f>[6]Input!E206</f>
        <v>31.194512242526692</v>
      </c>
      <c r="F206" s="38">
        <f>[6]Input!F206</f>
        <v>30.167429124884912</v>
      </c>
      <c r="G206" s="38">
        <f>[6]Input!G206</f>
        <v>30.901432119522109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0</v>
      </c>
      <c r="L206" s="38">
        <f>[6]Input!L206</f>
        <v>0</v>
      </c>
    </row>
    <row r="207" spans="1:12">
      <c r="A207" s="38">
        <f>[6]Input!A207</f>
        <v>205</v>
      </c>
      <c r="B207" s="38" t="str">
        <f>[6]Input!B207</f>
        <v>IND_OTH_OTH_LPG_NEW</v>
      </c>
      <c r="C207" s="38" t="str">
        <f>[6]Input!C207</f>
        <v>IND_LPG</v>
      </c>
      <c r="D207" s="38">
        <f>[6]Input!D207</f>
        <v>31.99838587565079</v>
      </c>
      <c r="E207" s="38">
        <f>[6]Input!E207</f>
        <v>8.1493463110533249</v>
      </c>
      <c r="F207" s="38">
        <f>[6]Input!F207</f>
        <v>0</v>
      </c>
      <c r="G207" s="38">
        <f>[6]Input!G207</f>
        <v>6.9747525378088389</v>
      </c>
      <c r="H207" s="38">
        <f>[6]Input!H207</f>
        <v>0</v>
      </c>
      <c r="I207" s="38">
        <f>[6]Input!I207</f>
        <v>0</v>
      </c>
      <c r="J207" s="38">
        <f>[6]Input!J207</f>
        <v>0</v>
      </c>
      <c r="K207" s="38">
        <f>[6]Input!K207</f>
        <v>0</v>
      </c>
      <c r="L207" s="38">
        <f>[6]Input!L207</f>
        <v>0</v>
      </c>
    </row>
    <row r="208" spans="1:12">
      <c r="A208" s="38">
        <f>[6]Input!A208</f>
        <v>206</v>
      </c>
      <c r="B208" s="38" t="str">
        <f>[6]Input!B208</f>
        <v>IND_OTH_OTH_BIO_NEW</v>
      </c>
      <c r="C208" s="38" t="str">
        <f>[6]Input!C208</f>
        <v>IND_BIO</v>
      </c>
      <c r="D208" s="38">
        <f>[6]Input!D208</f>
        <v>17.639043674577639</v>
      </c>
      <c r="E208" s="38">
        <f>[6]Input!E208</f>
        <v>26.39690128546474</v>
      </c>
      <c r="F208" s="38">
        <f>[6]Input!F208</f>
        <v>31.54115969009926</v>
      </c>
      <c r="G208" s="38">
        <f>[6]Input!G208</f>
        <v>31.54115969009926</v>
      </c>
      <c r="H208" s="38">
        <f>[6]Input!H208</f>
        <v>0</v>
      </c>
      <c r="I208" s="38">
        <f>[6]Input!I208</f>
        <v>0</v>
      </c>
      <c r="J208" s="38">
        <f>[6]Input!J208</f>
        <v>0</v>
      </c>
      <c r="K208" s="38">
        <f>[6]Input!K208</f>
        <v>0</v>
      </c>
      <c r="L208" s="38">
        <f>[6]Input!L208</f>
        <v>0</v>
      </c>
    </row>
    <row r="209" spans="1:12">
      <c r="A209" s="38">
        <f>[6]Input!A209</f>
        <v>207</v>
      </c>
      <c r="B209" s="38" t="str">
        <f>[6]Input!B209</f>
        <v>IND_OTH_EC_ELC_NEW</v>
      </c>
      <c r="C209" s="38" t="str">
        <f>[6]Input!C209</f>
        <v>IND_OTH_ELC</v>
      </c>
      <c r="D209" s="38">
        <f>[6]Input!D209</f>
        <v>181.4191690980393</v>
      </c>
      <c r="E209" s="38">
        <f>[6]Input!E209</f>
        <v>220.60455090750281</v>
      </c>
      <c r="F209" s="38">
        <f>[6]Input!F209</f>
        <v>243.05420171815271</v>
      </c>
      <c r="G209" s="38">
        <f>[6]Input!G209</f>
        <v>290.66342096718029</v>
      </c>
      <c r="H209" s="38">
        <f>[6]Input!H209</f>
        <v>323.46266039122719</v>
      </c>
      <c r="I209" s="38">
        <f>[6]Input!I209</f>
        <v>356.90042075565179</v>
      </c>
      <c r="J209" s="38">
        <f>[6]Input!J209</f>
        <v>381.69821870313632</v>
      </c>
      <c r="K209" s="38">
        <f>[6]Input!K209</f>
        <v>384.05408122784058</v>
      </c>
      <c r="L209" s="38">
        <f>[6]Input!L209</f>
        <v>383.27499196861868</v>
      </c>
    </row>
    <row r="210" spans="1:12">
      <c r="A210" s="38">
        <f>[6]Input!A210</f>
        <v>0</v>
      </c>
      <c r="B210" s="38">
        <f>[6]Input!B210</f>
        <v>0</v>
      </c>
      <c r="C210" s="38">
        <f>[6]Input!C210</f>
        <v>0</v>
      </c>
      <c r="D210" s="38">
        <f>[6]Input!D210</f>
        <v>0</v>
      </c>
      <c r="E210" s="38">
        <f>[6]Input!E210</f>
        <v>0</v>
      </c>
      <c r="F210" s="38">
        <f>[6]Input!F210</f>
        <v>0</v>
      </c>
      <c r="G210" s="38">
        <f>[6]Input!G210</f>
        <v>0</v>
      </c>
      <c r="H210" s="38">
        <f>[6]Input!H210</f>
        <v>0</v>
      </c>
      <c r="I210" s="38">
        <f>[6]Input!I210</f>
        <v>0</v>
      </c>
      <c r="J210" s="38">
        <f>[6]Input!J210</f>
        <v>0</v>
      </c>
      <c r="K210" s="38">
        <f>[6]Input!K210</f>
        <v>0</v>
      </c>
      <c r="L210" s="38">
        <f>[6]Input!L210</f>
        <v>0</v>
      </c>
    </row>
    <row r="211" spans="1:12">
      <c r="A211" s="38">
        <f>[6]Input!A211</f>
        <v>0</v>
      </c>
      <c r="B211" s="38">
        <f>[6]Input!B211</f>
        <v>0</v>
      </c>
      <c r="C211" s="38">
        <f>[6]Input!C211</f>
        <v>0</v>
      </c>
      <c r="D211" s="38">
        <f>[6]Input!D211</f>
        <v>0</v>
      </c>
      <c r="E211" s="38">
        <f>[6]Input!E211</f>
        <v>0</v>
      </c>
      <c r="F211" s="38">
        <f>[6]Input!F211</f>
        <v>0</v>
      </c>
      <c r="G211" s="38">
        <f>[6]Input!G211</f>
        <v>0</v>
      </c>
      <c r="H211" s="38">
        <f>[6]Input!H211</f>
        <v>0</v>
      </c>
      <c r="I211" s="38">
        <f>[6]Input!I211</f>
        <v>0</v>
      </c>
      <c r="J211" s="38">
        <f>[6]Input!J211</f>
        <v>0</v>
      </c>
      <c r="K211" s="38">
        <f>[6]Input!K211</f>
        <v>0</v>
      </c>
      <c r="L211" s="38">
        <f>[6]Input!L211</f>
        <v>0</v>
      </c>
    </row>
    <row r="212" spans="1:12">
      <c r="A212" s="38">
        <f>[6]Input!A212</f>
        <v>0</v>
      </c>
      <c r="B212" s="38">
        <f>[6]Input!B212</f>
        <v>0</v>
      </c>
      <c r="C212" s="38">
        <f>[6]Input!C212</f>
        <v>0</v>
      </c>
      <c r="D212" s="38">
        <f>[6]Input!D212</f>
        <v>0</v>
      </c>
      <c r="E212" s="38">
        <f>[6]Input!E212</f>
        <v>0</v>
      </c>
      <c r="F212" s="38">
        <f>[6]Input!F212</f>
        <v>0</v>
      </c>
      <c r="G212" s="38">
        <f>[6]Input!G212</f>
        <v>0</v>
      </c>
      <c r="H212" s="38">
        <f>[6]Input!H212</f>
        <v>0</v>
      </c>
      <c r="I212" s="38">
        <f>[6]Input!I212</f>
        <v>0</v>
      </c>
      <c r="J212" s="38">
        <f>[6]Input!J212</f>
        <v>0</v>
      </c>
      <c r="K212" s="38">
        <f>[6]Input!K212</f>
        <v>0</v>
      </c>
      <c r="L212" s="38">
        <f>[6]Input!L212</f>
        <v>0</v>
      </c>
    </row>
    <row r="213" spans="1:12">
      <c r="A213" s="38">
        <f>[6]Input!A213</f>
        <v>0</v>
      </c>
      <c r="B213" s="38">
        <f>[6]Input!B213</f>
        <v>0</v>
      </c>
      <c r="C213" s="38">
        <f>[6]Input!C213</f>
        <v>0</v>
      </c>
      <c r="D213" s="38">
        <f>[6]Input!D213</f>
        <v>0</v>
      </c>
      <c r="E213" s="38">
        <f>[6]Input!E213</f>
        <v>0</v>
      </c>
      <c r="F213" s="38">
        <f>[6]Input!F213</f>
        <v>0</v>
      </c>
      <c r="G213" s="38">
        <f>[6]Input!G213</f>
        <v>0</v>
      </c>
      <c r="H213" s="38">
        <f>[6]Input!H213</f>
        <v>0</v>
      </c>
      <c r="I213" s="38">
        <f>[6]Input!I213</f>
        <v>0</v>
      </c>
      <c r="J213" s="38">
        <f>[6]Input!J213</f>
        <v>0</v>
      </c>
      <c r="K213" s="38">
        <f>[6]Input!K213</f>
        <v>0</v>
      </c>
      <c r="L213" s="38">
        <f>[6]Input!L213</f>
        <v>0</v>
      </c>
    </row>
    <row r="214" spans="1:12">
      <c r="A214" s="38">
        <f>[6]Input!A214</f>
        <v>0</v>
      </c>
      <c r="B214" s="38">
        <f>[6]Input!B214</f>
        <v>0</v>
      </c>
      <c r="C214" s="38">
        <f>[6]Input!C214</f>
        <v>0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0</v>
      </c>
      <c r="I214" s="38">
        <f>[6]Input!I214</f>
        <v>0</v>
      </c>
      <c r="J214" s="38">
        <f>[6]Input!J214</f>
        <v>0</v>
      </c>
      <c r="K214" s="38">
        <f>[6]Input!K214</f>
        <v>0</v>
      </c>
      <c r="L214" s="38">
        <f>[6]Input!L214</f>
        <v>0</v>
      </c>
    </row>
    <row r="215" spans="1:12">
      <c r="A215" s="38">
        <f>[6]Input!A215</f>
        <v>0</v>
      </c>
      <c r="B215" s="38">
        <f>[6]Input!B215</f>
        <v>0</v>
      </c>
      <c r="C215" s="38">
        <f>[6]Input!C215</f>
        <v>0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0</v>
      </c>
      <c r="I215" s="38">
        <f>[6]Input!I215</f>
        <v>0</v>
      </c>
      <c r="J215" s="38">
        <f>[6]Input!J215</f>
        <v>0</v>
      </c>
      <c r="K215" s="38">
        <f>[6]Input!K215</f>
        <v>0</v>
      </c>
      <c r="L215" s="38">
        <f>[6]Input!L215</f>
        <v>0</v>
      </c>
    </row>
    <row r="216" spans="1:12">
      <c r="A216" s="38">
        <f>[6]Input!A216</f>
        <v>0</v>
      </c>
      <c r="B216" s="38">
        <f>[6]Input!B216</f>
        <v>0</v>
      </c>
      <c r="C216" s="38">
        <f>[6]Input!C216</f>
        <v>0</v>
      </c>
      <c r="D216" s="38">
        <f>[6]Input!D216</f>
        <v>0</v>
      </c>
      <c r="E216" s="38">
        <f>[6]Input!E216</f>
        <v>0</v>
      </c>
      <c r="F216" s="38">
        <f>[6]Input!F216</f>
        <v>0</v>
      </c>
      <c r="G216" s="38">
        <f>[6]Input!G216</f>
        <v>0</v>
      </c>
      <c r="H216" s="38">
        <f>[6]Input!H216</f>
        <v>0</v>
      </c>
      <c r="I216" s="38">
        <f>[6]Input!I216</f>
        <v>0</v>
      </c>
      <c r="J216" s="38">
        <f>[6]Input!J216</f>
        <v>0</v>
      </c>
      <c r="K216" s="38">
        <f>[6]Input!K216</f>
        <v>0</v>
      </c>
      <c r="L216" s="38">
        <f>[6]Input!L216</f>
        <v>0</v>
      </c>
    </row>
    <row r="217" spans="1:12">
      <c r="A217" s="38">
        <f>[6]Input!A217</f>
        <v>0</v>
      </c>
      <c r="B217" s="38">
        <f>[6]Input!B217</f>
        <v>0</v>
      </c>
      <c r="C217" s="38">
        <f>[6]Input!C217</f>
        <v>0</v>
      </c>
      <c r="D217" s="38">
        <f>[6]Input!D217</f>
        <v>0</v>
      </c>
      <c r="E217" s="38">
        <f>[6]Input!E217</f>
        <v>0</v>
      </c>
      <c r="F217" s="38">
        <f>[6]Input!F217</f>
        <v>0</v>
      </c>
      <c r="G217" s="38">
        <f>[6]Input!G217</f>
        <v>0</v>
      </c>
      <c r="H217" s="38">
        <f>[6]Input!H217</f>
        <v>0</v>
      </c>
      <c r="I217" s="38">
        <f>[6]Input!I217</f>
        <v>0</v>
      </c>
      <c r="J217" s="38">
        <f>[6]Input!J217</f>
        <v>0</v>
      </c>
      <c r="K217" s="38">
        <f>[6]Input!K217</f>
        <v>0</v>
      </c>
      <c r="L217" s="38">
        <f>[6]Input!L217</f>
        <v>0</v>
      </c>
    </row>
    <row r="218" spans="1:12">
      <c r="A218" s="38">
        <f>[6]Input!A218</f>
        <v>0</v>
      </c>
      <c r="B218" s="38">
        <f>[6]Input!B218</f>
        <v>0</v>
      </c>
      <c r="C218" s="38">
        <f>[6]Input!C218</f>
        <v>0</v>
      </c>
      <c r="D218" s="38">
        <f>[6]Input!D218</f>
        <v>0</v>
      </c>
      <c r="E218" s="38">
        <f>[6]Input!E218</f>
        <v>0</v>
      </c>
      <c r="F218" s="38">
        <f>[6]Input!F218</f>
        <v>0</v>
      </c>
      <c r="G218" s="38">
        <f>[6]Input!G218</f>
        <v>0</v>
      </c>
      <c r="H218" s="38">
        <f>[6]Input!H218</f>
        <v>0</v>
      </c>
      <c r="I218" s="38">
        <f>[6]Input!I218</f>
        <v>0</v>
      </c>
      <c r="J218" s="38">
        <f>[6]Input!J218</f>
        <v>0</v>
      </c>
      <c r="K218" s="38">
        <f>[6]Input!K218</f>
        <v>0</v>
      </c>
      <c r="L218" s="38">
        <f>[6]Input!L218</f>
        <v>0</v>
      </c>
    </row>
    <row r="219" spans="1:12">
      <c r="A219" s="38">
        <f>[6]Input!A219</f>
        <v>0</v>
      </c>
      <c r="B219" s="38">
        <f>[6]Input!B219</f>
        <v>0</v>
      </c>
      <c r="C219" s="38">
        <f>[6]Input!C219</f>
        <v>0</v>
      </c>
      <c r="D219" s="38">
        <f>[6]Input!D219</f>
        <v>0</v>
      </c>
      <c r="E219" s="38">
        <f>[6]Input!E219</f>
        <v>0</v>
      </c>
      <c r="F219" s="38">
        <f>[6]Input!F219</f>
        <v>0</v>
      </c>
      <c r="G219" s="38">
        <f>[6]Input!G219</f>
        <v>0</v>
      </c>
      <c r="H219" s="38">
        <f>[6]Input!H219</f>
        <v>0</v>
      </c>
      <c r="I219" s="38">
        <f>[6]Input!I219</f>
        <v>0</v>
      </c>
      <c r="J219" s="38">
        <f>[6]Input!J219</f>
        <v>0</v>
      </c>
      <c r="K219" s="38">
        <f>[6]Input!K219</f>
        <v>0</v>
      </c>
      <c r="L219" s="38">
        <f>[6]Input!L219</f>
        <v>0</v>
      </c>
    </row>
    <row r="220" spans="1:12">
      <c r="A220" s="38">
        <f>[6]Input!A220</f>
        <v>0</v>
      </c>
      <c r="B220" s="38">
        <f>[6]Input!B220</f>
        <v>0</v>
      </c>
      <c r="C220" s="38">
        <f>[6]Input!C220</f>
        <v>0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0</v>
      </c>
      <c r="H220" s="38">
        <f>[6]Input!H220</f>
        <v>0</v>
      </c>
      <c r="I220" s="38">
        <f>[6]Input!I220</f>
        <v>0</v>
      </c>
      <c r="J220" s="38">
        <f>[6]Input!J220</f>
        <v>0</v>
      </c>
      <c r="K220" s="38">
        <f>[6]Input!K220</f>
        <v>0</v>
      </c>
      <c r="L220" s="38">
        <f>[6]Input!L220</f>
        <v>0</v>
      </c>
    </row>
    <row r="221" spans="1:12">
      <c r="A221" s="38">
        <f>[6]Input!A221</f>
        <v>0</v>
      </c>
      <c r="B221" s="38">
        <f>[6]Input!B221</f>
        <v>0</v>
      </c>
      <c r="C221" s="38">
        <f>[6]Input!C221</f>
        <v>0</v>
      </c>
      <c r="D221" s="38">
        <f>[6]Input!D221</f>
        <v>0</v>
      </c>
      <c r="E221" s="38">
        <f>[6]Input!E221</f>
        <v>0</v>
      </c>
      <c r="F221" s="38">
        <f>[6]Input!F221</f>
        <v>0</v>
      </c>
      <c r="G221" s="38">
        <f>[6]Input!G221</f>
        <v>0</v>
      </c>
      <c r="H221" s="38">
        <f>[6]Input!H221</f>
        <v>0</v>
      </c>
      <c r="I221" s="38">
        <f>[6]Input!I221</f>
        <v>0</v>
      </c>
      <c r="J221" s="38">
        <f>[6]Input!J221</f>
        <v>0</v>
      </c>
      <c r="K221" s="38">
        <f>[6]Input!K221</f>
        <v>0</v>
      </c>
      <c r="L221" s="38">
        <f>[6]Input!L221</f>
        <v>0</v>
      </c>
    </row>
    <row r="222" spans="1:12">
      <c r="A222" s="38">
        <f>[6]Input!A222</f>
        <v>0</v>
      </c>
      <c r="B222" s="38">
        <f>[6]Input!B222</f>
        <v>0</v>
      </c>
      <c r="C222" s="38">
        <f>[6]Input!C222</f>
        <v>0</v>
      </c>
      <c r="D222" s="38">
        <f>[6]Input!D222</f>
        <v>0</v>
      </c>
      <c r="E222" s="38">
        <f>[6]Input!E222</f>
        <v>0</v>
      </c>
      <c r="F222" s="38">
        <f>[6]Input!F222</f>
        <v>0</v>
      </c>
      <c r="G222" s="38">
        <f>[6]Input!G222</f>
        <v>0</v>
      </c>
      <c r="H222" s="38">
        <f>[6]Input!H222</f>
        <v>0</v>
      </c>
      <c r="I222" s="38">
        <f>[6]Input!I222</f>
        <v>0</v>
      </c>
      <c r="J222" s="38">
        <f>[6]Input!J222</f>
        <v>0</v>
      </c>
      <c r="K222" s="38">
        <f>[6]Input!K222</f>
        <v>0</v>
      </c>
      <c r="L222" s="38">
        <f>[6]Input!L222</f>
        <v>0</v>
      </c>
    </row>
    <row r="223" spans="1:12">
      <c r="A223" s="38">
        <f>[6]Input!A223</f>
        <v>0</v>
      </c>
      <c r="B223" s="38">
        <f>[6]Input!B223</f>
        <v>0</v>
      </c>
      <c r="C223" s="38">
        <f>[6]Input!C223</f>
        <v>0</v>
      </c>
      <c r="D223" s="38">
        <f>[6]Input!D223</f>
        <v>0</v>
      </c>
      <c r="E223" s="38">
        <f>[6]Input!E223</f>
        <v>0</v>
      </c>
      <c r="F223" s="38">
        <f>[6]Input!F223</f>
        <v>0</v>
      </c>
      <c r="G223" s="38">
        <f>[6]Input!G223</f>
        <v>0</v>
      </c>
      <c r="H223" s="38">
        <f>[6]Input!H223</f>
        <v>0</v>
      </c>
      <c r="I223" s="38">
        <f>[6]Input!I223</f>
        <v>0</v>
      </c>
      <c r="J223" s="38">
        <f>[6]Input!J223</f>
        <v>0</v>
      </c>
      <c r="K223" s="38">
        <f>[6]Input!K223</f>
        <v>0</v>
      </c>
      <c r="L223" s="38">
        <f>[6]Input!L223</f>
        <v>0</v>
      </c>
    </row>
    <row r="224" spans="1:12">
      <c r="A224" s="38">
        <f>[6]Input!A224</f>
        <v>0</v>
      </c>
      <c r="B224" s="38">
        <f>[6]Input!B224</f>
        <v>0</v>
      </c>
      <c r="C224" s="38">
        <f>[6]Input!C224</f>
        <v>0</v>
      </c>
      <c r="D224" s="38">
        <f>[6]Input!D224</f>
        <v>0</v>
      </c>
      <c r="E224" s="38">
        <f>[6]Input!E224</f>
        <v>0</v>
      </c>
      <c r="F224" s="38">
        <f>[6]Input!F224</f>
        <v>0</v>
      </c>
      <c r="G224" s="38">
        <f>[6]Input!G224</f>
        <v>0</v>
      </c>
      <c r="H224" s="38">
        <f>[6]Input!H224</f>
        <v>0</v>
      </c>
      <c r="I224" s="38">
        <f>[6]Input!I224</f>
        <v>0</v>
      </c>
      <c r="J224" s="38">
        <f>[6]Input!J224</f>
        <v>0</v>
      </c>
      <c r="K224" s="38">
        <f>[6]Input!K224</f>
        <v>0</v>
      </c>
      <c r="L224" s="38">
        <f>[6]Input!L224</f>
        <v>0</v>
      </c>
    </row>
    <row r="225" spans="1:12">
      <c r="A225" s="38">
        <f>[6]Input!A225</f>
        <v>0</v>
      </c>
      <c r="B225" s="38">
        <f>[6]Input!B225</f>
        <v>0</v>
      </c>
      <c r="C225" s="38">
        <f>[6]Input!C225</f>
        <v>0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0</v>
      </c>
      <c r="I225" s="38">
        <f>[6]Input!I225</f>
        <v>0</v>
      </c>
      <c r="J225" s="38">
        <f>[6]Input!J225</f>
        <v>0</v>
      </c>
      <c r="K225" s="38">
        <f>[6]Input!K225</f>
        <v>0</v>
      </c>
      <c r="L225" s="38">
        <f>[6]Input!L225</f>
        <v>0</v>
      </c>
    </row>
    <row r="226" spans="1:12">
      <c r="A226" s="38">
        <f>[6]Input!A226</f>
        <v>0</v>
      </c>
      <c r="B226" s="38">
        <f>[6]Input!B226</f>
        <v>0</v>
      </c>
      <c r="C226" s="38">
        <f>[6]Input!C226</f>
        <v>0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0</v>
      </c>
      <c r="I226" s="38">
        <f>[6]Input!I226</f>
        <v>0</v>
      </c>
      <c r="J226" s="38">
        <f>[6]Input!J226</f>
        <v>0</v>
      </c>
      <c r="K226" s="38">
        <f>[6]Input!K226</f>
        <v>0</v>
      </c>
      <c r="L226" s="38">
        <f>[6]Input!L226</f>
        <v>0</v>
      </c>
    </row>
    <row r="227" spans="1:12">
      <c r="A227" s="38">
        <f>[6]Input!A227</f>
        <v>0</v>
      </c>
      <c r="B227" s="38">
        <f>[6]Input!B227</f>
        <v>0</v>
      </c>
      <c r="C227" s="38">
        <f>[6]Input!C227</f>
        <v>0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0</v>
      </c>
      <c r="I227" s="38">
        <f>[6]Input!I227</f>
        <v>0</v>
      </c>
      <c r="J227" s="38">
        <f>[6]Input!J227</f>
        <v>0</v>
      </c>
      <c r="K227" s="38">
        <f>[6]Input!K227</f>
        <v>0</v>
      </c>
      <c r="L227" s="38">
        <f>[6]Input!L227</f>
        <v>0</v>
      </c>
    </row>
    <row r="228" spans="1:12">
      <c r="A228" s="38">
        <f>[6]Input!A228</f>
        <v>0</v>
      </c>
      <c r="B228" s="38">
        <f>[6]Input!B228</f>
        <v>0</v>
      </c>
      <c r="C228" s="38">
        <f>[6]Input!C228</f>
        <v>0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0</v>
      </c>
      <c r="I228" s="38">
        <f>[6]Input!I228</f>
        <v>0</v>
      </c>
      <c r="J228" s="38">
        <f>[6]Input!J228</f>
        <v>0</v>
      </c>
      <c r="K228" s="38">
        <f>[6]Input!K228</f>
        <v>0</v>
      </c>
      <c r="L228" s="38">
        <f>[6]Input!L228</f>
        <v>0</v>
      </c>
    </row>
    <row r="229" spans="1:12">
      <c r="A229" s="38">
        <f>[6]Input!A229</f>
        <v>0</v>
      </c>
      <c r="B229" s="38">
        <f>[6]Input!B229</f>
        <v>0</v>
      </c>
      <c r="C229" s="38">
        <f>[6]Input!C229</f>
        <v>0</v>
      </c>
      <c r="D229" s="38">
        <f>[6]Input!D229</f>
        <v>0</v>
      </c>
      <c r="E229" s="38">
        <f>[6]Input!E229</f>
        <v>0</v>
      </c>
      <c r="F229" s="38">
        <f>[6]Input!F229</f>
        <v>0</v>
      </c>
      <c r="G229" s="38">
        <f>[6]Input!G229</f>
        <v>0</v>
      </c>
      <c r="H229" s="38">
        <f>[6]Input!H229</f>
        <v>0</v>
      </c>
      <c r="I229" s="38">
        <f>[6]Input!I229</f>
        <v>0</v>
      </c>
      <c r="J229" s="38">
        <f>[6]Input!J229</f>
        <v>0</v>
      </c>
      <c r="K229" s="38">
        <f>[6]Input!K229</f>
        <v>0</v>
      </c>
      <c r="L229" s="38">
        <f>[6]Input!L229</f>
        <v>0</v>
      </c>
    </row>
    <row r="230" spans="1:12">
      <c r="A230" s="38">
        <f>[6]Input!A230</f>
        <v>0</v>
      </c>
      <c r="B230" s="38">
        <f>[6]Input!B230</f>
        <v>0</v>
      </c>
      <c r="C230" s="38">
        <f>[6]Input!C230</f>
        <v>0</v>
      </c>
      <c r="D230" s="38">
        <f>[6]Input!D230</f>
        <v>0</v>
      </c>
      <c r="E230" s="38">
        <f>[6]Input!E230</f>
        <v>0</v>
      </c>
      <c r="F230" s="38">
        <f>[6]Input!F230</f>
        <v>0</v>
      </c>
      <c r="G230" s="38">
        <f>[6]Input!G230</f>
        <v>0</v>
      </c>
      <c r="H230" s="38">
        <f>[6]Input!H230</f>
        <v>0</v>
      </c>
      <c r="I230" s="38">
        <f>[6]Input!I230</f>
        <v>0</v>
      </c>
      <c r="J230" s="38">
        <f>[6]Input!J230</f>
        <v>0</v>
      </c>
      <c r="K230" s="38">
        <f>[6]Input!K230</f>
        <v>0</v>
      </c>
      <c r="L230" s="38">
        <f>[6]Input!L230</f>
        <v>0</v>
      </c>
    </row>
    <row r="231" spans="1:12">
      <c r="A231" s="38">
        <f>[6]Input!A231</f>
        <v>0</v>
      </c>
      <c r="B231" s="38">
        <f>[6]Input!B231</f>
        <v>0</v>
      </c>
      <c r="C231" s="38">
        <f>[6]Input!C231</f>
        <v>0</v>
      </c>
      <c r="D231" s="38">
        <f>[6]Input!D231</f>
        <v>0</v>
      </c>
      <c r="E231" s="38">
        <f>[6]Input!E231</f>
        <v>0</v>
      </c>
      <c r="F231" s="38">
        <f>[6]Input!F231</f>
        <v>0</v>
      </c>
      <c r="G231" s="38">
        <f>[6]Input!G231</f>
        <v>0</v>
      </c>
      <c r="H231" s="38">
        <f>[6]Input!H231</f>
        <v>0</v>
      </c>
      <c r="I231" s="38">
        <f>[6]Input!I231</f>
        <v>0</v>
      </c>
      <c r="J231" s="38">
        <f>[6]Input!J231</f>
        <v>0</v>
      </c>
      <c r="K231" s="38">
        <f>[6]Input!K231</f>
        <v>0</v>
      </c>
      <c r="L231" s="38">
        <f>[6]Input!L231</f>
        <v>0</v>
      </c>
    </row>
    <row r="232" spans="1:12">
      <c r="A232" s="38">
        <f>[6]Input!A232</f>
        <v>0</v>
      </c>
      <c r="B232" s="38">
        <f>[6]Input!B232</f>
        <v>0</v>
      </c>
      <c r="C232" s="38">
        <f>[6]Input!C232</f>
        <v>0</v>
      </c>
      <c r="D232" s="38">
        <f>[6]Input!D232</f>
        <v>0</v>
      </c>
      <c r="E232" s="38">
        <f>[6]Input!E232</f>
        <v>0</v>
      </c>
      <c r="F232" s="38">
        <f>[6]Input!F232</f>
        <v>0</v>
      </c>
      <c r="G232" s="38">
        <f>[6]Input!G232</f>
        <v>0</v>
      </c>
      <c r="H232" s="38">
        <f>[6]Input!H232</f>
        <v>0</v>
      </c>
      <c r="I232" s="38">
        <f>[6]Input!I232</f>
        <v>0</v>
      </c>
      <c r="J232" s="38">
        <f>[6]Input!J232</f>
        <v>0</v>
      </c>
      <c r="K232" s="38">
        <f>[6]Input!K232</f>
        <v>0</v>
      </c>
      <c r="L232" s="38">
        <f>[6]Input!L232</f>
        <v>0</v>
      </c>
    </row>
    <row r="233" spans="1:12">
      <c r="A233" s="38">
        <f>[6]Input!A233</f>
        <v>0</v>
      </c>
      <c r="B233" s="38">
        <f>[6]Input!B233</f>
        <v>0</v>
      </c>
      <c r="C233" s="38">
        <f>[6]Input!C233</f>
        <v>0</v>
      </c>
      <c r="D233" s="38">
        <f>[6]Input!D233</f>
        <v>0</v>
      </c>
      <c r="E233" s="38">
        <f>[6]Input!E233</f>
        <v>0</v>
      </c>
      <c r="F233" s="38">
        <f>[6]Input!F233</f>
        <v>0</v>
      </c>
      <c r="G233" s="38">
        <f>[6]Input!G233</f>
        <v>0</v>
      </c>
      <c r="H233" s="38">
        <f>[6]Input!H233</f>
        <v>0</v>
      </c>
      <c r="I233" s="38">
        <f>[6]Input!I233</f>
        <v>0</v>
      </c>
      <c r="J233" s="38">
        <f>[6]Input!J233</f>
        <v>0</v>
      </c>
      <c r="K233" s="38">
        <f>[6]Input!K233</f>
        <v>0</v>
      </c>
      <c r="L233" s="38">
        <f>[6]Input!L233</f>
        <v>0</v>
      </c>
    </row>
    <row r="234" spans="1:12">
      <c r="A234" s="38">
        <f>[6]Input!A234</f>
        <v>0</v>
      </c>
      <c r="B234" s="38">
        <f>[6]Input!B234</f>
        <v>0</v>
      </c>
      <c r="C234" s="38">
        <f>[6]Input!C234</f>
        <v>0</v>
      </c>
      <c r="D234" s="38">
        <f>[6]Input!D234</f>
        <v>0</v>
      </c>
      <c r="E234" s="38">
        <f>[6]Input!E234</f>
        <v>0</v>
      </c>
      <c r="F234" s="38">
        <f>[6]Input!F234</f>
        <v>0</v>
      </c>
      <c r="G234" s="38">
        <f>[6]Input!G234</f>
        <v>0</v>
      </c>
      <c r="H234" s="38">
        <f>[6]Input!H234</f>
        <v>0</v>
      </c>
      <c r="I234" s="38">
        <f>[6]Input!I234</f>
        <v>0</v>
      </c>
      <c r="J234" s="38">
        <f>[6]Input!J234</f>
        <v>0</v>
      </c>
      <c r="K234" s="38">
        <f>[6]Input!K234</f>
        <v>0</v>
      </c>
      <c r="L234" s="38">
        <f>[6]Input!L234</f>
        <v>0</v>
      </c>
    </row>
    <row r="235" spans="1:12">
      <c r="A235" s="38">
        <f>[6]Input!A235</f>
        <v>0</v>
      </c>
      <c r="B235" s="38">
        <f>[6]Input!B235</f>
        <v>0</v>
      </c>
      <c r="C235" s="38">
        <f>[6]Input!C235</f>
        <v>0</v>
      </c>
      <c r="D235" s="38">
        <f>[6]Input!D235</f>
        <v>0</v>
      </c>
      <c r="E235" s="38">
        <f>[6]Input!E235</f>
        <v>0</v>
      </c>
      <c r="F235" s="38">
        <f>[6]Input!F235</f>
        <v>0</v>
      </c>
      <c r="G235" s="38">
        <f>[6]Input!G235</f>
        <v>0</v>
      </c>
      <c r="H235" s="38">
        <f>[6]Input!H235</f>
        <v>0</v>
      </c>
      <c r="I235" s="38">
        <f>[6]Input!I235</f>
        <v>0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>
      <c r="A236" s="38">
        <f>[6]Input!A236</f>
        <v>0</v>
      </c>
      <c r="B236" s="38">
        <f>[6]Input!B236</f>
        <v>0</v>
      </c>
      <c r="C236" s="38">
        <f>[6]Input!C236</f>
        <v>0</v>
      </c>
      <c r="D236" s="38">
        <f>[6]Input!D236</f>
        <v>0</v>
      </c>
      <c r="E236" s="38">
        <f>[6]Input!E236</f>
        <v>0</v>
      </c>
      <c r="F236" s="38">
        <f>[6]Input!F236</f>
        <v>0</v>
      </c>
      <c r="G236" s="38">
        <f>[6]Input!G236</f>
        <v>0</v>
      </c>
      <c r="H236" s="38">
        <f>[6]Input!H236</f>
        <v>0</v>
      </c>
      <c r="I236" s="38">
        <f>[6]Input!I236</f>
        <v>0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>
      <c r="A237" s="38">
        <f>[6]Input!A237</f>
        <v>0</v>
      </c>
      <c r="B237" s="38">
        <f>[6]Input!B237</f>
        <v>0</v>
      </c>
      <c r="C237" s="38">
        <f>[6]Input!C237</f>
        <v>0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0</v>
      </c>
      <c r="H237" s="38">
        <f>[6]Input!H237</f>
        <v>0</v>
      </c>
      <c r="I237" s="38">
        <f>[6]Input!I237</f>
        <v>0</v>
      </c>
      <c r="J237" s="38">
        <f>[6]Input!J237</f>
        <v>0</v>
      </c>
      <c r="K237" s="38">
        <f>[6]Input!K237</f>
        <v>0</v>
      </c>
      <c r="L237" s="38">
        <f>[6]Input!L237</f>
        <v>0</v>
      </c>
    </row>
    <row r="238" spans="1:12">
      <c r="A238" s="38">
        <f>[6]Input!A238</f>
        <v>0</v>
      </c>
      <c r="B238" s="38">
        <f>[6]Input!B238</f>
        <v>0</v>
      </c>
      <c r="C238" s="38">
        <f>[6]Input!C238</f>
        <v>0</v>
      </c>
      <c r="D238" s="38">
        <f>[6]Input!D238</f>
        <v>0</v>
      </c>
      <c r="E238" s="38">
        <f>[6]Input!E238</f>
        <v>0</v>
      </c>
      <c r="F238" s="38">
        <f>[6]Input!F238</f>
        <v>0</v>
      </c>
      <c r="G238" s="38">
        <f>[6]Input!G238</f>
        <v>0</v>
      </c>
      <c r="H238" s="38">
        <f>[6]Input!H238</f>
        <v>0</v>
      </c>
      <c r="I238" s="38">
        <f>[6]Input!I238</f>
        <v>0</v>
      </c>
      <c r="J238" s="38">
        <f>[6]Input!J238</f>
        <v>0</v>
      </c>
      <c r="K238" s="38">
        <f>[6]Input!K238</f>
        <v>0</v>
      </c>
      <c r="L238" s="38">
        <f>[6]Input!L238</f>
        <v>0</v>
      </c>
    </row>
    <row r="239" spans="1:12">
      <c r="A239" s="38">
        <f>[6]Input!A239</f>
        <v>0</v>
      </c>
      <c r="B239" s="38">
        <f>[6]Input!B239</f>
        <v>0</v>
      </c>
      <c r="C239" s="38">
        <f>[6]Input!C239</f>
        <v>0</v>
      </c>
      <c r="D239" s="38">
        <f>[6]Input!D239</f>
        <v>0</v>
      </c>
      <c r="E239" s="38">
        <f>[6]Input!E239</f>
        <v>0</v>
      </c>
      <c r="F239" s="38">
        <f>[6]Input!F239</f>
        <v>0</v>
      </c>
      <c r="G239" s="38">
        <f>[6]Input!G239</f>
        <v>0</v>
      </c>
      <c r="H239" s="38">
        <f>[6]Input!H239</f>
        <v>0</v>
      </c>
      <c r="I239" s="38">
        <f>[6]Input!I239</f>
        <v>0</v>
      </c>
      <c r="J239" s="38">
        <f>[6]Input!J239</f>
        <v>0</v>
      </c>
      <c r="K239" s="38">
        <f>[6]Input!K239</f>
        <v>0</v>
      </c>
      <c r="L239" s="38">
        <f>[6]Input!L239</f>
        <v>0</v>
      </c>
    </row>
    <row r="240" spans="1:12">
      <c r="A240" s="38">
        <f>[6]Input!A240</f>
        <v>0</v>
      </c>
      <c r="B240" s="38">
        <f>[6]Input!B240</f>
        <v>0</v>
      </c>
      <c r="C240" s="38">
        <f>[6]Input!C240</f>
        <v>0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0</v>
      </c>
    </row>
    <row r="241" spans="1:12">
      <c r="A241" s="38">
        <f>[6]Input!A241</f>
        <v>0</v>
      </c>
      <c r="B241" s="38">
        <f>[6]Input!B241</f>
        <v>0</v>
      </c>
      <c r="C241" s="38">
        <f>[6]Input!C241</f>
        <v>0</v>
      </c>
      <c r="D241" s="38">
        <f>[6]Input!D241</f>
        <v>0</v>
      </c>
      <c r="E241" s="38">
        <f>[6]Input!E241</f>
        <v>0</v>
      </c>
      <c r="F241" s="38">
        <f>[6]Input!F241</f>
        <v>0</v>
      </c>
      <c r="G241" s="38">
        <f>[6]Input!G241</f>
        <v>0</v>
      </c>
      <c r="H241" s="38">
        <f>[6]Input!H241</f>
        <v>0</v>
      </c>
      <c r="I241" s="38">
        <f>[6]Input!I241</f>
        <v>0</v>
      </c>
      <c r="J241" s="38">
        <f>[6]Input!J241</f>
        <v>0</v>
      </c>
      <c r="K241" s="38">
        <f>[6]Input!K241</f>
        <v>0</v>
      </c>
      <c r="L241" s="38">
        <f>[6]Input!L241</f>
        <v>0</v>
      </c>
    </row>
    <row r="242" spans="1:12">
      <c r="A242" s="38">
        <f>[6]Input!A242</f>
        <v>0</v>
      </c>
      <c r="B242" s="38">
        <f>[6]Input!B242</f>
        <v>0</v>
      </c>
      <c r="C242" s="38">
        <f>[6]Input!C242</f>
        <v>0</v>
      </c>
      <c r="D242" s="38">
        <f>[6]Input!D242</f>
        <v>0</v>
      </c>
      <c r="E242" s="38">
        <f>[6]Input!E242</f>
        <v>0</v>
      </c>
      <c r="F242" s="38">
        <f>[6]Input!F242</f>
        <v>0</v>
      </c>
      <c r="G242" s="38">
        <f>[6]Input!G242</f>
        <v>0</v>
      </c>
      <c r="H242" s="38">
        <f>[6]Input!H242</f>
        <v>0</v>
      </c>
      <c r="I242" s="38">
        <f>[6]Input!I242</f>
        <v>0</v>
      </c>
      <c r="J242" s="38">
        <f>[6]Input!J242</f>
        <v>0</v>
      </c>
      <c r="K242" s="38">
        <f>[6]Input!K242</f>
        <v>0</v>
      </c>
      <c r="L242" s="38">
        <f>[6]Input!L242</f>
        <v>0</v>
      </c>
    </row>
    <row r="243" spans="1:12">
      <c r="A243" s="38">
        <f>[6]Input!A243</f>
        <v>0</v>
      </c>
      <c r="B243" s="38">
        <f>[6]Input!B243</f>
        <v>0</v>
      </c>
      <c r="C243" s="38">
        <f>[6]Input!C243</f>
        <v>0</v>
      </c>
      <c r="D243" s="38">
        <f>[6]Input!D243</f>
        <v>0</v>
      </c>
      <c r="E243" s="38">
        <f>[6]Input!E243</f>
        <v>0</v>
      </c>
      <c r="F243" s="38">
        <f>[6]Input!F243</f>
        <v>0</v>
      </c>
      <c r="G243" s="38">
        <f>[6]Input!G243</f>
        <v>0</v>
      </c>
      <c r="H243" s="38">
        <f>[6]Input!H243</f>
        <v>0</v>
      </c>
      <c r="I243" s="38">
        <f>[6]Input!I243</f>
        <v>0</v>
      </c>
      <c r="J243" s="38">
        <f>[6]Input!J243</f>
        <v>0</v>
      </c>
      <c r="K243" s="38">
        <f>[6]Input!K243</f>
        <v>0</v>
      </c>
      <c r="L243" s="38">
        <f>[6]Input!L243</f>
        <v>0</v>
      </c>
    </row>
    <row r="244" spans="1:12">
      <c r="A244" s="38">
        <f>[6]Input!A244</f>
        <v>0</v>
      </c>
      <c r="B244" s="38">
        <f>[6]Input!B244</f>
        <v>0</v>
      </c>
      <c r="C244" s="38">
        <f>[6]Input!C244</f>
        <v>0</v>
      </c>
      <c r="D244" s="38">
        <f>[6]Input!D244</f>
        <v>0</v>
      </c>
      <c r="E244" s="38">
        <f>[6]Input!E244</f>
        <v>0</v>
      </c>
      <c r="F244" s="38">
        <f>[6]Input!F244</f>
        <v>0</v>
      </c>
      <c r="G244" s="38">
        <f>[6]Input!G244</f>
        <v>0</v>
      </c>
      <c r="H244" s="38">
        <f>[6]Input!H244</f>
        <v>0</v>
      </c>
      <c r="I244" s="38">
        <f>[6]Input!I244</f>
        <v>0</v>
      </c>
      <c r="J244" s="38">
        <f>[6]Input!J244</f>
        <v>0</v>
      </c>
      <c r="K244" s="38">
        <f>[6]Input!K244</f>
        <v>0</v>
      </c>
      <c r="L244" s="38">
        <f>[6]Input!L244</f>
        <v>0</v>
      </c>
    </row>
    <row r="245" spans="1:12">
      <c r="A245" s="38">
        <f>[6]Input!A245</f>
        <v>0</v>
      </c>
      <c r="B245" s="38">
        <f>[6]Input!B245</f>
        <v>0</v>
      </c>
      <c r="C245" s="38">
        <f>[6]Input!C245</f>
        <v>0</v>
      </c>
      <c r="D245" s="38">
        <f>[6]Input!D245</f>
        <v>0</v>
      </c>
      <c r="E245" s="38">
        <f>[6]Input!E245</f>
        <v>0</v>
      </c>
      <c r="F245" s="38">
        <f>[6]Input!F245</f>
        <v>0</v>
      </c>
      <c r="G245" s="38">
        <f>[6]Input!G245</f>
        <v>0</v>
      </c>
      <c r="H245" s="38">
        <f>[6]Input!H245</f>
        <v>0</v>
      </c>
      <c r="I245" s="38">
        <f>[6]Input!I245</f>
        <v>0</v>
      </c>
      <c r="J245" s="38">
        <f>[6]Input!J245</f>
        <v>0</v>
      </c>
      <c r="K245" s="38">
        <f>[6]Input!K245</f>
        <v>0</v>
      </c>
      <c r="L245" s="38">
        <f>[6]Input!L245</f>
        <v>0</v>
      </c>
    </row>
    <row r="246" spans="1:12">
      <c r="A246" s="38">
        <f>[6]Input!A246</f>
        <v>0</v>
      </c>
      <c r="B246" s="38">
        <f>[6]Input!B246</f>
        <v>0</v>
      </c>
      <c r="C246" s="38">
        <f>[6]Input!C246</f>
        <v>0</v>
      </c>
      <c r="D246" s="38">
        <f>[6]Input!D246</f>
        <v>0</v>
      </c>
      <c r="E246" s="38">
        <f>[6]Input!E246</f>
        <v>0</v>
      </c>
      <c r="F246" s="38">
        <f>[6]Input!F246</f>
        <v>0</v>
      </c>
      <c r="G246" s="38">
        <f>[6]Input!G246</f>
        <v>0</v>
      </c>
      <c r="H246" s="38">
        <f>[6]Input!H246</f>
        <v>0</v>
      </c>
      <c r="I246" s="38">
        <f>[6]Input!I246</f>
        <v>0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>
      <c r="A247" s="38">
        <f>[6]Input!A247</f>
        <v>0</v>
      </c>
      <c r="B247" s="38">
        <f>[6]Input!B247</f>
        <v>0</v>
      </c>
      <c r="C247" s="38">
        <f>[6]Input!C247</f>
        <v>0</v>
      </c>
      <c r="D247" s="38">
        <f>[6]Input!D247</f>
        <v>0</v>
      </c>
      <c r="E247" s="38">
        <f>[6]Input!E247</f>
        <v>0</v>
      </c>
      <c r="F247" s="38">
        <f>[6]Input!F247</f>
        <v>0</v>
      </c>
      <c r="G247" s="38">
        <f>[6]Input!G247</f>
        <v>0</v>
      </c>
      <c r="H247" s="38">
        <f>[6]Input!H247</f>
        <v>0</v>
      </c>
      <c r="I247" s="38">
        <f>[6]Input!I247</f>
        <v>0</v>
      </c>
      <c r="J247" s="38">
        <f>[6]Input!J247</f>
        <v>0</v>
      </c>
      <c r="K247" s="38">
        <f>[6]Input!K247</f>
        <v>0</v>
      </c>
      <c r="L247" s="38">
        <f>[6]Input!L247</f>
        <v>0</v>
      </c>
    </row>
    <row r="248" spans="1:12">
      <c r="A248" s="38">
        <f>[6]Input!A248</f>
        <v>0</v>
      </c>
      <c r="B248" s="38">
        <f>[6]Input!B248</f>
        <v>0</v>
      </c>
      <c r="C248" s="38">
        <f>[6]Input!C248</f>
        <v>0</v>
      </c>
      <c r="D248" s="38">
        <f>[6]Input!D248</f>
        <v>0</v>
      </c>
      <c r="E248" s="38">
        <f>[6]Input!E248</f>
        <v>0</v>
      </c>
      <c r="F248" s="38">
        <f>[6]Input!F248</f>
        <v>0</v>
      </c>
      <c r="G248" s="38">
        <f>[6]Input!G248</f>
        <v>0</v>
      </c>
      <c r="H248" s="38">
        <f>[6]Input!H248</f>
        <v>0</v>
      </c>
      <c r="I248" s="38">
        <f>[6]Input!I248</f>
        <v>0</v>
      </c>
      <c r="J248" s="38">
        <f>[6]Input!J248</f>
        <v>0</v>
      </c>
      <c r="K248" s="38">
        <f>[6]Input!K248</f>
        <v>0</v>
      </c>
      <c r="L248" s="38">
        <f>[6]Input!L248</f>
        <v>0</v>
      </c>
    </row>
    <row r="249" spans="1:12">
      <c r="A249" s="38">
        <f>[6]Input!A249</f>
        <v>0</v>
      </c>
      <c r="B249" s="38">
        <f>[6]Input!B249</f>
        <v>0</v>
      </c>
      <c r="C249" s="38">
        <f>[6]Input!C249</f>
        <v>0</v>
      </c>
      <c r="D249" s="38">
        <f>[6]Input!D249</f>
        <v>0</v>
      </c>
      <c r="E249" s="38">
        <f>[6]Input!E249</f>
        <v>0</v>
      </c>
      <c r="F249" s="38">
        <f>[6]Input!F249</f>
        <v>0</v>
      </c>
      <c r="G249" s="38">
        <f>[6]Input!G249</f>
        <v>0</v>
      </c>
      <c r="H249" s="38">
        <f>[6]Input!H249</f>
        <v>0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>
      <c r="A250" s="38">
        <f>[6]Input!A250</f>
        <v>0</v>
      </c>
      <c r="B250" s="38">
        <f>[6]Input!B250</f>
        <v>0</v>
      </c>
      <c r="C250" s="38">
        <f>[6]Input!C250</f>
        <v>0</v>
      </c>
      <c r="D250" s="38">
        <f>[6]Input!D250</f>
        <v>0</v>
      </c>
      <c r="E250" s="38">
        <f>[6]Input!E250</f>
        <v>0</v>
      </c>
      <c r="F250" s="38">
        <f>[6]Input!F250</f>
        <v>0</v>
      </c>
      <c r="G250" s="38">
        <f>[6]Input!G250</f>
        <v>0</v>
      </c>
      <c r="H250" s="38">
        <f>[6]Input!H250</f>
        <v>0</v>
      </c>
      <c r="I250" s="38">
        <f>[6]Input!I250</f>
        <v>0</v>
      </c>
      <c r="J250" s="38">
        <f>[6]Input!J250</f>
        <v>0</v>
      </c>
      <c r="K250" s="38">
        <f>[6]Input!K250</f>
        <v>0</v>
      </c>
      <c r="L250" s="38">
        <f>[6]Input!L250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/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abSelected="1" topLeftCell="AG1" zoomScale="55" zoomScaleNormal="55" zoomScalePageLayoutView="40" workbookViewId="0">
      <selection activeCell="BD20" sqref="BD20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UPS_FT_NGA</v>
      </c>
      <c r="C2" s="38" t="str">
        <f>[7]Input!C2</f>
        <v>PRI_GAS_NGA</v>
      </c>
      <c r="D2" s="3">
        <f>[7]Input!D2</f>
        <v>0</v>
      </c>
      <c r="E2" s="3">
        <f>[7]Input!E2</f>
        <v>0</v>
      </c>
      <c r="F2" s="3">
        <f>[7]Input!F2</f>
        <v>0</v>
      </c>
      <c r="G2" s="3">
        <f>[7]Input!G2</f>
        <v>0</v>
      </c>
      <c r="H2" s="3">
        <f>[7]Input!H2</f>
        <v>12.43738443010862</v>
      </c>
      <c r="I2" s="3">
        <f>[7]Input!I2</f>
        <v>14.20320984934563</v>
      </c>
      <c r="J2" s="3">
        <f>[7]Input!J2</f>
        <v>17.944411616717019</v>
      </c>
      <c r="K2" s="3">
        <f>[7]Input!K2</f>
        <v>17.638041965581621</v>
      </c>
      <c r="L2" s="3">
        <f>[7]Input!L2</f>
        <v>0</v>
      </c>
      <c r="N2" s="38" t="s">
        <v>75</v>
      </c>
      <c r="O2" s="38" t="s">
        <v>43</v>
      </c>
      <c r="P2" s="3">
        <f>SUMIFS(D:D,$B:$B,"*AGR*",$C:$C,"*BIO*")</f>
        <v>55.876022113788935</v>
      </c>
      <c r="Q2" s="3">
        <f t="shared" ref="Q2:X2" si="1">SUMIFS(E:E,$B:$B,"*AGR*",$C:$C,"*BIO*")</f>
        <v>57.379910174507685</v>
      </c>
      <c r="R2" s="3">
        <f t="shared" si="1"/>
        <v>42.296069265416762</v>
      </c>
      <c r="S2" s="3">
        <f t="shared" si="1"/>
        <v>28.744001466481606</v>
      </c>
      <c r="T2" s="3">
        <f t="shared" si="1"/>
        <v>33.366362278698467</v>
      </c>
      <c r="U2" s="3">
        <f t="shared" si="1"/>
        <v>43.697332203604475</v>
      </c>
      <c r="V2" s="3">
        <f t="shared" si="1"/>
        <v>63.510999999999996</v>
      </c>
      <c r="W2" s="3">
        <f t="shared" si="1"/>
        <v>64.081233561850027</v>
      </c>
      <c r="X2" s="3">
        <f t="shared" si="1"/>
        <v>84.995719034539903</v>
      </c>
    </row>
    <row r="3" spans="1:24">
      <c r="A3" s="38">
        <f>[7]Input!A3</f>
        <v>1</v>
      </c>
      <c r="B3" s="38" t="str">
        <f>[7]Input!B3</f>
        <v>UPS_FT_ELC</v>
      </c>
      <c r="C3" s="38" t="str">
        <f>[7]Input!C3</f>
        <v>ELC</v>
      </c>
      <c r="D3" s="3">
        <f>[7]Input!D3</f>
        <v>220.16361383174049</v>
      </c>
      <c r="E3" s="3">
        <f>[7]Input!E3</f>
        <v>220.16361383174049</v>
      </c>
      <c r="F3" s="3">
        <f>[7]Input!F3</f>
        <v>220.16361383174049</v>
      </c>
      <c r="G3" s="3">
        <f>[7]Input!G3</f>
        <v>169.50010776551471</v>
      </c>
      <c r="H3" s="3">
        <f>[7]Input!H3</f>
        <v>154.89537967715029</v>
      </c>
      <c r="I3" s="3">
        <f>[7]Input!I3</f>
        <v>74.483431935538988</v>
      </c>
      <c r="J3" s="3">
        <f>[7]Input!J3</f>
        <v>65.842793937229473</v>
      </c>
      <c r="K3" s="3">
        <f>[7]Input!K3</f>
        <v>142.51723619358839</v>
      </c>
      <c r="L3" s="3">
        <f>[7]Input!L3</f>
        <v>432.39793423398987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HH2_FT_ELC</v>
      </c>
      <c r="C4" s="38" t="str">
        <f>[7]Input!C4</f>
        <v>ELC</v>
      </c>
      <c r="D4" s="3">
        <f>[7]Input!D4</f>
        <v>0</v>
      </c>
      <c r="E4" s="3">
        <f>[7]Input!E4</f>
        <v>0.14286614375723289</v>
      </c>
      <c r="F4" s="3">
        <f>[7]Input!F4</f>
        <v>0.14286614375723289</v>
      </c>
      <c r="G4" s="3">
        <f>[7]Input!G4</f>
        <v>5.8591906477749433E-3</v>
      </c>
      <c r="H4" s="3">
        <f>[7]Input!H4</f>
        <v>0.224382136692375</v>
      </c>
      <c r="I4" s="3">
        <f>[7]Input!I4</f>
        <v>1.3216073011536369</v>
      </c>
      <c r="J4" s="3">
        <f>[7]Input!J4</f>
        <v>8.0442866218396532</v>
      </c>
      <c r="K4" s="3">
        <f>[7]Input!K4</f>
        <v>42.893113181552067</v>
      </c>
      <c r="L4" s="3">
        <f>[7]Input!L4</f>
        <v>109.95689953277029</v>
      </c>
      <c r="N4" s="38" t="s">
        <v>75</v>
      </c>
      <c r="O4" s="38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300.24900317685052</v>
      </c>
      <c r="T4" s="3">
        <f t="shared" si="3"/>
        <v>310.88087250131088</v>
      </c>
      <c r="U4" s="3">
        <f t="shared" si="3"/>
        <v>321.03041673309178</v>
      </c>
      <c r="V4" s="3">
        <f t="shared" si="3"/>
        <v>325.16289699213189</v>
      </c>
      <c r="W4" s="3">
        <f t="shared" si="3"/>
        <v>329.20862177289979</v>
      </c>
      <c r="X4" s="3">
        <f t="shared" si="3"/>
        <v>331.47149400724038</v>
      </c>
    </row>
    <row r="5" spans="1:24">
      <c r="A5" s="38">
        <f>[7]Input!A5</f>
        <v>3</v>
      </c>
      <c r="B5" s="38" t="str">
        <f>[7]Input!B5</f>
        <v>ELC_FT_NGA</v>
      </c>
      <c r="C5" s="38" t="str">
        <f>[7]Input!C5</f>
        <v>PRI_GAS_NGA</v>
      </c>
      <c r="D5" s="3">
        <f>[7]Input!D5</f>
        <v>7902.5004361916017</v>
      </c>
      <c r="E5" s="3">
        <f>[7]Input!E5</f>
        <v>5208.6469509875906</v>
      </c>
      <c r="F5" s="3">
        <f>[7]Input!F5</f>
        <v>6015.3017051507168</v>
      </c>
      <c r="G5" s="3">
        <f>[7]Input!G5</f>
        <v>1967.716932773857</v>
      </c>
      <c r="H5" s="3">
        <f>[7]Input!H5</f>
        <v>1186.4399475064081</v>
      </c>
      <c r="I5" s="3">
        <f>[7]Input!I5</f>
        <v>281.86511658985609</v>
      </c>
      <c r="J5" s="3">
        <f>[7]Input!J5</f>
        <v>0</v>
      </c>
      <c r="K5" s="3">
        <f>[7]Input!K5</f>
        <v>0</v>
      </c>
      <c r="L5" s="3">
        <f>[7]Input!L5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ELC_FT_OIL</v>
      </c>
      <c r="C6" s="38" t="str">
        <f>[7]Input!C6</f>
        <v>PRI_GAS_RFG</v>
      </c>
      <c r="D6" s="3">
        <f>[7]Input!D6</f>
        <v>7.1929040256285903</v>
      </c>
      <c r="E6" s="3">
        <f>[7]Input!E6</f>
        <v>5.1547051665101238</v>
      </c>
      <c r="F6" s="3">
        <f>[7]Input!F6</f>
        <v>3.7735259703283011</v>
      </c>
      <c r="G6" s="3">
        <f>[7]Input!G6</f>
        <v>2.9193204131900479</v>
      </c>
      <c r="H6" s="3">
        <f>[7]Input!H6</f>
        <v>1.6778151222999329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9.0339210526315821</v>
      </c>
      <c r="R6" s="3">
        <f t="shared" si="5"/>
        <v>13.7962485347288</v>
      </c>
      <c r="S6" s="3">
        <f t="shared" si="5"/>
        <v>21.256</v>
      </c>
      <c r="T6" s="3">
        <f t="shared" si="5"/>
        <v>15.14475</v>
      </c>
      <c r="U6" s="3">
        <f t="shared" si="5"/>
        <v>15.14475</v>
      </c>
      <c r="V6" s="3">
        <f t="shared" si="5"/>
        <v>21.256</v>
      </c>
      <c r="W6" s="3">
        <f t="shared" si="5"/>
        <v>39.688496204530203</v>
      </c>
      <c r="X6" s="3">
        <f t="shared" si="5"/>
        <v>39.688496204530203</v>
      </c>
    </row>
    <row r="7" spans="1:24">
      <c r="A7" s="38">
        <f>[7]Input!A7</f>
        <v>5</v>
      </c>
      <c r="B7" s="38" t="str">
        <f>[7]Input!B7</f>
        <v>ELC_FT_OIL</v>
      </c>
      <c r="C7" s="38" t="str">
        <f>[7]Input!C7</f>
        <v>PRI_OIL_CRD</v>
      </c>
      <c r="D7" s="3">
        <f>[7]Input!D7</f>
        <v>2.055115435893883</v>
      </c>
      <c r="E7" s="3">
        <f>[7]Input!E7</f>
        <v>1.4727729047171789</v>
      </c>
      <c r="F7" s="3">
        <f>[7]Input!F7</f>
        <v>1.078150277236654</v>
      </c>
      <c r="G7" s="3">
        <f>[7]Input!G7</f>
        <v>0.8340915466257286</v>
      </c>
      <c r="H7" s="3">
        <f>[7]Input!H7</f>
        <v>0.47937574922855569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2.5519222216240469</v>
      </c>
      <c r="Q7" s="3">
        <f t="shared" ref="Q7:X7" si="6">SUMIFS(E:E,$B:$B,"*AGR*",$C:$C,"*KER*")</f>
        <v>2.5519222216240469</v>
      </c>
      <c r="R7" s="3">
        <f t="shared" si="6"/>
        <v>2.5519222216240469</v>
      </c>
      <c r="S7" s="3">
        <f t="shared" si="6"/>
        <v>0.18802083333333369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PRI_OIL_DST</v>
      </c>
      <c r="D8" s="3">
        <f>[7]Input!D8</f>
        <v>65.763693948604256</v>
      </c>
      <c r="E8" s="3">
        <f>[7]Input!E8</f>
        <v>47.128732950949683</v>
      </c>
      <c r="F8" s="3">
        <f>[7]Input!F8</f>
        <v>34.500808871573078</v>
      </c>
      <c r="G8" s="3">
        <f>[7]Input!G8</f>
        <v>26.69092949202329</v>
      </c>
      <c r="H8" s="3">
        <f>[7]Input!H8</f>
        <v>90.566718082398779</v>
      </c>
      <c r="I8" s="3">
        <f>[7]Input!I8</f>
        <v>18.820138925313071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170.89616935484301</v>
      </c>
      <c r="Q8" s="3">
        <f t="shared" ref="Q8:X8" si="7">SUMIFS(E:E,$B:$B,"*AGR*",$C:$C,"*GAS_NGA*")</f>
        <v>137.0747988026304</v>
      </c>
      <c r="R8" s="3">
        <f t="shared" si="7"/>
        <v>108.9586942635267</v>
      </c>
      <c r="S8" s="3">
        <f t="shared" si="7"/>
        <v>129.0459209402967</v>
      </c>
      <c r="T8" s="3">
        <f t="shared" si="7"/>
        <v>84.173113905906376</v>
      </c>
      <c r="U8" s="3">
        <f t="shared" si="7"/>
        <v>74.054444666858188</v>
      </c>
      <c r="V8" s="3">
        <f t="shared" si="7"/>
        <v>53.615765624205892</v>
      </c>
      <c r="W8" s="3">
        <f t="shared" si="7"/>
        <v>25.100064652567049</v>
      </c>
      <c r="X8" s="3">
        <f t="shared" si="7"/>
        <v>0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PRI_OIL_NSP</v>
      </c>
      <c r="D9" s="3">
        <f>[7]Input!D9</f>
        <v>5.1377885897347104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2.0852288665643202</v>
      </c>
      <c r="H9" s="3">
        <f>[7]Input!H9</f>
        <v>1.19843937307138</v>
      </c>
      <c r="I9" s="3">
        <f>[7]Input!I9</f>
        <v>0.315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764.61526071746653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810.17079538158293</v>
      </c>
      <c r="S9" s="3">
        <f t="shared" si="8"/>
        <v>716.49510324336097</v>
      </c>
      <c r="T9" s="3">
        <f t="shared" si="8"/>
        <v>668.3892339424317</v>
      </c>
      <c r="U9" s="3">
        <f t="shared" si="8"/>
        <v>686.93651819741126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479.77687337031318</v>
      </c>
      <c r="G10" s="3">
        <f>[7]Input!G10</f>
        <v>371.17073824844891</v>
      </c>
      <c r="H10" s="3">
        <f>[7]Input!H10</f>
        <v>138.09551429962059</v>
      </c>
      <c r="I10" s="3">
        <f>[7]Input!I10</f>
        <v>64.715383219514536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2.30611270975086</v>
      </c>
      <c r="U10" s="3">
        <f t="shared" si="9"/>
        <v>2.3061127097508591</v>
      </c>
      <c r="V10" s="3">
        <f t="shared" si="9"/>
        <v>2.4285886868107198</v>
      </c>
      <c r="W10" s="3">
        <f t="shared" si="9"/>
        <v>1.376387248885357</v>
      </c>
      <c r="X10" s="3">
        <f t="shared" si="9"/>
        <v>1.825258661779146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7.4303241130425572</v>
      </c>
      <c r="I11" s="3">
        <f>[7]Input!I11</f>
        <v>2.7104965448275871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144.20500000000007</v>
      </c>
      <c r="Q11" s="3">
        <f t="shared" ref="Q11:X11" si="10">SUMIFS(E:E,$B:$B,"*COM*",$C:$C,"*BIO*")</f>
        <v>164.78200000000004</v>
      </c>
      <c r="R11" s="3">
        <f t="shared" si="10"/>
        <v>189.00700000000006</v>
      </c>
      <c r="S11" s="3">
        <f t="shared" si="10"/>
        <v>58.598671393264347</v>
      </c>
      <c r="T11" s="3">
        <f t="shared" si="10"/>
        <v>282.65280522315607</v>
      </c>
      <c r="U11" s="3">
        <f t="shared" si="10"/>
        <v>350.52874987682901</v>
      </c>
      <c r="V11" s="3">
        <f t="shared" si="10"/>
        <v>544.25983655504865</v>
      </c>
      <c r="W11" s="3">
        <f t="shared" si="10"/>
        <v>367.85621962083007</v>
      </c>
      <c r="X11" s="3">
        <f t="shared" si="10"/>
        <v>0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PRI_OIL_LPG</v>
      </c>
      <c r="D12" s="3">
        <f>[7]Input!D12</f>
        <v>1.027557717946942</v>
      </c>
      <c r="E12" s="3">
        <f>[7]Input!E12</f>
        <v>0.73638645235858891</v>
      </c>
      <c r="F12" s="3">
        <f>[7]Input!F12</f>
        <v>0.53907513861832934</v>
      </c>
      <c r="G12" s="3">
        <f>[7]Input!G12</f>
        <v>0.41704577331286391</v>
      </c>
      <c r="H12" s="3">
        <f>[7]Input!H12</f>
        <v>0.23968787461427599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 s="38">
        <f>[7]Input!A13</f>
        <v>11</v>
      </c>
      <c r="B13" s="38" t="str">
        <f>[7]Input!B13</f>
        <v>ELC_FT_COA</v>
      </c>
      <c r="C13" s="38" t="str">
        <f>[7]Input!C13</f>
        <v>PRI_GAS_COG</v>
      </c>
      <c r="D13" s="3">
        <f>[7]Input!D13</f>
        <v>36.755032524089238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3261.2</v>
      </c>
      <c r="R13" s="3">
        <f t="shared" si="12"/>
        <v>3036.0450000000001</v>
      </c>
      <c r="S13" s="3">
        <f t="shared" si="12"/>
        <v>3577.0670558806851</v>
      </c>
      <c r="T13" s="3">
        <f t="shared" si="12"/>
        <v>3935.3646022716871</v>
      </c>
      <c r="U13" s="3">
        <f t="shared" si="12"/>
        <v>4570.3269406128247</v>
      </c>
      <c r="V13" s="3">
        <f t="shared" si="12"/>
        <v>5024.6257255113533</v>
      </c>
      <c r="W13" s="3">
        <f t="shared" si="12"/>
        <v>5676.9859499916029</v>
      </c>
      <c r="X13" s="3">
        <f t="shared" si="12"/>
        <v>6145.411116184946</v>
      </c>
    </row>
    <row r="14" spans="1:24">
      <c r="A14" s="38">
        <f>[7]Input!A14</f>
        <v>12</v>
      </c>
      <c r="B14" s="38" t="str">
        <f>[7]Input!B14</f>
        <v>ELC_FT_COA</v>
      </c>
      <c r="C14" s="38" t="str">
        <f>[7]Input!C14</f>
        <v>PRI_GAS_OXY</v>
      </c>
      <c r="D14" s="3">
        <f>[7]Input!D14</f>
        <v>6.5561993688351388</v>
      </c>
      <c r="E14" s="3">
        <f>[7]Input!E14</f>
        <v>5.5400275811959467</v>
      </c>
      <c r="F14" s="3">
        <f>[7]Input!F14</f>
        <v>4.8638795062458504</v>
      </c>
      <c r="G14" s="3">
        <f>[7]Input!G14</f>
        <v>2.7029743956486461</v>
      </c>
      <c r="H14" s="3">
        <f>[7]Input!H14</f>
        <v>0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0.1947015814467149</v>
      </c>
      <c r="U14" s="3">
        <f t="shared" si="13"/>
        <v>0.26398318050605951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0.45597053978826579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PRI_COA_BCO</v>
      </c>
      <c r="D15" s="3">
        <f>[7]Input!D15</f>
        <v>4594.3790655111561</v>
      </c>
      <c r="E15" s="3">
        <f>[7]Input!E15</f>
        <v>4343.1414609427684</v>
      </c>
      <c r="F15" s="3">
        <f>[7]Input!F15</f>
        <v>1961.9685565745531</v>
      </c>
      <c r="G15" s="3">
        <f>[7]Input!G15</f>
        <v>916.9380520084984</v>
      </c>
      <c r="H15" s="3">
        <f>[7]Input!H15</f>
        <v>506.66391902686308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517.22799999999984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247.2114867236638</v>
      </c>
      <c r="T15" s="3">
        <f t="shared" si="14"/>
        <v>0</v>
      </c>
      <c r="U15" s="3">
        <f t="shared" si="14"/>
        <v>302.24771643780082</v>
      </c>
      <c r="V15" s="3">
        <f t="shared" si="14"/>
        <v>96.621143015737147</v>
      </c>
      <c r="W15" s="3">
        <f t="shared" si="14"/>
        <v>273.15124830072602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PRI_COA_HCO</v>
      </c>
      <c r="D16" s="3">
        <f>[7]Input!D16</f>
        <v>4551.0678336182318</v>
      </c>
      <c r="E16" s="3">
        <f>[7]Input!E16</f>
        <v>4337.6014333615713</v>
      </c>
      <c r="F16" s="3">
        <f>[7]Input!F16</f>
        <v>2897.047070165052</v>
      </c>
      <c r="G16" s="3">
        <f>[7]Input!G16</f>
        <v>1783.333369244498</v>
      </c>
      <c r="H16" s="3">
        <f>[7]Input!H16</f>
        <v>506.66391902686308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2036.594471822649</v>
      </c>
      <c r="Q16" s="3">
        <f t="shared" ref="Q16:X16" si="15">SUMIFS(E:E,$B:$B,"*COM*",$C:$C,"*GAS*")-SUMIFS(E:E,$B:$B,"*COM*",$C:$C,"*BIO_GAS*")</f>
        <v>2084.9583855431929</v>
      </c>
      <c r="R16" s="3">
        <f t="shared" si="15"/>
        <v>2048.9733997585631</v>
      </c>
      <c r="S16" s="3">
        <f t="shared" si="15"/>
        <v>1669.1962191344689</v>
      </c>
      <c r="T16" s="3">
        <f t="shared" si="15"/>
        <v>1371.8786817265091</v>
      </c>
      <c r="U16" s="3">
        <f t="shared" si="15"/>
        <v>1046.008112195532</v>
      </c>
      <c r="V16" s="3">
        <f t="shared" si="15"/>
        <v>628.61822961105611</v>
      </c>
      <c r="W16" s="3">
        <f t="shared" si="15"/>
        <v>0</v>
      </c>
      <c r="X16" s="3">
        <f t="shared" si="15"/>
        <v>0</v>
      </c>
    </row>
    <row r="17" spans="1:24">
      <c r="A17" s="38">
        <f>[7]Input!A17</f>
        <v>15</v>
      </c>
      <c r="B17" s="38" t="str">
        <f>[7]Input!B17</f>
        <v>ELC_FT_BIO</v>
      </c>
      <c r="C17" s="38" t="str">
        <f>[7]Input!C17</f>
        <v>RNW_POT_BIO_MUN</v>
      </c>
      <c r="D17" s="3">
        <f>[7]Input!D17</f>
        <v>0</v>
      </c>
      <c r="E17" s="3">
        <f>[7]Input!E17</f>
        <v>0</v>
      </c>
      <c r="F17" s="3">
        <f>[7]Input!F17</f>
        <v>8.2717761494510569</v>
      </c>
      <c r="G17" s="3">
        <f>[7]Input!G17</f>
        <v>0</v>
      </c>
      <c r="H17" s="3">
        <f>[7]Input!H17</f>
        <v>0</v>
      </c>
      <c r="I17" s="3">
        <f>[7]Input!I17</f>
        <v>0</v>
      </c>
      <c r="J17" s="3">
        <f>[7]Input!J17</f>
        <v>0</v>
      </c>
      <c r="K17" s="3">
        <f>[7]Input!K17</f>
        <v>525.20530587278517</v>
      </c>
      <c r="L17" s="3">
        <f>[7]Input!L17</f>
        <v>720.15806987183123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720.37607209996838</v>
      </c>
      <c r="U17" s="3">
        <f t="shared" si="16"/>
        <v>66.025999999999996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RNW_POT_BIO_GAS</v>
      </c>
      <c r="D18" s="3">
        <f>[7]Input!D18</f>
        <v>0</v>
      </c>
      <c r="E18" s="3">
        <f>[7]Input!E18</f>
        <v>0</v>
      </c>
      <c r="F18" s="3">
        <f>[7]Input!F18</f>
        <v>79.14190503477495</v>
      </c>
      <c r="G18" s="3">
        <f>[7]Input!G18</f>
        <v>0</v>
      </c>
      <c r="H18" s="3">
        <f>[7]Input!H18</f>
        <v>0</v>
      </c>
      <c r="I18" s="3">
        <f>[7]Input!I18</f>
        <v>0</v>
      </c>
      <c r="J18" s="3">
        <f>[7]Input!J18</f>
        <v>0</v>
      </c>
      <c r="K18" s="3">
        <f>[7]Input!K18</f>
        <v>0</v>
      </c>
      <c r="L18" s="3">
        <f>[7]Input!L18</f>
        <v>0</v>
      </c>
      <c r="N18" s="38" t="s">
        <v>77</v>
      </c>
      <c r="O18" s="38" t="s">
        <v>46</v>
      </c>
      <c r="P18" s="3">
        <f>SUMIFS(D:D,$B:$B,"*COM*",$C:$C,"*SOL*")</f>
        <v>181.72953676117481</v>
      </c>
      <c r="Q18" s="3">
        <f t="shared" ref="Q18:X18" si="17">SUMIFS(E:E,$B:$B,"*COM*",$C:$C,"*SOL*")</f>
        <v>479.06563975764391</v>
      </c>
      <c r="R18" s="3">
        <f t="shared" si="17"/>
        <v>736.84523430672095</v>
      </c>
      <c r="S18" s="3">
        <f t="shared" si="17"/>
        <v>1172.1004940602741</v>
      </c>
      <c r="T18" s="3">
        <f t="shared" si="17"/>
        <v>1424.8891839098869</v>
      </c>
      <c r="U18" s="3">
        <f t="shared" si="17"/>
        <v>1424.8891839098881</v>
      </c>
      <c r="V18" s="3">
        <f t="shared" si="17"/>
        <v>1424.8891839098869</v>
      </c>
      <c r="W18" s="3">
        <f t="shared" si="17"/>
        <v>1252.038321824559</v>
      </c>
      <c r="X18" s="3">
        <f t="shared" si="17"/>
        <v>1365.8491497253581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RNW_POT_BIO_WOD</v>
      </c>
      <c r="D19" s="3">
        <f>[7]Input!D19</f>
        <v>1654.747708757096</v>
      </c>
      <c r="E19" s="3">
        <f>[7]Input!E19</f>
        <v>1476.1019771071681</v>
      </c>
      <c r="F19" s="3">
        <f>[7]Input!F19</f>
        <v>1432.614831689958</v>
      </c>
      <c r="G19" s="3">
        <f>[7]Input!G19</f>
        <v>1242.763253383323</v>
      </c>
      <c r="H19" s="3">
        <f>[7]Input!H19</f>
        <v>1026.8391490087099</v>
      </c>
      <c r="I19" s="3">
        <f>[7]Input!I19</f>
        <v>848.69894272657348</v>
      </c>
      <c r="J19" s="3">
        <f>[7]Input!J19</f>
        <v>388.40168465434942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30.81710882775975</v>
      </c>
      <c r="U19" s="3">
        <f t="shared" si="18"/>
        <v>29.818637493878249</v>
      </c>
      <c r="V19" s="3">
        <f t="shared" si="18"/>
        <v>28.473996463218569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ELC_FT_BIO</v>
      </c>
      <c r="C20" s="38" t="str">
        <f>[7]Input!C20</f>
        <v>RNW_POT_BIO_SLU</v>
      </c>
      <c r="D20" s="3">
        <f>[7]Input!D20</f>
        <v>1.4E-2</v>
      </c>
      <c r="E20" s="3">
        <f>[7]Input!E20</f>
        <v>0</v>
      </c>
      <c r="F20" s="3">
        <f>[7]Input!F20</f>
        <v>0</v>
      </c>
      <c r="G20" s="3">
        <f>[7]Input!G20</f>
        <v>0</v>
      </c>
      <c r="H20" s="3">
        <f>[7]Input!H20</f>
        <v>2.4454113570978011</v>
      </c>
      <c r="I20" s="3">
        <f>[7]Input!I20</f>
        <v>0.83594977799171488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ELC_FT_CRP</v>
      </c>
      <c r="C21" s="38" t="str">
        <f>[7]Input!C21</f>
        <v>RNW_POT_BIO_CRP_STC</v>
      </c>
      <c r="D21" s="3">
        <f>[7]Input!D21</f>
        <v>172.7</v>
      </c>
      <c r="E21" s="3">
        <f>[7]Input!E21</f>
        <v>0</v>
      </c>
      <c r="F21" s="3">
        <f>[7]Input!F21</f>
        <v>0</v>
      </c>
      <c r="G21" s="3">
        <f>[7]Input!G21</f>
        <v>0</v>
      </c>
      <c r="H21" s="3">
        <f>[7]Input!H21</f>
        <v>0</v>
      </c>
      <c r="I21" s="3">
        <f>[7]Input!I21</f>
        <v>0</v>
      </c>
      <c r="J21" s="3">
        <f>[7]Input!J21</f>
        <v>0</v>
      </c>
      <c r="K21" s="3">
        <f>[7]Input!K21</f>
        <v>0</v>
      </c>
      <c r="L21" s="3">
        <f>[7]Input!L21</f>
        <v>181.97795121951259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ELC_FT_MUN</v>
      </c>
      <c r="C22" s="38" t="str">
        <f>[7]Input!C22</f>
        <v>RNW_POT_BIO_MUN</v>
      </c>
      <c r="D22" s="3">
        <f>[7]Input!D22</f>
        <v>337.86136842105259</v>
      </c>
      <c r="E22" s="3">
        <f>[7]Input!E22</f>
        <v>431.36842105263162</v>
      </c>
      <c r="F22" s="3">
        <f>[7]Input!F22</f>
        <v>462.72822385054889</v>
      </c>
      <c r="G22" s="3">
        <f>[7]Input!G22</f>
        <v>104.9101733152787</v>
      </c>
      <c r="H22" s="3">
        <f>[7]Input!H22</f>
        <v>0</v>
      </c>
      <c r="I22" s="3">
        <f>[7]Input!I22</f>
        <v>69.551839631035364</v>
      </c>
      <c r="J22" s="3">
        <f>[7]Input!J22</f>
        <v>0</v>
      </c>
      <c r="K22" s="3">
        <f>[7]Input!K22</f>
        <v>0</v>
      </c>
      <c r="L22" s="3">
        <f>[7]Input!L22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0.14286614375723289</v>
      </c>
      <c r="R22" s="3">
        <f t="shared" si="21"/>
        <v>0.14286614375723289</v>
      </c>
      <c r="S22" s="3">
        <f t="shared" si="21"/>
        <v>5.8591906477749433E-3</v>
      </c>
      <c r="T22" s="3">
        <f t="shared" si="21"/>
        <v>0.224382136692375</v>
      </c>
      <c r="U22" s="3">
        <f t="shared" si="21"/>
        <v>1.3216073011536369</v>
      </c>
      <c r="V22" s="3">
        <f t="shared" si="21"/>
        <v>8.0442866218396532</v>
      </c>
      <c r="W22" s="3">
        <f t="shared" si="21"/>
        <v>42.893113181552067</v>
      </c>
      <c r="X22" s="3">
        <f t="shared" si="21"/>
        <v>109.95689953277029</v>
      </c>
    </row>
    <row r="23" spans="1:24">
      <c r="A23" s="38">
        <f>[7]Input!A23</f>
        <v>21</v>
      </c>
      <c r="B23" s="38" t="str">
        <f>[7]Input!B23</f>
        <v>ELC_FT_MUN</v>
      </c>
      <c r="C23" s="38" t="str">
        <f>[7]Input!C23</f>
        <v>RNW_POT_BIO_SLU</v>
      </c>
      <c r="D23" s="3">
        <f>[7]Input!D23</f>
        <v>24.085999999999999</v>
      </c>
      <c r="E23" s="3">
        <f>[7]Input!E23</f>
        <v>0</v>
      </c>
      <c r="F23" s="3">
        <f>[7]Input!F23</f>
        <v>27.377039307345861</v>
      </c>
      <c r="G23" s="3">
        <f>[7]Input!G23</f>
        <v>21.289599486731419</v>
      </c>
      <c r="H23" s="3">
        <f>[7]Input!H23</f>
        <v>0</v>
      </c>
      <c r="I23" s="3">
        <f>[7]Input!I23</f>
        <v>16.309081452409291</v>
      </c>
      <c r="J23" s="3">
        <f>[7]Input!J23</f>
        <v>0</v>
      </c>
      <c r="K23" s="3">
        <f>[7]Input!K23</f>
        <v>0</v>
      </c>
      <c r="L23" s="3">
        <f>[7]Input!L23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[7]Input!A24</f>
        <v>22</v>
      </c>
      <c r="B24" s="38" t="str">
        <f>[7]Input!B24</f>
        <v>ELC_FT_HYD</v>
      </c>
      <c r="C24" s="38" t="str">
        <f>[7]Input!C24</f>
        <v>RNW_POT_HYD</v>
      </c>
      <c r="D24" s="3">
        <f>[7]Input!D24</f>
        <v>2088.7800000000002</v>
      </c>
      <c r="E24" s="3">
        <f>[7]Input!E24</f>
        <v>2123.369999999999</v>
      </c>
      <c r="F24" s="3">
        <f>[7]Input!F24</f>
        <v>2231.010000000002</v>
      </c>
      <c r="G24" s="3">
        <f>[7]Input!G24</f>
        <v>2271.6198016910521</v>
      </c>
      <c r="H24" s="3">
        <f>[7]Input!H24</f>
        <v>2356.0244264186049</v>
      </c>
      <c r="I24" s="3">
        <f>[7]Input!I24</f>
        <v>2163.934430970141</v>
      </c>
      <c r="J24" s="3">
        <f>[7]Input!J24</f>
        <v>2259.5450378891742</v>
      </c>
      <c r="K24" s="3">
        <f>[7]Input!K24</f>
        <v>2434.3480506811111</v>
      </c>
      <c r="L24" s="3">
        <f>[7]Input!L24</f>
        <v>1936.3213488144611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826.97666382119257</v>
      </c>
      <c r="Q24" s="3">
        <f t="shared" ref="Q24:X24" si="23">SUMIFS(E:E,$B:$B,"*IND*",$C:$C,"*BIO*")-SUMIFS(E:E,$B:$B,"*IND*",$C:$C,"*BIO_ETH*")+SUMIFS(E:E,$B:$B,"*IND*",$C:$C,"*BIO_ETH*")*0.027</f>
        <v>987.81827839765276</v>
      </c>
      <c r="R24" s="3">
        <f t="shared" si="23"/>
        <v>716.80602611340237</v>
      </c>
      <c r="S24" s="3">
        <f t="shared" si="23"/>
        <v>914.24633578612566</v>
      </c>
      <c r="T24" s="3">
        <f t="shared" si="23"/>
        <v>947.64519939118156</v>
      </c>
      <c r="U24" s="3">
        <f t="shared" si="23"/>
        <v>926.79877530284716</v>
      </c>
      <c r="V24" s="3">
        <f t="shared" si="23"/>
        <v>872.99236002330179</v>
      </c>
      <c r="W24" s="3">
        <f t="shared" si="23"/>
        <v>225.98525538590451</v>
      </c>
      <c r="X24" s="3">
        <f t="shared" si="23"/>
        <v>1223.7207984864501</v>
      </c>
    </row>
    <row r="25" spans="1:24">
      <c r="A25" s="38">
        <f>[7]Input!A25</f>
        <v>23</v>
      </c>
      <c r="B25" s="38" t="str">
        <f>[7]Input!B25</f>
        <v>ELC_FT_GEO</v>
      </c>
      <c r="C25" s="38" t="str">
        <f>[7]Input!C25</f>
        <v>RNW_POT_GEO</v>
      </c>
      <c r="D25" s="3">
        <f>[7]Input!D25</f>
        <v>173.6402096083869</v>
      </c>
      <c r="E25" s="3">
        <f>[7]Input!E25</f>
        <v>182.81413203023479</v>
      </c>
      <c r="F25" s="3">
        <f>[7]Input!F25</f>
        <v>201.0359836247444</v>
      </c>
      <c r="G25" s="3">
        <f>[7]Input!G25</f>
        <v>176.2371171420464</v>
      </c>
      <c r="H25" s="3">
        <f>[7]Input!H25</f>
        <v>262.74573866089361</v>
      </c>
      <c r="I25" s="3">
        <f>[7]Input!I25</f>
        <v>302.21326602105722</v>
      </c>
      <c r="J25" s="3">
        <f>[7]Input!J25</f>
        <v>346.5309874226665</v>
      </c>
      <c r="K25" s="3">
        <f>[7]Input!K25</f>
        <v>400.72296441669812</v>
      </c>
      <c r="L25" s="3">
        <f>[7]Input!L25</f>
        <v>460.15892398660083</v>
      </c>
      <c r="N25" s="38" t="s">
        <v>80</v>
      </c>
      <c r="O25" s="38" t="s">
        <v>34</v>
      </c>
      <c r="P25" s="3">
        <f>SUMIFS(D:D,$B:$B,"*IND*",$C:$C,"*COA_BCO*")+SUMIFS(D:D,$B:$B,"*IND*",$C:$C,"*COA_HCO*")</f>
        <v>631.75027087190722</v>
      </c>
      <c r="Q25" s="3">
        <f t="shared" ref="Q25:X25" si="24">SUMIFS(E:E,$B:$B,"*IND*",$C:$C,"*COA_BCO*")+SUMIFS(E:E,$B:$B,"*IND*",$C:$C,"*COA_HCO*")</f>
        <v>608.67414719568478</v>
      </c>
      <c r="R25" s="3">
        <f t="shared" si="24"/>
        <v>546.79882590092018</v>
      </c>
      <c r="S25" s="3">
        <f t="shared" si="24"/>
        <v>773.99571600951867</v>
      </c>
      <c r="T25" s="3">
        <f t="shared" si="24"/>
        <v>777.96199026316481</v>
      </c>
      <c r="U25" s="3">
        <f t="shared" si="24"/>
        <v>824.05592911305075</v>
      </c>
      <c r="V25" s="3">
        <f t="shared" si="24"/>
        <v>886.93679106081288</v>
      </c>
      <c r="W25" s="3">
        <f t="shared" si="24"/>
        <v>850.71045997359602</v>
      </c>
      <c r="X25" s="3">
        <f t="shared" si="24"/>
        <v>740.01965003979421</v>
      </c>
    </row>
    <row r="26" spans="1:24">
      <c r="A26" s="38">
        <f>[7]Input!A26</f>
        <v>24</v>
      </c>
      <c r="B26" s="38" t="str">
        <f>[7]Input!B26</f>
        <v>ELC_FT_SOL_PV</v>
      </c>
      <c r="C26" s="38" t="str">
        <f>[7]Input!C26</f>
        <v>RNW_POT_SOL_PV</v>
      </c>
      <c r="D26" s="3">
        <f>[7]Input!D26</f>
        <v>164.23</v>
      </c>
      <c r="E26" s="3">
        <f>[7]Input!E26</f>
        <v>361.67999999999989</v>
      </c>
      <c r="F26" s="3">
        <f>[7]Input!F26</f>
        <v>583.67999999999995</v>
      </c>
      <c r="G26" s="3">
        <f>[7]Input!G26</f>
        <v>1406.0947095720001</v>
      </c>
      <c r="H26" s="3">
        <f>[7]Input!H26</f>
        <v>2276.3968867079998</v>
      </c>
      <c r="I26" s="3">
        <f>[7]Input!I26</f>
        <v>3317.7450682920612</v>
      </c>
      <c r="J26" s="3">
        <f>[7]Input!J26</f>
        <v>4313.5642121219998</v>
      </c>
      <c r="K26" s="3">
        <f>[7]Input!K26</f>
        <v>5388.2226440645918</v>
      </c>
      <c r="L26" s="3">
        <f>[7]Input!L26</f>
        <v>5483.4238796744976</v>
      </c>
      <c r="N26" s="38" t="s">
        <v>80</v>
      </c>
      <c r="O26" s="38" t="s">
        <v>14</v>
      </c>
      <c r="P26" s="3">
        <f>SUMIFS(D:D,$B:$B,"*IND*",$C:$C,"*ELC*")</f>
        <v>4145.936999999999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4254.9177083446357</v>
      </c>
      <c r="T26" s="3">
        <f t="shared" si="25"/>
        <v>5025.0970131158974</v>
      </c>
      <c r="U26" s="3">
        <f t="shared" si="25"/>
        <v>6115.7280305500572</v>
      </c>
      <c r="V26" s="3">
        <f t="shared" si="25"/>
        <v>6820.6271308256628</v>
      </c>
      <c r="W26" s="3">
        <f t="shared" si="25"/>
        <v>7546.2242858323534</v>
      </c>
      <c r="X26" s="3">
        <f t="shared" si="25"/>
        <v>8073.9760452407063</v>
      </c>
    </row>
    <row r="27" spans="1:24">
      <c r="A27" s="38">
        <f>[7]Input!A27</f>
        <v>25</v>
      </c>
      <c r="B27" s="38" t="str">
        <f>[7]Input!B27</f>
        <v>ELC_FT_SOL_TH</v>
      </c>
      <c r="C27" s="38" t="str">
        <f>[7]Input!C27</f>
        <v>RNW_POT_SOL_TH</v>
      </c>
      <c r="D27" s="3">
        <f>[7]Input!D27</f>
        <v>0.21202643928571421</v>
      </c>
      <c r="E27" s="3">
        <f>[7]Input!E27</f>
        <v>1.085192100765306</v>
      </c>
      <c r="F27" s="3">
        <f>[7]Input!F27</f>
        <v>2.9032557214285708</v>
      </c>
      <c r="G27" s="3">
        <f>[7]Input!G27</f>
        <v>2.8933339964285709</v>
      </c>
      <c r="H27" s="3">
        <f>[7]Input!H27</f>
        <v>2.730916182142856</v>
      </c>
      <c r="I27" s="3">
        <f>[7]Input!I27</f>
        <v>1.8379070706632641</v>
      </c>
      <c r="J27" s="3">
        <f>[7]Input!J27</f>
        <v>0</v>
      </c>
      <c r="K27" s="3">
        <f>[7]Input!K27</f>
        <v>242.6925110243844</v>
      </c>
      <c r="L27" s="3">
        <f>[7]Input!L27</f>
        <v>303.90648312358729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130.54174757745994</v>
      </c>
      <c r="R27" s="3">
        <f t="shared" si="26"/>
        <v>130.54174757745989</v>
      </c>
      <c r="S27" s="3">
        <f t="shared" si="26"/>
        <v>192.86515040399729</v>
      </c>
      <c r="T27" s="3">
        <f t="shared" si="26"/>
        <v>241.27579128869431</v>
      </c>
      <c r="U27" s="3">
        <f t="shared" si="26"/>
        <v>241.27579128869431</v>
      </c>
      <c r="V27" s="3">
        <f t="shared" si="26"/>
        <v>240.82798727203391</v>
      </c>
      <c r="W27" s="3">
        <f t="shared" si="26"/>
        <v>191.975188037268</v>
      </c>
      <c r="X27" s="3">
        <f t="shared" si="26"/>
        <v>48.088133001166341</v>
      </c>
    </row>
    <row r="28" spans="1:24">
      <c r="A28" s="38">
        <f>[7]Input!A28</f>
        <v>26</v>
      </c>
      <c r="B28" s="38" t="str">
        <f>[7]Input!B28</f>
        <v>ELC_FT_SOL_CSP</v>
      </c>
      <c r="C28" s="38" t="str">
        <f>[7]Input!C28</f>
        <v>RNW_POT_SOL_CSP</v>
      </c>
      <c r="D28" s="3">
        <f>[7]Input!D28</f>
        <v>2.74</v>
      </c>
      <c r="E28" s="3">
        <f>[7]Input!E28</f>
        <v>20.13</v>
      </c>
      <c r="F28" s="3">
        <f>[7]Input!F28</f>
        <v>20.46</v>
      </c>
      <c r="G28" s="3">
        <f>[7]Input!G28</f>
        <v>20.52670302622214</v>
      </c>
      <c r="H28" s="3">
        <f>[7]Input!H28</f>
        <v>20.763576229422139</v>
      </c>
      <c r="I28" s="3">
        <f>[7]Input!I28</f>
        <v>20.763576229422139</v>
      </c>
      <c r="J28" s="3">
        <f>[7]Input!J28</f>
        <v>47.696884383657782</v>
      </c>
      <c r="K28" s="3">
        <f>[7]Input!K28</f>
        <v>47.712021663657779</v>
      </c>
      <c r="L28" s="3">
        <f>[7]Input!L28</f>
        <v>35.95214760478909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32.68713377030447</v>
      </c>
      <c r="R28" s="3">
        <f t="shared" si="27"/>
        <v>31.36152634710712</v>
      </c>
      <c r="S28" s="3">
        <f t="shared" si="27"/>
        <v>31.797005036188761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ELC_FT_TDL</v>
      </c>
      <c r="C29" s="38" t="str">
        <f>[7]Input!C29</f>
        <v>RNW_POT_TDL</v>
      </c>
      <c r="D29" s="3">
        <f>[7]Input!D29</f>
        <v>1.72</v>
      </c>
      <c r="E29" s="3">
        <f>[7]Input!E29</f>
        <v>1.76</v>
      </c>
      <c r="F29" s="3">
        <f>[7]Input!F29</f>
        <v>1.85</v>
      </c>
      <c r="G29" s="3">
        <f>[7]Input!G29</f>
        <v>7.8759267840000007</v>
      </c>
      <c r="H29" s="3">
        <f>[7]Input!H29</f>
        <v>9.2447153280000016</v>
      </c>
      <c r="I29" s="3">
        <f>[7]Input!I29</f>
        <v>9.0634464000000001</v>
      </c>
      <c r="J29" s="3">
        <f>[7]Input!J29</f>
        <v>10.798430976000001</v>
      </c>
      <c r="K29" s="3">
        <f>[7]Input!K29</f>
        <v>10.788844032</v>
      </c>
      <c r="L29" s="3">
        <f>[7]Input!L29</f>
        <v>2.2960730880000009</v>
      </c>
      <c r="N29" s="38" t="s">
        <v>80</v>
      </c>
      <c r="O29" s="38" t="s">
        <v>216</v>
      </c>
      <c r="P29" s="3">
        <f>SUMIFS(D:D,$B:$B,"*IND*",$C:$C,"*HET*")</f>
        <v>1042.2087265620801</v>
      </c>
      <c r="Q29" s="3">
        <f t="shared" ref="Q29:X29" si="28">SUMIFS(E:E,$B:$B,"*IND*",$C:$C,"*HET*")</f>
        <v>1012.043078947368</v>
      </c>
      <c r="R29" s="3">
        <f t="shared" si="28"/>
        <v>963.77075146527</v>
      </c>
      <c r="S29" s="3">
        <f t="shared" si="28"/>
        <v>992.13380582593265</v>
      </c>
      <c r="T29" s="3">
        <f t="shared" si="28"/>
        <v>881.31126465073373</v>
      </c>
      <c r="U29" s="3">
        <f t="shared" si="28"/>
        <v>888.64635299687313</v>
      </c>
      <c r="V29" s="3">
        <f t="shared" si="28"/>
        <v>721.72997519090904</v>
      </c>
      <c r="W29" s="3">
        <f t="shared" si="28"/>
        <v>818.17348500310447</v>
      </c>
      <c r="X29" s="3">
        <f t="shared" si="28"/>
        <v>1236.2408816273071</v>
      </c>
    </row>
    <row r="30" spans="1:24">
      <c r="A30" s="38">
        <f>[7]Input!A30</f>
        <v>28</v>
      </c>
      <c r="B30" s="38" t="str">
        <f>[7]Input!B30</f>
        <v>ELC_FT_WIN_ON</v>
      </c>
      <c r="C30" s="38" t="str">
        <f>[7]Input!C30</f>
        <v>RNW_POT_WIN_ON</v>
      </c>
      <c r="D30" s="3">
        <f>[7]Input!D30</f>
        <v>550.07999999999993</v>
      </c>
      <c r="E30" s="3">
        <f>[7]Input!E30</f>
        <v>983.0200000000001</v>
      </c>
      <c r="F30" s="3">
        <f>[7]Input!F30</f>
        <v>1530.69</v>
      </c>
      <c r="G30" s="3">
        <f>[7]Input!G30</f>
        <v>2513.9917948668981</v>
      </c>
      <c r="H30" s="3">
        <f>[7]Input!H30</f>
        <v>3006.652048318565</v>
      </c>
      <c r="I30" s="3">
        <f>[7]Input!I30</f>
        <v>3129.14201647248</v>
      </c>
      <c r="J30" s="3">
        <f>[7]Input!J30</f>
        <v>3172.8560446411202</v>
      </c>
      <c r="K30" s="3">
        <f>[7]Input!K30</f>
        <v>3429.66172570752</v>
      </c>
      <c r="L30" s="3">
        <f>[7]Input!L30</f>
        <v>3710.7959677572499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9.0000000000000011E-2</v>
      </c>
      <c r="R30" s="3">
        <f t="shared" si="29"/>
        <v>0.09</v>
      </c>
      <c r="S30" s="3">
        <f t="shared" si="29"/>
        <v>58.586047287106403</v>
      </c>
      <c r="T30" s="3">
        <f t="shared" si="29"/>
        <v>572.0658679742628</v>
      </c>
      <c r="U30" s="3">
        <f t="shared" si="29"/>
        <v>711.90486313717997</v>
      </c>
      <c r="V30" s="3">
        <f t="shared" si="29"/>
        <v>839.37623119141347</v>
      </c>
      <c r="W30" s="3">
        <f t="shared" si="29"/>
        <v>875.20254943510065</v>
      </c>
      <c r="X30" s="3">
        <f t="shared" si="29"/>
        <v>895.45468959401387</v>
      </c>
    </row>
    <row r="31" spans="1:24">
      <c r="A31" s="38">
        <f>[7]Input!A31</f>
        <v>29</v>
      </c>
      <c r="B31" s="38" t="str">
        <f>[7]Input!B31</f>
        <v>ELC_FT_WIN_OFF</v>
      </c>
      <c r="C31" s="38" t="str">
        <f>[7]Input!C31</f>
        <v>RNW_POT_WIN_OFF</v>
      </c>
      <c r="D31" s="3">
        <f>[7]Input!D31</f>
        <v>0</v>
      </c>
      <c r="E31" s="3">
        <f>[7]Input!E31</f>
        <v>126.62</v>
      </c>
      <c r="F31" s="3">
        <f>[7]Input!F31</f>
        <v>259.56999999999988</v>
      </c>
      <c r="G31" s="3">
        <f>[7]Input!G31</f>
        <v>951.82970821377057</v>
      </c>
      <c r="H31" s="3">
        <f>[7]Input!H31</f>
        <v>2163.9815609624102</v>
      </c>
      <c r="I31" s="3">
        <f>[7]Input!I31</f>
        <v>4286.591010928465</v>
      </c>
      <c r="J31" s="3">
        <f>[7]Input!J31</f>
        <v>7170.1609999732518</v>
      </c>
      <c r="K31" s="3">
        <f>[7]Input!K31</f>
        <v>9484.3476257419061</v>
      </c>
      <c r="L31" s="3">
        <f>[7]Input!L31</f>
        <v>11234.775652119461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119.43970524310809</v>
      </c>
      <c r="S31" s="3">
        <f t="shared" si="30"/>
        <v>119.43970524310809</v>
      </c>
      <c r="T31" s="3">
        <f t="shared" si="30"/>
        <v>0</v>
      </c>
      <c r="U31" s="3">
        <f t="shared" si="30"/>
        <v>3.7095332774122558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 s="38">
        <f>[7]Input!A32</f>
        <v>30</v>
      </c>
      <c r="B32" s="38" t="str">
        <f>[7]Input!B32</f>
        <v>AGR_FT_NGA</v>
      </c>
      <c r="C32" s="38" t="str">
        <f>[7]Input!C32</f>
        <v>PRI_GAS_NGA</v>
      </c>
      <c r="D32" s="3">
        <f>[7]Input!D32</f>
        <v>170.89616935484301</v>
      </c>
      <c r="E32" s="3">
        <f>[7]Input!E32</f>
        <v>137.0747988026304</v>
      </c>
      <c r="F32" s="3">
        <f>[7]Input!F32</f>
        <v>108.9586942635267</v>
      </c>
      <c r="G32" s="3">
        <f>[7]Input!G32</f>
        <v>129.0459209402967</v>
      </c>
      <c r="H32" s="3">
        <f>[7]Input!H32</f>
        <v>84.173113905906376</v>
      </c>
      <c r="I32" s="3">
        <f>[7]Input!I32</f>
        <v>74.054444666858188</v>
      </c>
      <c r="J32" s="3">
        <f>[7]Input!J32</f>
        <v>53.615765624205892</v>
      </c>
      <c r="K32" s="3">
        <f>[7]Input!K32</f>
        <v>25.100064652567049</v>
      </c>
      <c r="L32" s="3">
        <f>[7]Input!L32</f>
        <v>0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3290.280496393691</v>
      </c>
      <c r="R32" s="3">
        <f t="shared" si="31"/>
        <v>3289.0194076840121</v>
      </c>
      <c r="S32" s="3">
        <f t="shared" si="31"/>
        <v>3128.4963598740692</v>
      </c>
      <c r="T32" s="3">
        <f t="shared" si="31"/>
        <v>2328.069314075427</v>
      </c>
      <c r="U32" s="3">
        <f t="shared" si="31"/>
        <v>1076.029002651472</v>
      </c>
      <c r="V32" s="3">
        <f t="shared" si="31"/>
        <v>790.45915982526094</v>
      </c>
      <c r="W32" s="3">
        <f t="shared" si="31"/>
        <v>799.79515021888949</v>
      </c>
      <c r="X32" s="3">
        <f t="shared" si="31"/>
        <v>0</v>
      </c>
    </row>
    <row r="33" spans="1:24">
      <c r="A33" s="38">
        <f>[7]Input!A33</f>
        <v>31</v>
      </c>
      <c r="B33" s="38" t="str">
        <f>[7]Input!B33</f>
        <v>AGR_FT_NGA</v>
      </c>
      <c r="C33" s="38" t="str">
        <f>[7]Input!C33</f>
        <v>RNW_POT_BIO_GAS</v>
      </c>
      <c r="D33" s="3">
        <f>[7]Input!D33</f>
        <v>0</v>
      </c>
      <c r="E33" s="3">
        <f>[7]Input!E33</f>
        <v>0</v>
      </c>
      <c r="F33" s="3">
        <f>[7]Input!F33</f>
        <v>0</v>
      </c>
      <c r="G33" s="3">
        <f>[7]Input!G33</f>
        <v>0</v>
      </c>
      <c r="H33" s="3">
        <f>[7]Input!H33</f>
        <v>0</v>
      </c>
      <c r="I33" s="3">
        <f>[7]Input!I33</f>
        <v>0</v>
      </c>
      <c r="J33" s="3">
        <f>[7]Input!J33</f>
        <v>0</v>
      </c>
      <c r="K33" s="3">
        <f>[7]Input!K33</f>
        <v>0.1633013027464805</v>
      </c>
      <c r="L33" s="3">
        <f>[7]Input!L33</f>
        <v>28.595719034539911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989.36662298552301</v>
      </c>
      <c r="Q33" s="3">
        <f t="shared" ref="Q33:X33" si="32">SUMIFS(E:E,$B:$B,"*IND*",$C:$C,"*OIL*")-SUMIFS(E:E,$B:$B,"*IND*",$C:$C,"*OIL_PTC*")-SUMIFS(E:E,$B:$B,"*IND*",$C:$C,"*OIL_NAP*")</f>
        <v>843.45177686185889</v>
      </c>
      <c r="R33" s="3">
        <f t="shared" si="32"/>
        <v>869.82557350605168</v>
      </c>
      <c r="S33" s="3">
        <f t="shared" si="32"/>
        <v>984.4013520388645</v>
      </c>
      <c r="T33" s="3">
        <f t="shared" si="32"/>
        <v>593.96673100247142</v>
      </c>
      <c r="U33" s="3">
        <f t="shared" si="32"/>
        <v>624.86607742985245</v>
      </c>
      <c r="V33" s="3">
        <f t="shared" si="32"/>
        <v>567.22954797931754</v>
      </c>
      <c r="W33" s="3">
        <f t="shared" si="32"/>
        <v>572.77864754981556</v>
      </c>
      <c r="X33" s="3">
        <f t="shared" si="32"/>
        <v>474.78768802242308</v>
      </c>
    </row>
    <row r="34" spans="1:24">
      <c r="A34" s="38">
        <f>[7]Input!A34</f>
        <v>32</v>
      </c>
      <c r="B34" s="38" t="str">
        <f>[7]Input!B34</f>
        <v>AGR_FT_NGA</v>
      </c>
      <c r="C34" s="38" t="str">
        <f>[7]Input!C34</f>
        <v>HH2_BL</v>
      </c>
      <c r="D34" s="3">
        <f>[7]Input!D34</f>
        <v>0</v>
      </c>
      <c r="E34" s="3">
        <f>[7]Input!E34</f>
        <v>0</v>
      </c>
      <c r="F34" s="3">
        <f>[7]Input!F34</f>
        <v>0</v>
      </c>
      <c r="G34" s="3">
        <f>[7]Input!G34</f>
        <v>0</v>
      </c>
      <c r="H34" s="3">
        <f>[7]Input!H34</f>
        <v>2.30611270975086</v>
      </c>
      <c r="I34" s="3">
        <f>[7]Input!I34</f>
        <v>2.3061127097508591</v>
      </c>
      <c r="J34" s="3">
        <f>[7]Input!J34</f>
        <v>2.4285886868107198</v>
      </c>
      <c r="K34" s="3">
        <f>[7]Input!K34</f>
        <v>1.376387248885357</v>
      </c>
      <c r="L34" s="3">
        <f>[7]Input!L34</f>
        <v>1.825258661779146</v>
      </c>
      <c r="N34" s="38" t="s">
        <v>74</v>
      </c>
      <c r="O34" s="38" t="s">
        <v>43</v>
      </c>
      <c r="P34" s="3">
        <f>SUMIFS(D:D,$B:$B,"*ELC*",$C:$C,"*BIO*")</f>
        <v>2189.4090771781484</v>
      </c>
      <c r="Q34" s="3">
        <f t="shared" ref="Q34:W34" si="33">SUMIFS(E:E,$B:$B,"*ELC*",$C:$C,"*BIO*")</f>
        <v>1907.4703981597997</v>
      </c>
      <c r="R34" s="3">
        <f t="shared" si="33"/>
        <v>2010.1337760320789</v>
      </c>
      <c r="S34" s="3">
        <f t="shared" si="33"/>
        <v>1368.9630261853331</v>
      </c>
      <c r="T34" s="3">
        <f t="shared" si="33"/>
        <v>1029.2845603658077</v>
      </c>
      <c r="U34" s="3">
        <f t="shared" si="33"/>
        <v>935.39581358800979</v>
      </c>
      <c r="V34" s="3">
        <f t="shared" si="33"/>
        <v>388.40168465434942</v>
      </c>
      <c r="W34" s="3">
        <f t="shared" si="33"/>
        <v>525.20530587278517</v>
      </c>
      <c r="X34" s="3">
        <f>SUMIFS(L:L,$B:$B,"*ELC*",$C:$C,"*BIO*")</f>
        <v>902.13602109134376</v>
      </c>
    </row>
    <row r="35" spans="1:24">
      <c r="A35" s="38">
        <f>[7]Input!A35</f>
        <v>33</v>
      </c>
      <c r="B35" s="38" t="str">
        <f>[7]Input!B35</f>
        <v>AGR_FT_DST</v>
      </c>
      <c r="C35" s="38" t="str">
        <f>[7]Input!C35</f>
        <v>PRI_OIL_DST_kt</v>
      </c>
      <c r="D35" s="3">
        <f>[7]Input!D35</f>
        <v>16200.965939494899</v>
      </c>
      <c r="E35" s="3">
        <f>[7]Input!E35</f>
        <v>16304.906976744191</v>
      </c>
      <c r="F35" s="3">
        <f>[7]Input!F35</f>
        <v>16304.906976744191</v>
      </c>
      <c r="G35" s="3">
        <f>[7]Input!G35</f>
        <v>14846.465952395971</v>
      </c>
      <c r="H35" s="3">
        <f>[7]Input!H35</f>
        <v>15356.79937097023</v>
      </c>
      <c r="I35" s="3">
        <f>[7]Input!I35</f>
        <v>14534.713672682559</v>
      </c>
      <c r="J35" s="3">
        <f>[7]Input!J35</f>
        <v>15627.87869703556</v>
      </c>
      <c r="K35" s="3">
        <f>[7]Input!K35</f>
        <v>15975.36440197499</v>
      </c>
      <c r="L35" s="3">
        <f>[7]Input!L35</f>
        <v>16273.440255685329</v>
      </c>
      <c r="N35" s="38" t="s">
        <v>74</v>
      </c>
      <c r="O35" s="38" t="s">
        <v>34</v>
      </c>
      <c r="P35" s="3">
        <f>SUMIFS(D:D,$B:$B,"*ELC*",$C:$C,"*COA*")+SUMIFS(D:D,$B:$B,"*ELC*",$C:$C,"*COG*")</f>
        <v>9182.201931653477</v>
      </c>
      <c r="Q35" s="3">
        <f t="shared" ref="Q35:X35" si="34">SUMIFS(E:E,$B:$B,"*ELC*",$C:$C,"*COA*")+SUMIFS(E:E,$B:$B,"*ELC*",$C:$C,"*COG*")</f>
        <v>8680.7428943043396</v>
      </c>
      <c r="R35" s="3">
        <f t="shared" si="34"/>
        <v>4859.0156267396051</v>
      </c>
      <c r="S35" s="3">
        <f t="shared" si="34"/>
        <v>2700.2714212529963</v>
      </c>
      <c r="T35" s="3">
        <f t="shared" si="34"/>
        <v>1013.3278380537262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[7]Input!A36</f>
        <v>34</v>
      </c>
      <c r="B36" s="38" t="str">
        <f>[7]Input!B36</f>
        <v>AGR_FT_GSL</v>
      </c>
      <c r="C36" s="38" t="str">
        <f>[7]Input!C36</f>
        <v>PRI_OIL_GSL_kt</v>
      </c>
      <c r="D36" s="3">
        <f>[7]Input!D36</f>
        <v>121.4954954838869</v>
      </c>
      <c r="E36" s="3">
        <f>[7]Input!E36</f>
        <v>127.1084867608177</v>
      </c>
      <c r="F36" s="3">
        <f>[7]Input!F36</f>
        <v>1399.191537537255</v>
      </c>
      <c r="G36" s="3">
        <f>[7]Input!G36</f>
        <v>1399.191537537256</v>
      </c>
      <c r="H36" s="3">
        <f>[7]Input!H36</f>
        <v>149.5079451655364</v>
      </c>
      <c r="I36" s="3">
        <f>[7]Input!I36</f>
        <v>1399.191537537256</v>
      </c>
      <c r="J36" s="3">
        <f>[7]Input!J36</f>
        <v>78.532053753947167</v>
      </c>
      <c r="K36" s="3">
        <f>[7]Input!K36</f>
        <v>40.038507273120132</v>
      </c>
      <c r="L36" s="3">
        <f>[7]Input!L36</f>
        <v>0</v>
      </c>
      <c r="N36" s="38" t="s">
        <v>74</v>
      </c>
      <c r="O36" s="38" t="s">
        <v>45</v>
      </c>
      <c r="P36" s="3">
        <f>SUMIFS(D:D,$B:$B,"*ELC*",$C:$C,"*GEO*")</f>
        <v>173.6402096083869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176.2371171420464</v>
      </c>
      <c r="T36" s="3">
        <f t="shared" si="35"/>
        <v>262.74573866089361</v>
      </c>
      <c r="U36" s="3">
        <f t="shared" si="35"/>
        <v>302.21326602105722</v>
      </c>
      <c r="V36" s="3">
        <f t="shared" si="35"/>
        <v>346.5309874226665</v>
      </c>
      <c r="W36" s="3">
        <f t="shared" si="35"/>
        <v>400.72296441669812</v>
      </c>
      <c r="X36" s="3">
        <f t="shared" si="35"/>
        <v>460.15892398660083</v>
      </c>
    </row>
    <row r="37" spans="1:24">
      <c r="A37" s="38">
        <f>[7]Input!A37</f>
        <v>35</v>
      </c>
      <c r="B37" s="38" t="str">
        <f>[7]Input!B37</f>
        <v>AGR_FT_HFO</v>
      </c>
      <c r="C37" s="38" t="str">
        <f>[7]Input!C37</f>
        <v>PRI_OIL_HFO</v>
      </c>
      <c r="D37" s="3">
        <f>[7]Input!D37</f>
        <v>28.233472222222218</v>
      </c>
      <c r="E37" s="3">
        <f>[7]Input!E37</f>
        <v>21.17510416666666</v>
      </c>
      <c r="F37" s="3">
        <f>[7]Input!F37</f>
        <v>14.11673611111112</v>
      </c>
      <c r="G37" s="3">
        <f>[7]Input!G37</f>
        <v>7.0583680555555564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7902.5004361916017</v>
      </c>
      <c r="Q37" s="3">
        <f t="shared" ref="Q37:X37" si="36">SUMIFS(E:E,$B:$B,"*ELC*",$C:$C,"*NGA*")</f>
        <v>5208.6469509875906</v>
      </c>
      <c r="R37" s="3">
        <f t="shared" si="36"/>
        <v>6015.3017051507168</v>
      </c>
      <c r="S37" s="3">
        <f t="shared" si="36"/>
        <v>1967.716932773857</v>
      </c>
      <c r="T37" s="3">
        <f t="shared" si="36"/>
        <v>1186.4399475064081</v>
      </c>
      <c r="U37" s="3">
        <f t="shared" si="36"/>
        <v>281.86511658985609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AGR_FT_KER</v>
      </c>
      <c r="C38" s="52" t="str">
        <f>[7]Input!C38</f>
        <v>PRI_OIL_KER</v>
      </c>
      <c r="D38" s="54">
        <f>[7]Input!D38</f>
        <v>2.5519222216240469</v>
      </c>
      <c r="E38" s="54">
        <f>[7]Input!E38</f>
        <v>2.5519222216240469</v>
      </c>
      <c r="F38" s="54">
        <f>[7]Input!F38</f>
        <v>2.5519222216240469</v>
      </c>
      <c r="G38" s="54">
        <f>[7]Input!G38</f>
        <v>0.18802083333333369</v>
      </c>
      <c r="H38" s="54">
        <f>[7]Input!H38</f>
        <v>0</v>
      </c>
      <c r="I38" s="54">
        <f>[7]Input!I38</f>
        <v>0</v>
      </c>
      <c r="J38" s="54">
        <f>[7]Input!J38</f>
        <v>0</v>
      </c>
      <c r="K38" s="54">
        <f>[7]Input!K38</f>
        <v>0</v>
      </c>
      <c r="L38" s="54">
        <f>[7]Input!L38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239.68787461427607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AGR_FT_COA</v>
      </c>
      <c r="C39" s="52" t="str">
        <f>[7]Input!C39</f>
        <v>PRI_COA_BCO</v>
      </c>
      <c r="D39" s="54">
        <f>[7]Input!D39</f>
        <v>3.6642584615384619</v>
      </c>
      <c r="E39" s="54">
        <f>[7]Input!E39</f>
        <v>5.2215683076923094</v>
      </c>
      <c r="F39" s="54">
        <f>[7]Input!F39</f>
        <v>3.481045538461538</v>
      </c>
      <c r="G39" s="54">
        <f>[7]Input!G39</f>
        <v>1.7405227692307681</v>
      </c>
      <c r="H39" s="54">
        <f>[7]Input!H39</f>
        <v>0</v>
      </c>
      <c r="I39" s="54">
        <f>[7]Input!I39</f>
        <v>0</v>
      </c>
      <c r="J39" s="54">
        <f>[7]Input!J39</f>
        <v>0</v>
      </c>
      <c r="K39" s="54">
        <f>[7]Input!K39</f>
        <v>0</v>
      </c>
      <c r="L39" s="54">
        <f>[7]Input!L39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1429.5147465946507</v>
      </c>
      <c r="T39" s="3">
        <f t="shared" si="38"/>
        <v>2299.8913791195646</v>
      </c>
      <c r="U39" s="3">
        <f t="shared" si="38"/>
        <v>3340.3465515921466</v>
      </c>
      <c r="V39" s="3">
        <f t="shared" si="38"/>
        <v>4361.2610965056574</v>
      </c>
      <c r="W39" s="3">
        <f t="shared" si="38"/>
        <v>5678.6271767526341</v>
      </c>
      <c r="X39" s="3">
        <f t="shared" si="38"/>
        <v>5823.2825104028743</v>
      </c>
    </row>
    <row r="40" spans="1:24">
      <c r="A40" s="38">
        <f>[7]Input!A40</f>
        <v>38</v>
      </c>
      <c r="B40" s="38" t="str">
        <f>[7]Input!B40</f>
        <v>AGR_FT_COA</v>
      </c>
      <c r="C40" s="38" t="str">
        <f>[7]Input!C40</f>
        <v>PRI_COA_HCO</v>
      </c>
      <c r="D40" s="3">
        <f>[7]Input!D40</f>
        <v>17.769446153846161</v>
      </c>
      <c r="E40" s="3">
        <f>[7]Input!E40</f>
        <v>25.321460769230772</v>
      </c>
      <c r="F40" s="3">
        <f>[7]Input!F40</f>
        <v>16.88097384615385</v>
      </c>
      <c r="G40" s="3">
        <f>[7]Input!G40</f>
        <v>8.4404869230769197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7.8759267840000007</v>
      </c>
      <c r="T40" s="3">
        <f t="shared" si="39"/>
        <v>9.2447153280000016</v>
      </c>
      <c r="U40" s="3">
        <f t="shared" si="39"/>
        <v>9.0634464000000001</v>
      </c>
      <c r="V40" s="3">
        <f t="shared" si="39"/>
        <v>10.798430976000001</v>
      </c>
      <c r="W40" s="3">
        <f t="shared" si="39"/>
        <v>10.788844032</v>
      </c>
      <c r="X40" s="3">
        <f t="shared" si="39"/>
        <v>2.2960730880000009</v>
      </c>
    </row>
    <row r="41" spans="1:24">
      <c r="A41" s="38">
        <f>[7]Input!A41</f>
        <v>39</v>
      </c>
      <c r="B41" s="38" t="str">
        <f>[7]Input!B41</f>
        <v>AGR_FT_COA</v>
      </c>
      <c r="C41" s="38" t="str">
        <f>[7]Input!C41</f>
        <v>PRI_COA_OVC</v>
      </c>
      <c r="D41" s="3">
        <f>[7]Input!D41</f>
        <v>0.64014153846153854</v>
      </c>
      <c r="E41" s="3">
        <f>[7]Input!E41</f>
        <v>0.91220169230769255</v>
      </c>
      <c r="F41" s="3">
        <f>[7]Input!F41</f>
        <v>0.60813446153846162</v>
      </c>
      <c r="G41" s="3">
        <f>[7]Input!G41</f>
        <v>0.3040672307692307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1109.6400000000001</v>
      </c>
      <c r="R41" s="3">
        <f t="shared" si="40"/>
        <v>1790.26</v>
      </c>
      <c r="S41" s="3">
        <f t="shared" si="40"/>
        <v>3465.8215030806687</v>
      </c>
      <c r="T41" s="3">
        <f t="shared" si="40"/>
        <v>5170.6336092809752</v>
      </c>
      <c r="U41" s="3">
        <f t="shared" si="40"/>
        <v>7415.7330274009455</v>
      </c>
      <c r="V41" s="3">
        <f t="shared" si="40"/>
        <v>10343.017044614371</v>
      </c>
      <c r="W41" s="3">
        <f t="shared" si="40"/>
        <v>12914.009351449426</v>
      </c>
      <c r="X41" s="3">
        <f t="shared" si="40"/>
        <v>14945.571619876711</v>
      </c>
    </row>
    <row r="42" spans="1:24">
      <c r="A42" s="38">
        <f>[7]Input!A42</f>
        <v>40</v>
      </c>
      <c r="B42" s="38" t="str">
        <f>[7]Input!B42</f>
        <v>AGR_FT_LPG</v>
      </c>
      <c r="C42" s="38" t="str">
        <f>[7]Input!C42</f>
        <v>PRI_OIL_LPG</v>
      </c>
      <c r="D42" s="3">
        <f>[7]Input!D42</f>
        <v>32.816105553162849</v>
      </c>
      <c r="E42" s="3">
        <f>[7]Input!E42</f>
        <v>32.816105553162849</v>
      </c>
      <c r="F42" s="3">
        <f>[7]Input!F42</f>
        <v>32.816105553162842</v>
      </c>
      <c r="G42" s="3">
        <f>[7]Input!G42</f>
        <v>9.0626187268850611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2123.369999999999</v>
      </c>
      <c r="R42" s="3">
        <f t="shared" si="41"/>
        <v>2231.010000000002</v>
      </c>
      <c r="S42" s="3">
        <f t="shared" si="41"/>
        <v>2271.6198016910521</v>
      </c>
      <c r="T42" s="3">
        <f t="shared" si="41"/>
        <v>2356.0244264186049</v>
      </c>
      <c r="U42" s="3">
        <f t="shared" si="41"/>
        <v>2163.934430970141</v>
      </c>
      <c r="V42" s="3">
        <f t="shared" si="41"/>
        <v>2259.5450378891742</v>
      </c>
      <c r="W42" s="3">
        <f t="shared" si="41"/>
        <v>2434.3480506811111</v>
      </c>
      <c r="X42" s="3">
        <f t="shared" si="41"/>
        <v>1936.3213488144611</v>
      </c>
    </row>
    <row r="43" spans="1:24">
      <c r="A43" s="38">
        <f>[7]Input!A43</f>
        <v>41</v>
      </c>
      <c r="B43" s="38" t="str">
        <f>[7]Input!B43</f>
        <v>AGR_FT_BIO</v>
      </c>
      <c r="C43" s="38" t="str">
        <f>[7]Input!C43</f>
        <v>RNW_POT_BIO_GAS</v>
      </c>
      <c r="D43" s="3">
        <f>[7]Input!D43</f>
        <v>18.941971496574588</v>
      </c>
      <c r="E43" s="3">
        <f>[7]Input!E43</f>
        <v>0</v>
      </c>
      <c r="F43" s="3">
        <f>[7]Input!F43</f>
        <v>0</v>
      </c>
      <c r="G43" s="3">
        <f>[7]Input!G43</f>
        <v>0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1720.226951426755</v>
      </c>
      <c r="T43" s="3">
        <f t="shared" si="42"/>
        <v>1690.3913630058812</v>
      </c>
      <c r="U43" s="3">
        <f t="shared" si="42"/>
        <v>1560.1607548033921</v>
      </c>
      <c r="V43" s="3">
        <f t="shared" si="42"/>
        <v>1937.3519996646801</v>
      </c>
      <c r="W43" s="3">
        <f t="shared" si="42"/>
        <v>737.07719883479012</v>
      </c>
      <c r="X43" s="3">
        <f t="shared" si="42"/>
        <v>0</v>
      </c>
    </row>
    <row r="44" spans="1:24">
      <c r="A44" s="38">
        <f>[7]Input!A44</f>
        <v>42</v>
      </c>
      <c r="B44" s="38" t="str">
        <f>[7]Input!B44</f>
        <v>AGR_FT_BIO</v>
      </c>
      <c r="C44" s="38" t="str">
        <f>[7]Input!C44</f>
        <v>RNW_POT_BIO_WOD</v>
      </c>
      <c r="D44" s="3">
        <f>[7]Input!D44</f>
        <v>10.03405061721435</v>
      </c>
      <c r="E44" s="3">
        <f>[7]Input!E44</f>
        <v>31.42991017450769</v>
      </c>
      <c r="F44" s="3">
        <f>[7]Input!F44</f>
        <v>17.679756952944221</v>
      </c>
      <c r="G44" s="3">
        <f>[7]Input!G44</f>
        <v>0.28744001466481572</v>
      </c>
      <c r="H44" s="3">
        <f>[7]Input!H44</f>
        <v>32.765767757681893</v>
      </c>
      <c r="I44" s="3">
        <f>[7]Input!I44</f>
        <v>21.892363434005841</v>
      </c>
      <c r="J44" s="3">
        <f>[7]Input!J44</f>
        <v>47.188673000000001</v>
      </c>
      <c r="K44" s="3">
        <f>[7]Input!K44</f>
        <v>7.5179322591035511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472.55062499999991</v>
      </c>
      <c r="R44" s="3">
        <f t="shared" si="43"/>
        <v>346.48099999999999</v>
      </c>
      <c r="S44" s="3">
        <f t="shared" si="43"/>
        <v>641.87600000000009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[7]Input!A45</f>
        <v>43</v>
      </c>
      <c r="B45" s="38" t="str">
        <f>[7]Input!B45</f>
        <v>AGR_FT_BIO</v>
      </c>
      <c r="C45" s="38" t="str">
        <f>[7]Input!C45</f>
        <v>RNW_POT_BIO_SLU</v>
      </c>
      <c r="D45" s="3">
        <f>[7]Input!D45</f>
        <v>0</v>
      </c>
      <c r="E45" s="3">
        <f>[7]Input!E45</f>
        <v>25.95</v>
      </c>
      <c r="F45" s="3">
        <f>[7]Input!F45</f>
        <v>0.4229606926541411</v>
      </c>
      <c r="G45" s="3">
        <f>[7]Input!G45</f>
        <v>10.060400513268579</v>
      </c>
      <c r="H45" s="3">
        <f>[7]Input!H45</f>
        <v>0</v>
      </c>
      <c r="I45" s="3">
        <f>[7]Input!I45</f>
        <v>21.804968769598631</v>
      </c>
      <c r="J45" s="3">
        <f>[7]Input!J45</f>
        <v>0</v>
      </c>
      <c r="K45" s="3">
        <f>[7]Input!K45</f>
        <v>0</v>
      </c>
      <c r="L45" s="3">
        <f>[7]Input!L45</f>
        <v>0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3264.4140000000011</v>
      </c>
      <c r="S45" s="3">
        <f t="shared" si="44"/>
        <v>2981.1270940562849</v>
      </c>
      <c r="T45" s="3">
        <f t="shared" si="44"/>
        <v>3154.265499456169</v>
      </c>
      <c r="U45" s="3">
        <f t="shared" si="44"/>
        <v>3134.3380778722139</v>
      </c>
      <c r="V45" s="3">
        <f t="shared" si="44"/>
        <v>5416.251162857684</v>
      </c>
      <c r="W45" s="3">
        <f t="shared" si="44"/>
        <v>7021.9842489284874</v>
      </c>
      <c r="X45" s="3">
        <f t="shared" si="44"/>
        <v>7053.3869718340848</v>
      </c>
    </row>
    <row r="46" spans="1:24">
      <c r="A46" s="38">
        <f>[7]Input!A46</f>
        <v>44</v>
      </c>
      <c r="B46" s="38" t="str">
        <f>[7]Input!B46</f>
        <v>AGR_FT_BIO</v>
      </c>
      <c r="C46" s="38" t="str">
        <f>[7]Input!C46</f>
        <v>RNW_POT_BIO_LIQ</v>
      </c>
      <c r="D46" s="3">
        <f>[7]Input!D46</f>
        <v>26.9</v>
      </c>
      <c r="E46" s="3">
        <f>[7]Input!E46</f>
        <v>0</v>
      </c>
      <c r="F46" s="3">
        <f>[7]Input!F46</f>
        <v>24.193351619818401</v>
      </c>
      <c r="G46" s="3">
        <f>[7]Input!G46</f>
        <v>18.39616093854821</v>
      </c>
      <c r="H46" s="3">
        <f>[7]Input!H46</f>
        <v>0.60059452101657484</v>
      </c>
      <c r="I46" s="3">
        <f>[7]Input!I46</f>
        <v>0</v>
      </c>
      <c r="J46" s="3">
        <f>[7]Input!J46</f>
        <v>16.322326999999991</v>
      </c>
      <c r="K46" s="3">
        <f>[7]Input!K46</f>
        <v>56.4</v>
      </c>
      <c r="L46" s="3">
        <f>[7]Input!L46</f>
        <v>56.399999999999991</v>
      </c>
      <c r="N46" s="38" t="s">
        <v>76</v>
      </c>
      <c r="O46" s="38" t="s">
        <v>45</v>
      </c>
      <c r="P46" s="3">
        <f>SUMIFS(D:D,$B:$B,"*RES*",$C:$C,"*GEO*")</f>
        <v>43.61390455624548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1.7453236465486659</v>
      </c>
      <c r="U46" s="3">
        <f t="shared" si="45"/>
        <v>2.3656327428811532</v>
      </c>
      <c r="V46" s="3">
        <f t="shared" si="45"/>
        <v>3.1367402179383359</v>
      </c>
      <c r="W46" s="3">
        <f t="shared" si="45"/>
        <v>3.8785342763684789</v>
      </c>
      <c r="X46" s="3">
        <f t="shared" si="45"/>
        <v>4.3851054736108779</v>
      </c>
    </row>
    <row r="47" spans="1:24">
      <c r="A47" s="38">
        <f>[7]Input!A47</f>
        <v>45</v>
      </c>
      <c r="B47" s="38" t="str">
        <f>[7]Input!B47</f>
        <v>AGR_FT_GEO</v>
      </c>
      <c r="C47" s="38" t="str">
        <f>[7]Input!C47</f>
        <v>RNW_POT_GEO</v>
      </c>
      <c r="D47" s="3">
        <f>[7]Input!D47</f>
        <v>1.813684210526316</v>
      </c>
      <c r="E47" s="3">
        <f>[7]Input!E47</f>
        <v>2.5844999999999998</v>
      </c>
      <c r="F47" s="3">
        <f>[7]Input!F47</f>
        <v>1.7230000000000001</v>
      </c>
      <c r="G47" s="3">
        <f>[7]Input!G47</f>
        <v>0.86149999999999993</v>
      </c>
      <c r="H47" s="3">
        <f>[7]Input!H47</f>
        <v>0</v>
      </c>
      <c r="I47" s="3">
        <f>[7]Input!I47</f>
        <v>0</v>
      </c>
      <c r="J47" s="3">
        <f>[7]Input!J47</f>
        <v>0</v>
      </c>
      <c r="K47" s="3">
        <f>[7]Input!K47</f>
        <v>0</v>
      </c>
      <c r="L47" s="3">
        <f>[7]Input!L47</f>
        <v>0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573.70629470301674</v>
      </c>
      <c r="U47" s="3">
        <f t="shared" si="46"/>
        <v>0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AGR_FT_ELC</v>
      </c>
      <c r="C48" s="38" t="str">
        <f>[7]Input!C48</f>
        <v>ELC</v>
      </c>
      <c r="D48" s="3">
        <f>[7]Input!D48</f>
        <v>207.4859999999999</v>
      </c>
      <c r="E48" s="3">
        <f>[7]Input!E48</f>
        <v>217.79</v>
      </c>
      <c r="F48" s="3">
        <f>[7]Input!F48</f>
        <v>246.315</v>
      </c>
      <c r="G48" s="3">
        <f>[7]Input!G48</f>
        <v>300.24900317685052</v>
      </c>
      <c r="H48" s="3">
        <f>[7]Input!H48</f>
        <v>310.88087250131088</v>
      </c>
      <c r="I48" s="3">
        <f>[7]Input!I48</f>
        <v>321.03041673309178</v>
      </c>
      <c r="J48" s="3">
        <f>[7]Input!J48</f>
        <v>325.16289699213189</v>
      </c>
      <c r="K48" s="3">
        <f>[7]Input!K48</f>
        <v>329.20862177289979</v>
      </c>
      <c r="L48" s="3">
        <f>[7]Input!L48</f>
        <v>331.47149400724038</v>
      </c>
      <c r="N48" s="38" t="s">
        <v>76</v>
      </c>
      <c r="O48" s="38" t="s">
        <v>8</v>
      </c>
      <c r="P48" s="3">
        <f>SUMIFS(D:D,$B:$B,"*RES*",$C:$C,"*GAS*")-SUMIFS(D:D,$B:$B,"*RES*",$C:$C,"*BIO_GAS*")</f>
        <v>5882.632971312888</v>
      </c>
      <c r="Q48" s="3">
        <f t="shared" ref="Q48:X48" si="47">SUMIFS(E:E,$B:$B,"*RES*",$C:$C,"*GAS*")-SUMIFS(E:E,$B:$B,"*RES*",$C:$C,"*BIO_GAS*")</f>
        <v>5281.9961469397167</v>
      </c>
      <c r="R48" s="3">
        <f t="shared" si="47"/>
        <v>5270.8117901290161</v>
      </c>
      <c r="S48" s="3">
        <f t="shared" si="47"/>
        <v>5304.1410027623406</v>
      </c>
      <c r="T48" s="3">
        <f t="shared" si="47"/>
        <v>5111.0554945693666</v>
      </c>
      <c r="U48" s="3">
        <f t="shared" si="47"/>
        <v>5406.5697511045937</v>
      </c>
      <c r="V48" s="3">
        <f t="shared" si="47"/>
        <v>1618.4473214941577</v>
      </c>
      <c r="W48" s="3">
        <f t="shared" si="47"/>
        <v>0</v>
      </c>
      <c r="X48" s="3">
        <f t="shared" si="47"/>
        <v>0</v>
      </c>
    </row>
    <row r="49" spans="1:24">
      <c r="A49" s="38">
        <f>[7]Input!A49</f>
        <v>47</v>
      </c>
      <c r="B49" s="38" t="str">
        <f>[7]Input!B49</f>
        <v>AGR_FT_HET</v>
      </c>
      <c r="C49" s="38" t="str">
        <f>[7]Input!C49</f>
        <v>HET</v>
      </c>
      <c r="D49" s="3">
        <f>[7]Input!D49</f>
        <v>21.256</v>
      </c>
      <c r="E49" s="3">
        <f>[7]Input!E49</f>
        <v>9.0339210526315821</v>
      </c>
      <c r="F49" s="3">
        <f>[7]Input!F49</f>
        <v>13.7962485347288</v>
      </c>
      <c r="G49" s="3">
        <f>[7]Input!G49</f>
        <v>21.256</v>
      </c>
      <c r="H49" s="3">
        <f>[7]Input!H49</f>
        <v>15.14475</v>
      </c>
      <c r="I49" s="3">
        <f>[7]Input!I49</f>
        <v>15.14475</v>
      </c>
      <c r="J49" s="3">
        <f>[7]Input!J49</f>
        <v>21.256</v>
      </c>
      <c r="K49" s="3">
        <f>[7]Input!K49</f>
        <v>39.688496204530203</v>
      </c>
      <c r="L49" s="3">
        <f>[7]Input!L49</f>
        <v>39.688496204530203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2004.6570616056988</v>
      </c>
      <c r="Q49" s="3">
        <f t="shared" ref="Q49:X49" si="48">SUMIFS(E:E,$B:$B,"*RES*",$C:$C,"*OIL*")-SUMIFS(E:E,$B:$B,"*RES*",$C:$C,"*kt*")+SUMIFS(E:E,$B:$B,"*RES*",$C:$C,"*DST_kt*")/23.2</f>
        <v>1511.031772800771</v>
      </c>
      <c r="R49" s="3">
        <f t="shared" si="48"/>
        <v>1428.1202289134424</v>
      </c>
      <c r="S49" s="3">
        <f t="shared" si="48"/>
        <v>1222.6508903760855</v>
      </c>
      <c r="T49" s="3">
        <f t="shared" si="48"/>
        <v>137.44608441004121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 s="38">
        <f>[7]Input!A50</f>
        <v>48</v>
      </c>
      <c r="B50" s="38" t="str">
        <f>[7]Input!B50</f>
        <v>COM_FT_NGA</v>
      </c>
      <c r="C50" s="38" t="str">
        <f>[7]Input!C50</f>
        <v>PRI_GAS_NGA</v>
      </c>
      <c r="D50" s="3">
        <f>[7]Input!D50</f>
        <v>2036.594471822649</v>
      </c>
      <c r="E50" s="3">
        <f>[7]Input!E50</f>
        <v>2084.9583855431929</v>
      </c>
      <c r="F50" s="3">
        <f>[7]Input!F50</f>
        <v>2048.9733997585631</v>
      </c>
      <c r="G50" s="3">
        <f>[7]Input!G50</f>
        <v>1669.1962191344689</v>
      </c>
      <c r="H50" s="3">
        <f>[7]Input!H50</f>
        <v>1371.8786817265091</v>
      </c>
      <c r="I50" s="3">
        <f>[7]Input!I50</f>
        <v>1046.008112195532</v>
      </c>
      <c r="J50" s="3">
        <f>[7]Input!J50</f>
        <v>628.61822961105611</v>
      </c>
      <c r="K50" s="3">
        <f>[7]Input!K50</f>
        <v>0</v>
      </c>
      <c r="L50" s="3">
        <f>[7]Input!L50</f>
        <v>0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134.8139879226741</v>
      </c>
      <c r="S50" s="3">
        <f t="shared" si="49"/>
        <v>134.81398792267399</v>
      </c>
      <c r="T50" s="3">
        <f t="shared" si="49"/>
        <v>111.3366999079694</v>
      </c>
      <c r="U50" s="3">
        <f t="shared" si="49"/>
        <v>134.8139879226741</v>
      </c>
      <c r="V50" s="3">
        <f t="shared" si="49"/>
        <v>464.11721609011272</v>
      </c>
      <c r="W50" s="3">
        <f t="shared" si="49"/>
        <v>569.30036715105734</v>
      </c>
      <c r="X50" s="3">
        <f t="shared" si="49"/>
        <v>569.300367151057</v>
      </c>
    </row>
    <row r="51" spans="1:24">
      <c r="A51" s="38">
        <f>[7]Input!A51</f>
        <v>49</v>
      </c>
      <c r="B51" s="38" t="str">
        <f>[7]Input!B51</f>
        <v>COM_FT_NGA</v>
      </c>
      <c r="C51" s="38" t="str">
        <f>[7]Input!C51</f>
        <v>HH2_BL</v>
      </c>
      <c r="D51" s="3">
        <f>[7]Input!D51</f>
        <v>0</v>
      </c>
      <c r="E51" s="3">
        <f>[7]Input!E51</f>
        <v>0</v>
      </c>
      <c r="F51" s="3">
        <f>[7]Input!F51</f>
        <v>0</v>
      </c>
      <c r="G51" s="3">
        <f>[7]Input!G51</f>
        <v>0</v>
      </c>
      <c r="H51" s="3">
        <f>[7]Input!H51</f>
        <v>30.81710882775975</v>
      </c>
      <c r="I51" s="3">
        <f>[7]Input!I51</f>
        <v>29.818637493878249</v>
      </c>
      <c r="J51" s="3">
        <f>[7]Input!J51</f>
        <v>28.473996463218569</v>
      </c>
      <c r="K51" s="3">
        <f>[7]Input!K51</f>
        <v>0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76.523445256246859</v>
      </c>
      <c r="U51" s="3">
        <f t="shared" si="50"/>
        <v>76.523445256246859</v>
      </c>
      <c r="V51" s="3">
        <f t="shared" si="50"/>
        <v>73.309460555484492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COM_FT_DST</v>
      </c>
      <c r="C52" s="38" t="str">
        <f>[7]Input!C52</f>
        <v>PRI_OIL_DST_kt</v>
      </c>
      <c r="D52" s="3">
        <f>[7]Input!D52</f>
        <v>16910.280406640119</v>
      </c>
      <c r="E52" s="3">
        <f>[7]Input!E52</f>
        <v>14825.291700328929</v>
      </c>
      <c r="F52" s="3">
        <f>[7]Input!F52</f>
        <v>12017.648381927211</v>
      </c>
      <c r="G52" s="3">
        <f>[7]Input!G52</f>
        <v>21455.883720930229</v>
      </c>
      <c r="H52" s="3">
        <f>[7]Input!H52</f>
        <v>15180.921672719271</v>
      </c>
      <c r="I52" s="3">
        <f>[7]Input!I52</f>
        <v>0</v>
      </c>
      <c r="J52" s="3">
        <f>[7]Input!J52</f>
        <v>0</v>
      </c>
      <c r="K52" s="3">
        <f>[7]Input!K52</f>
        <v>0</v>
      </c>
      <c r="L52" s="3">
        <f>[7]Input!L52</f>
        <v>0</v>
      </c>
      <c r="N52" s="38" t="s">
        <v>78</v>
      </c>
      <c r="O52" s="38" t="s">
        <v>34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COM_FT_HFO</v>
      </c>
      <c r="C53" s="38" t="str">
        <f>[7]Input!C53</f>
        <v>PRI_OIL_HFO</v>
      </c>
      <c r="D53" s="3">
        <f>[7]Input!D53</f>
        <v>19.37985714285719</v>
      </c>
      <c r="E53" s="3">
        <f>[7]Input!E53</f>
        <v>14.534892857142861</v>
      </c>
      <c r="F53" s="3">
        <f>[7]Input!F53</f>
        <v>9.6899285714285703</v>
      </c>
      <c r="G53" s="3">
        <f>[7]Input!G53</f>
        <v>4.8449642857142843</v>
      </c>
      <c r="H53" s="3">
        <f>[7]Input!H53</f>
        <v>0</v>
      </c>
      <c r="I53" s="3">
        <f>[7]Input!I53</f>
        <v>0</v>
      </c>
      <c r="J53" s="3">
        <f>[7]Input!J53</f>
        <v>0</v>
      </c>
      <c r="K53" s="3">
        <f>[7]Input!K53</f>
        <v>0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270.64035140265361</v>
      </c>
      <c r="T53" s="3">
        <f t="shared" si="52"/>
        <v>704.7145723072889</v>
      </c>
      <c r="U53" s="3">
        <f t="shared" si="52"/>
        <v>1284.5960499501537</v>
      </c>
      <c r="V53" s="3">
        <f t="shared" si="52"/>
        <v>1851.6209280199198</v>
      </c>
      <c r="W53" s="3">
        <f t="shared" si="52"/>
        <v>2444.4314846894449</v>
      </c>
      <c r="X53" s="3">
        <f t="shared" si="52"/>
        <v>2936.5121954163405</v>
      </c>
    </row>
    <row r="54" spans="1:24">
      <c r="A54" s="38">
        <f>[7]Input!A54</f>
        <v>52</v>
      </c>
      <c r="B54" s="38" t="str">
        <f>[7]Input!B54</f>
        <v>COM_FT_KER</v>
      </c>
      <c r="C54" s="38" t="str">
        <f>[7]Input!C54</f>
        <v>PRI_OIL_KER</v>
      </c>
      <c r="D54" s="3">
        <f>[7]Input!D54</f>
        <v>1.462085371617629</v>
      </c>
      <c r="E54" s="3">
        <f>[7]Input!E54</f>
        <v>1.0965640287132219</v>
      </c>
      <c r="F54" s="3">
        <f>[7]Input!F54</f>
        <v>0.73104268580881482</v>
      </c>
      <c r="G54" s="3">
        <f>[7]Input!G54</f>
        <v>0.36552134290440719</v>
      </c>
      <c r="H54" s="3">
        <f>[7]Input!H54</f>
        <v>0</v>
      </c>
      <c r="I54" s="3">
        <f>[7]Input!I54</f>
        <v>0</v>
      </c>
      <c r="J54" s="3">
        <f>[7]Input!J54</f>
        <v>0</v>
      </c>
      <c r="K54" s="3">
        <f>[7]Input!K54</f>
        <v>0</v>
      </c>
      <c r="L54" s="3">
        <f>[7]Input!L54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22.298455158042326</v>
      </c>
      <c r="U54" s="3">
        <f t="shared" ref="U54" si="58">SUMIFS(I:I,$B:$B,"*TRA*",$C:$C,"*HH2*")</f>
        <v>75.48818460757289</v>
      </c>
      <c r="V54" s="3">
        <f t="shared" ref="V54" si="59">SUMIFS(J:J,$B:$B,"*TRA*",$C:$C,"*HH2*")</f>
        <v>227.8176233388358</v>
      </c>
      <c r="W54" s="3">
        <f t="shared" ref="W54" si="60">SUMIFS(K:K,$B:$B,"*TRA*",$C:$C,"*HH2*")</f>
        <v>691.58379527896363</v>
      </c>
      <c r="X54" s="3">
        <f t="shared" ref="X54" si="61">SUMIFS(L:L,$B:$B,"*TRA*",$C:$C,"*HH2*")</f>
        <v>1261.4024164406405</v>
      </c>
    </row>
    <row r="55" spans="1:24">
      <c r="A55" s="38">
        <f>[7]Input!A55</f>
        <v>53</v>
      </c>
      <c r="B55" s="38" t="str">
        <f>[7]Input!B55</f>
        <v>COM_FT_COA</v>
      </c>
      <c r="C55" s="38" t="str">
        <f>[7]Input!C55</f>
        <v>PRI_COA_BCO</v>
      </c>
      <c r="D55" s="3">
        <f>[7]Input!D55</f>
        <v>40.349329999999981</v>
      </c>
      <c r="E55" s="3">
        <f>[7]Input!E55</f>
        <v>4.5718100000000046</v>
      </c>
      <c r="F55" s="3">
        <f>[7]Input!F55</f>
        <v>0</v>
      </c>
      <c r="G55" s="3">
        <f>[7]Input!G55</f>
        <v>0</v>
      </c>
      <c r="H55" s="3">
        <f>[7]Input!H55</f>
        <v>0</v>
      </c>
      <c r="I55" s="3">
        <f>[7]Input!I55</f>
        <v>0</v>
      </c>
      <c r="J55" s="3">
        <f>[7]Input!J55</f>
        <v>0</v>
      </c>
      <c r="K55" s="3">
        <f>[7]Input!K55</f>
        <v>0</v>
      </c>
      <c r="L55" s="3">
        <f>[7]Input!L55</f>
        <v>0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370.8756090129155</v>
      </c>
      <c r="U55" s="3">
        <f t="shared" si="62"/>
        <v>374.31467675012817</v>
      </c>
      <c r="V55" s="3">
        <f t="shared" si="62"/>
        <v>362.53200163663075</v>
      </c>
      <c r="W55" s="3">
        <f t="shared" si="62"/>
        <v>392.40561006806291</v>
      </c>
      <c r="X55" s="3">
        <f t="shared" si="62"/>
        <v>21.762230351377266</v>
      </c>
    </row>
    <row r="56" spans="1:24">
      <c r="A56" s="38">
        <f>[7]Input!A56</f>
        <v>54</v>
      </c>
      <c r="B56" s="38" t="str">
        <f>[7]Input!B56</f>
        <v>COM_FT_COA</v>
      </c>
      <c r="C56" s="38" t="str">
        <f>[7]Input!C56</f>
        <v>PRI_COA_HCO</v>
      </c>
      <c r="D56" s="3">
        <f>[7]Input!D56</f>
        <v>181.33463599999999</v>
      </c>
      <c r="E56" s="3">
        <f>[7]Input!E56</f>
        <v>186.238786</v>
      </c>
      <c r="F56" s="3">
        <f>[7]Input!F56</f>
        <v>180.13404199999999</v>
      </c>
      <c r="G56" s="3">
        <f>[7]Input!G56</f>
        <v>221.683966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[7]Input!A57</f>
        <v>55</v>
      </c>
      <c r="B57" s="38" t="str">
        <f>[7]Input!B57</f>
        <v>COM_FT_COA</v>
      </c>
      <c r="C57" s="38" t="str">
        <f>[7]Input!C57</f>
        <v>PRI_COA_OVC</v>
      </c>
      <c r="D57" s="3">
        <f>[7]Input!D57</f>
        <v>15.665034</v>
      </c>
      <c r="E57" s="3">
        <f>[7]Input!E57</f>
        <v>13.483404</v>
      </c>
      <c r="F57" s="3">
        <f>[7]Input!F57</f>
        <v>12.728958</v>
      </c>
      <c r="G57" s="3">
        <f>[7]Input!G57</f>
        <v>15.665034</v>
      </c>
      <c r="H57" s="3">
        <f>[7]Input!H57</f>
        <v>0</v>
      </c>
      <c r="I57" s="3">
        <f>[7]Input!I57</f>
        <v>0</v>
      </c>
      <c r="J57" s="3">
        <f>[7]Input!J57</f>
        <v>0</v>
      </c>
      <c r="K57" s="3">
        <f>[7]Input!K57</f>
        <v>0</v>
      </c>
      <c r="L57" s="3">
        <f>[7]Input!L57</f>
        <v>0</v>
      </c>
      <c r="N57" s="38" t="s">
        <v>78</v>
      </c>
      <c r="O57" s="38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5.1908238958035398</v>
      </c>
      <c r="R57" s="3">
        <f t="shared" si="64"/>
        <v>0</v>
      </c>
      <c r="S57" s="3">
        <f t="shared" si="64"/>
        <v>17.620843517133391</v>
      </c>
      <c r="T57" s="3">
        <f t="shared" si="64"/>
        <v>368.81226061609618</v>
      </c>
      <c r="U57" s="3">
        <f t="shared" si="64"/>
        <v>619.93330127458944</v>
      </c>
      <c r="V57" s="3">
        <f t="shared" si="64"/>
        <v>575.02237779256438</v>
      </c>
      <c r="W57" s="3">
        <f t="shared" si="64"/>
        <v>205.07828926833838</v>
      </c>
      <c r="X57" s="3">
        <f t="shared" si="64"/>
        <v>0</v>
      </c>
    </row>
    <row r="58" spans="1:24">
      <c r="A58" s="38">
        <f>[7]Input!A58</f>
        <v>56</v>
      </c>
      <c r="B58" s="38" t="str">
        <f>[7]Input!B58</f>
        <v>COM_FT_LPG</v>
      </c>
      <c r="C58" s="38" t="str">
        <f>[7]Input!C58</f>
        <v>PRI_OIL_LPG</v>
      </c>
      <c r="D58" s="3">
        <f>[7]Input!D58</f>
        <v>66.025999999999996</v>
      </c>
      <c r="E58" s="3">
        <f>[7]Input!E58</f>
        <v>66.025999999999996</v>
      </c>
      <c r="F58" s="3">
        <f>[7]Input!F58</f>
        <v>13.65014831989247</v>
      </c>
      <c r="G58" s="3">
        <f>[7]Input!G58</f>
        <v>66.025999999999996</v>
      </c>
      <c r="H58" s="3">
        <f>[7]Input!H58</f>
        <v>66.025999999999996</v>
      </c>
      <c r="I58" s="3">
        <f>[7]Input!I58</f>
        <v>66.025999999999996</v>
      </c>
      <c r="J58" s="3">
        <f>[7]Input!J58</f>
        <v>0</v>
      </c>
      <c r="K58" s="3">
        <f>[7]Input!K58</f>
        <v>0</v>
      </c>
      <c r="L58" s="3">
        <f>[7]Input!L58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14503.242549904053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14015.977955284152</v>
      </c>
      <c r="S58" s="3">
        <f t="shared" si="65"/>
        <v>14361.895623570403</v>
      </c>
      <c r="T58" s="3">
        <f t="shared" si="65"/>
        <v>10405.414342503849</v>
      </c>
      <c r="U58" s="3">
        <f t="shared" si="65"/>
        <v>7654.6033781322576</v>
      </c>
      <c r="V58" s="3">
        <f t="shared" si="65"/>
        <v>6025.3113764947248</v>
      </c>
      <c r="W58" s="3">
        <f t="shared" si="65"/>
        <v>3044.4576562112024</v>
      </c>
      <c r="X58" s="3">
        <f t="shared" si="65"/>
        <v>1882.2723228182354</v>
      </c>
    </row>
    <row r="59" spans="1:24">
      <c r="A59" s="38">
        <f>[7]Input!A59</f>
        <v>57</v>
      </c>
      <c r="B59" s="38" t="str">
        <f>[7]Input!B59</f>
        <v>COM_FT_BIO</v>
      </c>
      <c r="C59" s="38" t="str">
        <f>[7]Input!C59</f>
        <v>RNW_POT_BIO_MUN</v>
      </c>
      <c r="D59" s="3">
        <f>[7]Input!D59</f>
        <v>0</v>
      </c>
      <c r="E59" s="3">
        <f>[7]Input!E59</f>
        <v>0</v>
      </c>
      <c r="F59" s="3">
        <f>[7]Input!F59</f>
        <v>0</v>
      </c>
      <c r="G59" s="3">
        <f>[7]Input!G59</f>
        <v>45.995288327483088</v>
      </c>
      <c r="H59" s="3">
        <f>[7]Input!H59</f>
        <v>6.0673326114830086</v>
      </c>
      <c r="I59" s="3">
        <f>[7]Input!I59</f>
        <v>69.434365465779535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460.7058926447254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218.61894097106514</v>
      </c>
      <c r="R59" s="3">
        <f t="shared" si="66"/>
        <v>194.94416537334902</v>
      </c>
      <c r="S59" s="3">
        <f t="shared" si="66"/>
        <v>593.99945207918927</v>
      </c>
      <c r="T59" s="3">
        <f t="shared" si="66"/>
        <v>2290.4324072497816</v>
      </c>
      <c r="U59" s="3">
        <f t="shared" si="66"/>
        <v>2941.1552074681076</v>
      </c>
      <c r="V59" s="3">
        <f t="shared" si="66"/>
        <v>2680.5972041296664</v>
      </c>
      <c r="W59" s="3">
        <f t="shared" si="66"/>
        <v>3398.075787177404</v>
      </c>
      <c r="X59" s="3">
        <f t="shared" si="66"/>
        <v>2274.6024878684598</v>
      </c>
    </row>
    <row r="60" spans="1:24">
      <c r="A60" s="38">
        <f>[7]Input!A60</f>
        <v>58</v>
      </c>
      <c r="B60" s="38" t="str">
        <f>[7]Input!B60</f>
        <v>COM_FT_BIO</v>
      </c>
      <c r="C60" s="38" t="str">
        <f>[7]Input!C60</f>
        <v>RNW_POT_BIO_GAS</v>
      </c>
      <c r="D60" s="3">
        <f>[7]Input!D60</f>
        <v>0</v>
      </c>
      <c r="E60" s="3">
        <f>[7]Input!E60</f>
        <v>0</v>
      </c>
      <c r="F60" s="3">
        <f>[7]Input!F60</f>
        <v>32.454588642902202</v>
      </c>
      <c r="G60" s="3">
        <f>[7]Input!G60</f>
        <v>0</v>
      </c>
      <c r="H60" s="3">
        <f>[7]Input!H60</f>
        <v>0</v>
      </c>
      <c r="I60" s="3">
        <f>[7]Input!I60</f>
        <v>0</v>
      </c>
      <c r="J60" s="3">
        <f>[7]Input!J60</f>
        <v>0</v>
      </c>
      <c r="K60" s="3">
        <f>[7]Input!K60</f>
        <v>0</v>
      </c>
      <c r="L60" s="3">
        <f>[7]Input!L60</f>
        <v>0</v>
      </c>
      <c r="N60" s="38" t="s">
        <v>73</v>
      </c>
      <c r="O60" s="38" t="s">
        <v>14</v>
      </c>
      <c r="P60" s="3">
        <f>SUMIFS(D:D,$B:$B,"*ups*",$C:$C,"*ELC*")</f>
        <v>220.16361383174049</v>
      </c>
      <c r="Q60" s="3">
        <f t="shared" ref="Q60:X60" si="67">SUMIFS(E:E,$B:$B,"*ups*",$C:$C,"*ELC*")</f>
        <v>220.16361383174049</v>
      </c>
      <c r="R60" s="3">
        <f t="shared" si="67"/>
        <v>220.16361383174049</v>
      </c>
      <c r="S60" s="3">
        <f t="shared" si="67"/>
        <v>169.50010776551471</v>
      </c>
      <c r="T60" s="3">
        <f t="shared" si="67"/>
        <v>154.89537967715029</v>
      </c>
      <c r="U60" s="3">
        <f t="shared" si="67"/>
        <v>74.483431935538988</v>
      </c>
      <c r="V60" s="3">
        <f t="shared" si="67"/>
        <v>65.842793937229473</v>
      </c>
      <c r="W60" s="3">
        <f t="shared" si="67"/>
        <v>142.51723619358839</v>
      </c>
      <c r="X60" s="3">
        <f t="shared" si="67"/>
        <v>432.39793423398987</v>
      </c>
    </row>
    <row r="61" spans="1:24">
      <c r="A61" s="38">
        <f>[7]Input!A61</f>
        <v>59</v>
      </c>
      <c r="B61" s="38" t="str">
        <f>[7]Input!B61</f>
        <v>COM_FT_BIO</v>
      </c>
      <c r="C61" s="38" t="str">
        <f>[7]Input!C61</f>
        <v>RNW_POT_BIO_WOD</v>
      </c>
      <c r="D61" s="3">
        <f>[7]Input!D61</f>
        <v>143.94902829131661</v>
      </c>
      <c r="E61" s="3">
        <f>[7]Input!E61</f>
        <v>163.33327975975581</v>
      </c>
      <c r="F61" s="3">
        <f>[7]Input!F61</f>
        <v>143.94902829131661</v>
      </c>
      <c r="G61" s="3">
        <f>[7]Input!G61</f>
        <v>0</v>
      </c>
      <c r="H61" s="3">
        <f>[7]Input!H61</f>
        <v>87.584999999999994</v>
      </c>
      <c r="I61" s="3">
        <f>[7]Input!I61</f>
        <v>106.9692514684393</v>
      </c>
      <c r="J61" s="3">
        <f>[7]Input!J61</f>
        <v>176.40361693421869</v>
      </c>
      <c r="K61" s="3">
        <f>[7]Input!K61</f>
        <v>0</v>
      </c>
      <c r="L61" s="3">
        <f>[7]Input!L61</f>
        <v>0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12.43738443010862</v>
      </c>
      <c r="U61" s="3">
        <f t="shared" si="68"/>
        <v>14.20320984934563</v>
      </c>
      <c r="V61" s="3">
        <f t="shared" si="68"/>
        <v>17.944411616717019</v>
      </c>
      <c r="W61" s="3">
        <f t="shared" si="68"/>
        <v>17.638041965581621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COM_FT_BIO</v>
      </c>
      <c r="C62" s="38" t="str">
        <f>[7]Input!C62</f>
        <v>RNW_POT_BIO_SLU</v>
      </c>
      <c r="D62" s="3">
        <f>[7]Input!D62</f>
        <v>0</v>
      </c>
      <c r="E62" s="3">
        <f>[7]Input!E62</f>
        <v>0</v>
      </c>
      <c r="F62" s="3">
        <f>[7]Input!F62</f>
        <v>0</v>
      </c>
      <c r="G62" s="3">
        <f>[7]Input!G62</f>
        <v>0</v>
      </c>
      <c r="H62" s="3">
        <f>[7]Input!H62</f>
        <v>32.454588642902188</v>
      </c>
      <c r="I62" s="3">
        <f>[7]Input!I62</f>
        <v>0</v>
      </c>
      <c r="J62" s="3">
        <f>[7]Input!J62</f>
        <v>0</v>
      </c>
      <c r="K62" s="3">
        <f>[7]Input!K62</f>
        <v>0</v>
      </c>
      <c r="L62" s="3">
        <f>[7]Input!L62</f>
        <v>0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COM_FT_BIO_PLT</v>
      </c>
      <c r="C63" s="38" t="str">
        <f>[7]Input!C63</f>
        <v>RNW_POT_BIO_WOD</v>
      </c>
      <c r="D63" s="3">
        <f>[7]Input!D63</f>
        <v>0.25597170868347341</v>
      </c>
      <c r="E63" s="3">
        <f>[7]Input!E63</f>
        <v>1.448720240244215</v>
      </c>
      <c r="F63" s="3">
        <f>[7]Input!F63</f>
        <v>12.60338306578126</v>
      </c>
      <c r="G63" s="3">
        <f>[7]Input!G63</f>
        <v>12.60338306578126</v>
      </c>
      <c r="H63" s="3">
        <f>[7]Input!H63</f>
        <v>156.54588396877091</v>
      </c>
      <c r="I63" s="3">
        <f>[7]Input!I63</f>
        <v>174.12513294261021</v>
      </c>
      <c r="J63" s="3">
        <f>[7]Input!J63</f>
        <v>367.85621962083002</v>
      </c>
      <c r="K63" s="3">
        <f>[7]Input!K63</f>
        <v>367.85621962083007</v>
      </c>
      <c r="L63" s="3">
        <f>[7]Input!L63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COM_FT_GEO</v>
      </c>
      <c r="C64" s="38" t="str">
        <f>[7]Input!C64</f>
        <v>RNW_POT_GEO</v>
      </c>
      <c r="D64" s="3">
        <f>[7]Input!D64</f>
        <v>5.6493971472930324</v>
      </c>
      <c r="E64" s="3">
        <f>[7]Input!E64</f>
        <v>7.6744023410516364</v>
      </c>
      <c r="F64" s="3">
        <f>[7]Input!F64</f>
        <v>9.4269999999999996</v>
      </c>
      <c r="G64" s="3">
        <f>[7]Input!G64</f>
        <v>4.8895864166282967</v>
      </c>
      <c r="H64" s="3">
        <f>[7]Input!H64</f>
        <v>0.1947015814467149</v>
      </c>
      <c r="I64" s="3">
        <f>[7]Input!I64</f>
        <v>0.26398318050605951</v>
      </c>
      <c r="J64" s="3">
        <f>[7]Input!J64</f>
        <v>0.33227235939510869</v>
      </c>
      <c r="K64" s="3">
        <f>[7]Input!K64</f>
        <v>0.39850130693383329</v>
      </c>
      <c r="L64" s="3">
        <f>[7]Input!L64</f>
        <v>0.45597053978826579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COM_FT_SOL</v>
      </c>
      <c r="C65" s="38" t="str">
        <f>[7]Input!C65</f>
        <v>RNW_POT_SOL_TH</v>
      </c>
      <c r="D65" s="3">
        <f>[7]Input!D65</f>
        <v>181.72953676117481</v>
      </c>
      <c r="E65" s="3">
        <f>[7]Input!E65</f>
        <v>479.06563975764391</v>
      </c>
      <c r="F65" s="3">
        <f>[7]Input!F65</f>
        <v>736.84523430672095</v>
      </c>
      <c r="G65" s="3">
        <f>[7]Input!G65</f>
        <v>1172.1004940602741</v>
      </c>
      <c r="H65" s="3">
        <f>[7]Input!H65</f>
        <v>1424.8891839098869</v>
      </c>
      <c r="I65" s="3">
        <f>[7]Input!I65</f>
        <v>1424.8891839098881</v>
      </c>
      <c r="J65" s="3">
        <f>[7]Input!J65</f>
        <v>1424.8891839098869</v>
      </c>
      <c r="K65" s="3">
        <f>[7]Input!K65</f>
        <v>1252.038321824559</v>
      </c>
      <c r="L65" s="3">
        <f>[7]Input!L65</f>
        <v>1365.8491497253581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COM_FT_ELC</v>
      </c>
      <c r="C66" s="38" t="str">
        <f>[7]Input!C66</f>
        <v>ELC</v>
      </c>
      <c r="D66" s="3">
        <f>[7]Input!D66</f>
        <v>3268.4160000000011</v>
      </c>
      <c r="E66" s="3">
        <f>[7]Input!E66</f>
        <v>3261.2</v>
      </c>
      <c r="F66" s="3">
        <f>[7]Input!F66</f>
        <v>3036.0450000000001</v>
      </c>
      <c r="G66" s="3">
        <f>[7]Input!G66</f>
        <v>3577.0670558806851</v>
      </c>
      <c r="H66" s="3">
        <f>[7]Input!H66</f>
        <v>3935.3646022716871</v>
      </c>
      <c r="I66" s="3">
        <f>[7]Input!I66</f>
        <v>4570.3269406128247</v>
      </c>
      <c r="J66" s="3">
        <f>[7]Input!J66</f>
        <v>5024.6257255113533</v>
      </c>
      <c r="K66" s="3">
        <f>[7]Input!K66</f>
        <v>5676.9859499916029</v>
      </c>
      <c r="L66" s="3">
        <f>[7]Input!L66</f>
        <v>6145.411116184946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COM_FT_HET</v>
      </c>
      <c r="C67" s="38" t="str">
        <f>[7]Input!C67</f>
        <v>HET</v>
      </c>
      <c r="D67" s="3">
        <f>[7]Input!D67</f>
        <v>517.22799999999984</v>
      </c>
      <c r="E67" s="3">
        <f>[7]Input!E67</f>
        <v>379.37099999999998</v>
      </c>
      <c r="F67" s="3">
        <f>[7]Input!F67</f>
        <v>384.23200000000003</v>
      </c>
      <c r="G67" s="3">
        <f>[7]Input!G67</f>
        <v>247.2114867236638</v>
      </c>
      <c r="H67" s="3">
        <f>[7]Input!H67</f>
        <v>0</v>
      </c>
      <c r="I67" s="3">
        <f>[7]Input!I67</f>
        <v>302.24771643780082</v>
      </c>
      <c r="J67" s="3">
        <f>[7]Input!J67</f>
        <v>96.621143015737147</v>
      </c>
      <c r="K67" s="3">
        <f>[7]Input!K67</f>
        <v>273.15124830072602</v>
      </c>
      <c r="L67" s="3">
        <f>[7]Input!L67</f>
        <v>0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RES_FT_NGA</v>
      </c>
      <c r="C68" s="38" t="str">
        <f>[7]Input!C68</f>
        <v>PRI_GAS_NGA</v>
      </c>
      <c r="D68" s="3">
        <f>[7]Input!D68</f>
        <v>5882.4172368781783</v>
      </c>
      <c r="E68" s="3">
        <f>[7]Input!E68</f>
        <v>5202.9609300684006</v>
      </c>
      <c r="F68" s="3">
        <f>[7]Input!F68</f>
        <v>5199.1686754243656</v>
      </c>
      <c r="G68" s="3">
        <f>[7]Input!G68</f>
        <v>5286.739357640723</v>
      </c>
      <c r="H68" s="3">
        <f>[7]Input!H68</f>
        <v>5041.1237617163588</v>
      </c>
      <c r="I68" s="3">
        <f>[7]Input!I68</f>
        <v>5360.1300445751021</v>
      </c>
      <c r="J68" s="3">
        <f>[7]Input!J68</f>
        <v>1528.998885129399</v>
      </c>
      <c r="K68" s="3">
        <f>[7]Input!K68</f>
        <v>0</v>
      </c>
      <c r="L68" s="3">
        <f>[7]Input!L68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RES_FT_NGA</v>
      </c>
      <c r="C69" s="38" t="str">
        <f>[7]Input!C69</f>
        <v>PRI_GAS_COG</v>
      </c>
      <c r="D69" s="3">
        <f>[7]Input!D69</f>
        <v>0.21573443470928341</v>
      </c>
      <c r="E69" s="3">
        <f>[7]Input!E69</f>
        <v>79.035216871316635</v>
      </c>
      <c r="F69" s="3">
        <f>[7]Input!F69</f>
        <v>71.643114704650955</v>
      </c>
      <c r="G69" s="3">
        <f>[7]Input!G69</f>
        <v>17.4016451216179</v>
      </c>
      <c r="H69" s="3">
        <f>[7]Input!H69</f>
        <v>69.931732853007588</v>
      </c>
      <c r="I69" s="3">
        <f>[7]Input!I69</f>
        <v>46.439706529491318</v>
      </c>
      <c r="J69" s="3">
        <f>[7]Input!J69</f>
        <v>89.448436364758777</v>
      </c>
      <c r="K69" s="3">
        <f>[7]Input!K69</f>
        <v>0</v>
      </c>
      <c r="L69" s="3">
        <f>[7]Input!L69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RES_FT_NGA</v>
      </c>
      <c r="C70" s="38" t="str">
        <f>[7]Input!C70</f>
        <v>RNW_POT_BIO_GAS</v>
      </c>
      <c r="D70" s="3">
        <f>[7]Input!D70</f>
        <v>0</v>
      </c>
      <c r="E70" s="3">
        <f>[7]Input!E70</f>
        <v>0</v>
      </c>
      <c r="F70" s="3">
        <f>[7]Input!F70</f>
        <v>0</v>
      </c>
      <c r="G70" s="3">
        <f>[7]Input!G70</f>
        <v>0</v>
      </c>
      <c r="H70" s="3">
        <f>[7]Input!H70</f>
        <v>175.01244040170761</v>
      </c>
      <c r="I70" s="3">
        <f>[7]Input!I70</f>
        <v>0</v>
      </c>
      <c r="J70" s="3">
        <f>[7]Input!J70</f>
        <v>0</v>
      </c>
      <c r="K70" s="3">
        <f>[7]Input!K70</f>
        <v>0</v>
      </c>
      <c r="L70" s="3">
        <f>[7]Input!L70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RES_FT_NGA</v>
      </c>
      <c r="C71" s="38" t="str">
        <f>[7]Input!C71</f>
        <v>HH2_BL</v>
      </c>
      <c r="D71" s="3">
        <f>[7]Input!D71</f>
        <v>0</v>
      </c>
      <c r="E71" s="3">
        <f>[7]Input!E71</f>
        <v>0</v>
      </c>
      <c r="F71" s="3">
        <f>[7]Input!F71</f>
        <v>0</v>
      </c>
      <c r="G71" s="3">
        <f>[7]Input!G71</f>
        <v>0</v>
      </c>
      <c r="H71" s="3">
        <f>[7]Input!H71</f>
        <v>76.523445256246859</v>
      </c>
      <c r="I71" s="3">
        <f>[7]Input!I71</f>
        <v>76.523445256246859</v>
      </c>
      <c r="J71" s="3">
        <f>[7]Input!J71</f>
        <v>73.309460555484492</v>
      </c>
      <c r="K71" s="3">
        <f>[7]Input!K71</f>
        <v>0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RES_FT_DST</v>
      </c>
      <c r="C72" s="38" t="str">
        <f>[7]Input!C72</f>
        <v>PRI_OIL_DST_kt</v>
      </c>
      <c r="D72" s="3">
        <f>[7]Input!D72</f>
        <v>42118.26218835741</v>
      </c>
      <c r="E72" s="3">
        <f>[7]Input!E72</f>
        <v>27721.803740812229</v>
      </c>
      <c r="F72" s="3">
        <f>[7]Input!F72</f>
        <v>26218.21282995951</v>
      </c>
      <c r="G72" s="3">
        <f>[7]Input!G72</f>
        <v>18797.129836383891</v>
      </c>
      <c r="H72" s="3">
        <f>[7]Input!H72</f>
        <v>0</v>
      </c>
      <c r="I72" s="3">
        <f>[7]Input!I72</f>
        <v>0</v>
      </c>
      <c r="J72" s="3">
        <f>[7]Input!J72</f>
        <v>0</v>
      </c>
      <c r="K72" s="3">
        <f>[7]Input!K72</f>
        <v>0</v>
      </c>
      <c r="L72" s="3">
        <f>[7]Input!L72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RES_FT_HFO</v>
      </c>
      <c r="C73" s="38" t="str">
        <f>[7]Input!C73</f>
        <v>PRI_OIL_HFO</v>
      </c>
      <c r="D73" s="3">
        <f>[7]Input!D73</f>
        <v>15.380062941176931</v>
      </c>
      <c r="E73" s="3">
        <f>[7]Input!E73</f>
        <v>11.53504720588235</v>
      </c>
      <c r="F73" s="3">
        <f>[7]Input!F73</f>
        <v>31.950798872549001</v>
      </c>
      <c r="G73" s="3">
        <f>[7]Input!G73</f>
        <v>3.9580672058837512</v>
      </c>
      <c r="H73" s="3">
        <f>[7]Input!H73</f>
        <v>0</v>
      </c>
      <c r="I73" s="3">
        <f>[7]Input!I73</f>
        <v>0</v>
      </c>
      <c r="J73" s="3">
        <f>[7]Input!J73</f>
        <v>0</v>
      </c>
      <c r="K73" s="3">
        <f>[7]Input!K73</f>
        <v>0</v>
      </c>
      <c r="L73" s="3">
        <f>[7]Input!L73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RES_FT_KER</v>
      </c>
      <c r="C74" s="38" t="str">
        <f>[7]Input!C74</f>
        <v>PRI_OIL_KER</v>
      </c>
      <c r="D74" s="3">
        <f>[7]Input!D74</f>
        <v>46.973977245168619</v>
      </c>
      <c r="E74" s="3">
        <f>[7]Input!E74</f>
        <v>33.614128598901097</v>
      </c>
      <c r="F74" s="3">
        <f>[7]Input!F74</f>
        <v>26.811957527472529</v>
      </c>
      <c r="G74" s="3">
        <f>[7]Input!G74</f>
        <v>11.20470953296703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RES_FT_COA</v>
      </c>
      <c r="C75" s="38" t="str">
        <f>[7]Input!C75</f>
        <v>PRI_COA_BCO</v>
      </c>
      <c r="D75" s="3">
        <f>[7]Input!D75</f>
        <v>63.329929999999997</v>
      </c>
      <c r="E75" s="3">
        <f>[7]Input!E75</f>
        <v>0</v>
      </c>
      <c r="F75" s="3">
        <f>[7]Input!F75</f>
        <v>0</v>
      </c>
      <c r="G75" s="3">
        <f>[7]Input!G75</f>
        <v>0</v>
      </c>
      <c r="H75" s="3">
        <f>[7]Input!H75</f>
        <v>0</v>
      </c>
      <c r="I75" s="3">
        <f>[7]Input!I75</f>
        <v>0</v>
      </c>
      <c r="J75" s="3">
        <f>[7]Input!J75</f>
        <v>0</v>
      </c>
      <c r="K75" s="3">
        <f>[7]Input!K75</f>
        <v>0</v>
      </c>
      <c r="L75" s="3">
        <f>[7]Input!L75</f>
        <v>0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RES_FT_COA</v>
      </c>
      <c r="C76" s="38" t="str">
        <f>[7]Input!C76</f>
        <v>PRI_COA_HCO</v>
      </c>
      <c r="D76" s="3">
        <f>[7]Input!D76</f>
        <v>559.28979000000004</v>
      </c>
      <c r="E76" s="3">
        <f>[7]Input!E76</f>
        <v>458.3741062499999</v>
      </c>
      <c r="F76" s="3">
        <f>[7]Input!F76</f>
        <v>336.08656999999999</v>
      </c>
      <c r="G76" s="3">
        <f>[7]Input!G76</f>
        <v>622.61972000000014</v>
      </c>
      <c r="H76" s="3">
        <f>[7]Input!H76</f>
        <v>0</v>
      </c>
      <c r="I76" s="3">
        <f>[7]Input!I76</f>
        <v>0</v>
      </c>
      <c r="J76" s="3">
        <f>[7]Input!J76</f>
        <v>0</v>
      </c>
      <c r="K76" s="3">
        <f>[7]Input!K76</f>
        <v>0</v>
      </c>
      <c r="L76" s="3">
        <f>[7]Input!L76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RES_FT_COA</v>
      </c>
      <c r="C77" s="38" t="str">
        <f>[7]Input!C77</f>
        <v>PRI_COA_OVC</v>
      </c>
      <c r="D77" s="3">
        <f>[7]Input!D77</f>
        <v>19.25628</v>
      </c>
      <c r="E77" s="3">
        <f>[7]Input!E77</f>
        <v>14.17651875</v>
      </c>
      <c r="F77" s="3">
        <f>[7]Input!F77</f>
        <v>10.39443</v>
      </c>
      <c r="G77" s="3">
        <f>[7]Input!G77</f>
        <v>19.25628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RES_FT_LPG</v>
      </c>
      <c r="C78" s="38" t="str">
        <f>[7]Input!C78</f>
        <v>PRI_OIL_LPG</v>
      </c>
      <c r="D78" s="3">
        <f>[7]Input!D78</f>
        <v>126.86068571428569</v>
      </c>
      <c r="E78" s="3">
        <f>[7]Input!E78</f>
        <v>270.97726334029068</v>
      </c>
      <c r="F78" s="3">
        <f>[7]Input!F78</f>
        <v>239.2620919117193</v>
      </c>
      <c r="G78" s="3">
        <f>[7]Input!G78</f>
        <v>397.267</v>
      </c>
      <c r="H78" s="3">
        <f>[7]Input!H78</f>
        <v>137.44608441004121</v>
      </c>
      <c r="I78" s="3">
        <f>[7]Input!I78</f>
        <v>0</v>
      </c>
      <c r="J78" s="3">
        <f>[7]Input!J78</f>
        <v>0</v>
      </c>
      <c r="K78" s="3">
        <f>[7]Input!K78</f>
        <v>0</v>
      </c>
      <c r="L78" s="3">
        <f>[7]Input!L78</f>
        <v>0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RES_FT_BIO</v>
      </c>
      <c r="C79" s="38" t="str">
        <f>[7]Input!C79</f>
        <v>RNW_POT_BIO_MUN</v>
      </c>
      <c r="D79" s="3">
        <f>[7]Input!D79</f>
        <v>86.43863157894738</v>
      </c>
      <c r="E79" s="3">
        <f>[7]Input!E79</f>
        <v>16.281578947368399</v>
      </c>
      <c r="F79" s="3">
        <f>[7]Input!F79</f>
        <v>0</v>
      </c>
      <c r="G79" s="3">
        <f>[7]Input!G79</f>
        <v>0</v>
      </c>
      <c r="H79" s="3">
        <f>[7]Input!H79</f>
        <v>0</v>
      </c>
      <c r="I79" s="3">
        <f>[7]Input!I79</f>
        <v>471.16379490318508</v>
      </c>
      <c r="J79" s="3">
        <f>[7]Input!J79</f>
        <v>0</v>
      </c>
      <c r="K79" s="3">
        <f>[7]Input!K79</f>
        <v>0</v>
      </c>
      <c r="L79" s="3">
        <f>[7]Input!L79</f>
        <v>0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RES_FT_BIO</v>
      </c>
      <c r="C80" s="38" t="str">
        <f>[7]Input!C80</f>
        <v>RNW_POT_BIO_GAS</v>
      </c>
      <c r="D80" s="3">
        <f>[7]Input!D80</f>
        <v>1171.9366450916571</v>
      </c>
      <c r="E80" s="3">
        <f>[7]Input!E80</f>
        <v>947.81730833430765</v>
      </c>
      <c r="F80" s="3">
        <f>[7]Input!F80</f>
        <v>0</v>
      </c>
      <c r="G80" s="3">
        <f>[7]Input!G80</f>
        <v>0</v>
      </c>
      <c r="H80" s="3">
        <f>[7]Input!H80</f>
        <v>0</v>
      </c>
      <c r="I80" s="3">
        <f>[7]Input!I80</f>
        <v>0</v>
      </c>
      <c r="J80" s="3">
        <f>[7]Input!J80</f>
        <v>0</v>
      </c>
      <c r="K80" s="3">
        <f>[7]Input!K80</f>
        <v>0</v>
      </c>
      <c r="L80" s="3">
        <f>[7]Input!L80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RES_FT_BIO</v>
      </c>
      <c r="C81" s="38" t="str">
        <f>[7]Input!C81</f>
        <v>RNW_POT_BIO_WOD</v>
      </c>
      <c r="D81" s="3">
        <f>[7]Input!D81</f>
        <v>105.27672332939559</v>
      </c>
      <c r="E81" s="3">
        <f>[7]Input!E81</f>
        <v>240.23611271832399</v>
      </c>
      <c r="F81" s="3">
        <f>[7]Input!F81</f>
        <v>1168.5830000000001</v>
      </c>
      <c r="G81" s="3">
        <f>[7]Input!G81</f>
        <v>1196.256951426755</v>
      </c>
      <c r="H81" s="3">
        <f>[7]Input!H81</f>
        <v>426.38196270396662</v>
      </c>
      <c r="I81" s="3">
        <f>[7]Input!I81</f>
        <v>0</v>
      </c>
      <c r="J81" s="3">
        <f>[7]Input!J81</f>
        <v>848.35503976447308</v>
      </c>
      <c r="K81" s="3">
        <f>[7]Input!K81</f>
        <v>0</v>
      </c>
      <c r="L81" s="3">
        <f>[7]Input!L81</f>
        <v>0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RES_FT_BIO_PLT</v>
      </c>
      <c r="C82" s="38" t="str">
        <f>[7]Input!C82</f>
        <v>RNW_POT_BIO_WOD</v>
      </c>
      <c r="D82" s="3">
        <f>[7]Input!D82</f>
        <v>523.97</v>
      </c>
      <c r="E82" s="3">
        <f>[7]Input!E82</f>
        <v>523.97</v>
      </c>
      <c r="F82" s="3">
        <f>[7]Input!F82</f>
        <v>523.97</v>
      </c>
      <c r="G82" s="3">
        <f>[7]Input!G82</f>
        <v>523.97</v>
      </c>
      <c r="H82" s="3">
        <f>[7]Input!H82</f>
        <v>1088.996959900207</v>
      </c>
      <c r="I82" s="3">
        <f>[7]Input!I82</f>
        <v>1088.996959900207</v>
      </c>
      <c r="J82" s="3">
        <f>[7]Input!J82</f>
        <v>1088.996959900207</v>
      </c>
      <c r="K82" s="3">
        <f>[7]Input!K82</f>
        <v>737.07719883479012</v>
      </c>
      <c r="L82" s="3">
        <f>[7]Input!L82</f>
        <v>0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RES_FT_GEO</v>
      </c>
      <c r="C83" s="38" t="str">
        <f>[7]Input!C83</f>
        <v>RNW_POT_GEO</v>
      </c>
      <c r="D83" s="3">
        <f>[7]Input!D83</f>
        <v>43.61390455624548</v>
      </c>
      <c r="E83" s="3">
        <f>[7]Input!E83</f>
        <v>43.61390455624548</v>
      </c>
      <c r="F83" s="3">
        <f>[7]Input!F83</f>
        <v>34.259012077325963</v>
      </c>
      <c r="G83" s="3">
        <f>[7]Input!G83</f>
        <v>16.214791405136491</v>
      </c>
      <c r="H83" s="3">
        <f>[7]Input!H83</f>
        <v>1.7453236465486659</v>
      </c>
      <c r="I83" s="3">
        <f>[7]Input!I83</f>
        <v>2.3656327428811532</v>
      </c>
      <c r="J83" s="3">
        <f>[7]Input!J83</f>
        <v>3.1367402179383359</v>
      </c>
      <c r="K83" s="3">
        <f>[7]Input!K83</f>
        <v>3.8785342763684789</v>
      </c>
      <c r="L83" s="3">
        <f>[7]Input!L83</f>
        <v>4.3851054736108779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RES_FT_SOL</v>
      </c>
      <c r="C84" s="38" t="str">
        <f>[7]Input!C84</f>
        <v>RNW_POT_SOL_TH</v>
      </c>
      <c r="D84" s="3">
        <f>[7]Input!D84</f>
        <v>82.605095443754522</v>
      </c>
      <c r="E84" s="3">
        <f>[7]Input!E84</f>
        <v>111.9570954437545</v>
      </c>
      <c r="F84" s="3">
        <f>[7]Input!F84</f>
        <v>134.8139879226741</v>
      </c>
      <c r="G84" s="3">
        <f>[7]Input!G84</f>
        <v>134.81398792267399</v>
      </c>
      <c r="H84" s="3">
        <f>[7]Input!H84</f>
        <v>111.3366999079694</v>
      </c>
      <c r="I84" s="3">
        <f>[7]Input!I84</f>
        <v>134.8139879226741</v>
      </c>
      <c r="J84" s="3">
        <f>[7]Input!J84</f>
        <v>464.11721609011272</v>
      </c>
      <c r="K84" s="3">
        <f>[7]Input!K84</f>
        <v>569.30036715105734</v>
      </c>
      <c r="L84" s="3">
        <f>[7]Input!L84</f>
        <v>569.300367151057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RES_FT_ELC</v>
      </c>
      <c r="C85" s="38" t="str">
        <f>[7]Input!C85</f>
        <v>ELC</v>
      </c>
      <c r="D85" s="3">
        <f>[7]Input!D85</f>
        <v>3307.7469999999998</v>
      </c>
      <c r="E85" s="3">
        <f>[7]Input!E85</f>
        <v>3150.42</v>
      </c>
      <c r="F85" s="3">
        <f>[7]Input!F85</f>
        <v>3264.4140000000011</v>
      </c>
      <c r="G85" s="3">
        <f>[7]Input!G85</f>
        <v>2981.1270940562849</v>
      </c>
      <c r="H85" s="3">
        <f>[7]Input!H85</f>
        <v>3154.265499456169</v>
      </c>
      <c r="I85" s="3">
        <f>[7]Input!I85</f>
        <v>3134.3380778722139</v>
      </c>
      <c r="J85" s="3">
        <f>[7]Input!J85</f>
        <v>5416.251162857684</v>
      </c>
      <c r="K85" s="3">
        <f>[7]Input!K85</f>
        <v>7021.9842489284874</v>
      </c>
      <c r="L85" s="3">
        <f>[7]Input!L85</f>
        <v>7053.3869718340848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RES_FT_HET</v>
      </c>
      <c r="C86" s="38" t="str">
        <f>[7]Input!C86</f>
        <v>HET</v>
      </c>
      <c r="D86" s="3">
        <f>[7]Input!D86</f>
        <v>949.69099999999992</v>
      </c>
      <c r="E86" s="3">
        <f>[7]Input!E86</f>
        <v>866.5870000000001</v>
      </c>
      <c r="F86" s="3">
        <f>[7]Input!F86</f>
        <v>847.41300000000001</v>
      </c>
      <c r="G86" s="3">
        <f>[7]Input!G86</f>
        <v>847.41300000000001</v>
      </c>
      <c r="H86" s="3">
        <f>[7]Input!H86</f>
        <v>573.70629470301674</v>
      </c>
      <c r="I86" s="3">
        <f>[7]Input!I86</f>
        <v>0</v>
      </c>
      <c r="J86" s="3">
        <f>[7]Input!J86</f>
        <v>0</v>
      </c>
      <c r="K86" s="3">
        <f>[7]Input!K86</f>
        <v>0</v>
      </c>
      <c r="L86" s="3">
        <f>[7]Input!L86</f>
        <v>0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TRA_FT_GSL</v>
      </c>
      <c r="C87" s="38" t="str">
        <f>[7]Input!C87</f>
        <v>PRI_OIL_GSL_kt</v>
      </c>
      <c r="D87" s="3">
        <f>[7]Input!D87</f>
        <v>79217.141867487691</v>
      </c>
      <c r="E87" s="3">
        <f>[7]Input!E87</f>
        <v>70720.613816237645</v>
      </c>
      <c r="F87" s="3">
        <f>[7]Input!F87</f>
        <v>63062.106942152292</v>
      </c>
      <c r="G87" s="3">
        <f>[7]Input!G87</f>
        <v>69776.501751290343</v>
      </c>
      <c r="H87" s="3">
        <f>[7]Input!H87</f>
        <v>41358.605058373418</v>
      </c>
      <c r="I87" s="3">
        <f>[7]Input!I87</f>
        <v>17074.099582260351</v>
      </c>
      <c r="J87" s="3">
        <f>[7]Input!J87</f>
        <v>3378.9112072583562</v>
      </c>
      <c r="K87" s="3">
        <f>[7]Input!K87</f>
        <v>249.39053082554619</v>
      </c>
      <c r="L87" s="3">
        <f>[7]Input!L87</f>
        <v>60.56547453513776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TRA_FT_GSL</v>
      </c>
      <c r="C88" s="38" t="str">
        <f>[7]Input!C88</f>
        <v>RNW_BIO_ETH</v>
      </c>
      <c r="D88" s="3">
        <f>[7]Input!D88</f>
        <v>344.42235594559872</v>
      </c>
      <c r="E88" s="3">
        <f>[7]Input!E88</f>
        <v>307.48092963581593</v>
      </c>
      <c r="F88" s="3">
        <f>[7]Input!F88</f>
        <v>274.18307366153181</v>
      </c>
      <c r="G88" s="3">
        <f>[7]Input!G88</f>
        <v>303.37609457082749</v>
      </c>
      <c r="H88" s="3">
        <f>[7]Input!H88</f>
        <v>2757.240337224895</v>
      </c>
      <c r="I88" s="3">
        <f>[7]Input!I88</f>
        <v>1138.273305484023</v>
      </c>
      <c r="J88" s="3">
        <f>[7]Input!J88</f>
        <v>225.26074715055711</v>
      </c>
      <c r="K88" s="3">
        <f>[7]Input!K88</f>
        <v>16.62603538836975</v>
      </c>
      <c r="L88" s="3">
        <f>[7]Input!L88</f>
        <v>4.037698302342517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TRA_FT_GSL</v>
      </c>
      <c r="C89" s="38" t="str">
        <f>[7]Input!C89</f>
        <v>RNW_BIO_ETBE</v>
      </c>
      <c r="D89" s="3">
        <f>[7]Input!D89</f>
        <v>6544.0247629663763</v>
      </c>
      <c r="E89" s="3">
        <f>[7]Input!E89</f>
        <v>5842.1376630805034</v>
      </c>
      <c r="F89" s="3">
        <f>[7]Input!F89</f>
        <v>5209.4783995691023</v>
      </c>
      <c r="G89" s="3">
        <f>[7]Input!G89</f>
        <v>5764.1457968457244</v>
      </c>
      <c r="H89" s="3">
        <f>[7]Input!H89</f>
        <v>7907.5571935506396</v>
      </c>
      <c r="I89" s="3">
        <f>[7]Input!I89</f>
        <v>3264.4819327088981</v>
      </c>
      <c r="J89" s="3">
        <f>[7]Input!J89</f>
        <v>646.03082201669201</v>
      </c>
      <c r="K89" s="3">
        <f>[7]Input!K89</f>
        <v>47.682214698720792</v>
      </c>
      <c r="L89" s="3">
        <f>[7]Input!L89</f>
        <v>11.579813999171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TRA_FT_DST</v>
      </c>
      <c r="C90" s="38" t="str">
        <f>[7]Input!C90</f>
        <v>PRI_OIL_DST_kt</v>
      </c>
      <c r="D90" s="3">
        <f>[7]Input!D90</f>
        <v>205539.0254968775</v>
      </c>
      <c r="E90" s="3">
        <f>[7]Input!E90</f>
        <v>219100.3696534287</v>
      </c>
      <c r="F90" s="3">
        <f>[7]Input!F90</f>
        <v>211318.52260950371</v>
      </c>
      <c r="G90" s="3">
        <f>[7]Input!G90</f>
        <v>210506.4792328091</v>
      </c>
      <c r="H90" s="3">
        <f>[7]Input!H90</f>
        <v>149737.66230650651</v>
      </c>
      <c r="I90" s="3">
        <f>[7]Input!I90</f>
        <v>112220.87957702229</v>
      </c>
      <c r="J90" s="3">
        <f>[7]Input!J90</f>
        <v>87659.59969220146</v>
      </c>
      <c r="K90" s="3">
        <f>[7]Input!K90</f>
        <v>21396.14513251407</v>
      </c>
      <c r="L90" s="3">
        <f>[7]Input!L90</f>
        <v>2309.476044110786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TRA_FT_DST</v>
      </c>
      <c r="C91" s="38" t="str">
        <f>[7]Input!C91</f>
        <v>RNW_BIO_EMHV</v>
      </c>
      <c r="D91" s="3">
        <f>[7]Input!D91</f>
        <v>5592.2731215019294</v>
      </c>
      <c r="E91" s="3">
        <f>[7]Input!E91</f>
        <v>0</v>
      </c>
      <c r="F91" s="3">
        <f>[7]Input!F91</f>
        <v>0</v>
      </c>
      <c r="G91" s="3">
        <f>[7]Input!G91</f>
        <v>9598.3711191335751</v>
      </c>
      <c r="H91" s="3">
        <f>[7]Input!H91</f>
        <v>26165.954408009111</v>
      </c>
      <c r="I91" s="3">
        <f>[7]Input!I91</f>
        <v>28752.278004247219</v>
      </c>
      <c r="J91" s="3">
        <f>[7]Input!J91</f>
        <v>14682.96056517368</v>
      </c>
      <c r="K91" s="3">
        <f>[7]Input!K91</f>
        <v>14083.49321048503</v>
      </c>
      <c r="L91" s="3">
        <f>[7]Input!L91</f>
        <v>14498.84037590624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TRA_FT_DST</v>
      </c>
      <c r="C92" s="38" t="str">
        <f>[7]Input!C92</f>
        <v>RNW_BIO_HVO</v>
      </c>
      <c r="D92" s="3">
        <f>[7]Input!D92</f>
        <v>0</v>
      </c>
      <c r="E92" s="3">
        <f>[7]Input!E92</f>
        <v>0</v>
      </c>
      <c r="F92" s="3">
        <f>[7]Input!F92</f>
        <v>0</v>
      </c>
      <c r="G92" s="3">
        <f>[7]Input!G92</f>
        <v>0</v>
      </c>
      <c r="H92" s="3">
        <f>[7]Input!H92</f>
        <v>0</v>
      </c>
      <c r="I92" s="3">
        <f>[7]Input!I92</f>
        <v>0</v>
      </c>
      <c r="J92" s="3">
        <f>[7]Input!J92</f>
        <v>0</v>
      </c>
      <c r="K92" s="3">
        <f>[7]Input!K92</f>
        <v>9046.5003895799455</v>
      </c>
      <c r="L92" s="3">
        <f>[7]Input!L92</f>
        <v>29381.204462198661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TRA_FT_DST</v>
      </c>
      <c r="C93" s="52" t="str">
        <f>[7]Input!C93</f>
        <v>RNW_BIO_DST_FT</v>
      </c>
      <c r="D93" s="54">
        <f>[7]Input!D93</f>
        <v>0</v>
      </c>
      <c r="E93" s="54">
        <f>[7]Input!E93</f>
        <v>0</v>
      </c>
      <c r="F93" s="54">
        <f>[7]Input!F93</f>
        <v>0</v>
      </c>
      <c r="G93" s="54">
        <f>[7]Input!G93</f>
        <v>0</v>
      </c>
      <c r="H93" s="54">
        <f>[7]Input!H93</f>
        <v>13041.328259444999</v>
      </c>
      <c r="I93" s="54">
        <f>[7]Input!I93</f>
        <v>14619.645477907179</v>
      </c>
      <c r="J93" s="54">
        <f>[7]Input!J93</f>
        <v>17960.178124004509</v>
      </c>
      <c r="K93" s="54">
        <f>[7]Input!K93</f>
        <v>17960.178124004509</v>
      </c>
      <c r="L93" s="54">
        <f>[7]Input!L93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TRA_FT_JTK</v>
      </c>
      <c r="C94" s="38" t="str">
        <f>[7]Input!C94</f>
        <v>PRI_OIL_KER_kt</v>
      </c>
      <c r="D94" s="3">
        <f>[7]Input!D94</f>
        <v>7440.4384913022022</v>
      </c>
      <c r="E94" s="3">
        <f>[7]Input!E94</f>
        <v>8087.0435070270587</v>
      </c>
      <c r="F94" s="3">
        <f>[7]Input!F94</f>
        <v>4769.2845258499256</v>
      </c>
      <c r="G94" s="3">
        <f>[7]Input!G94</f>
        <v>8428.6731425767648</v>
      </c>
      <c r="H94" s="3">
        <f>[7]Input!H94</f>
        <v>8625.0141630910584</v>
      </c>
      <c r="I94" s="3">
        <f>[7]Input!I94</f>
        <v>8704.9924825611215</v>
      </c>
      <c r="J94" s="3">
        <f>[7]Input!J94</f>
        <v>8430.9767822472277</v>
      </c>
      <c r="K94" s="3">
        <f>[7]Input!K94</f>
        <v>9125.711862047976</v>
      </c>
      <c r="L94" s="3">
        <f>[7]Input!L94</f>
        <v>506.0983802645876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TRA_FT_JTK</v>
      </c>
      <c r="C95" s="38" t="str">
        <f>[7]Input!C95</f>
        <v>RNW_BIO_HVO</v>
      </c>
      <c r="D95" s="3">
        <f>[7]Input!D95</f>
        <v>0</v>
      </c>
      <c r="E95" s="3">
        <f>[7]Input!E95</f>
        <v>0</v>
      </c>
      <c r="F95" s="3">
        <f>[7]Input!F95</f>
        <v>0</v>
      </c>
      <c r="G95" s="3">
        <f>[7]Input!G95</f>
        <v>0</v>
      </c>
      <c r="H95" s="3">
        <f>[7]Input!H95</f>
        <v>0</v>
      </c>
      <c r="I95" s="3">
        <f>[7]Input!I95</f>
        <v>0</v>
      </c>
      <c r="J95" s="3">
        <f>[7]Input!J95</f>
        <v>0</v>
      </c>
      <c r="K95" s="3">
        <f>[7]Input!K95</f>
        <v>0</v>
      </c>
      <c r="L95" s="3">
        <f>[7]Input!L95</f>
        <v>9615.869225027167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TRA_FT_JTK</v>
      </c>
      <c r="C96" s="38" t="str">
        <f>[7]Input!C96</f>
        <v>RNW_BIO_KER_FT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249.3034747613664</v>
      </c>
      <c r="I96" s="3">
        <f>[7]Input!I96</f>
        <v>559.09669214986684</v>
      </c>
      <c r="J96" s="3">
        <f>[7]Input!J96</f>
        <v>1220.571203849674</v>
      </c>
      <c r="K96" s="3">
        <f>[7]Input!K96</f>
        <v>896.09528682671009</v>
      </c>
      <c r="L96" s="3">
        <f>[7]Input!L96</f>
        <v>0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TRA_FT_COA</v>
      </c>
      <c r="C97" s="38" t="str">
        <f>[7]Input!C97</f>
        <v>PRI_COA_BCO</v>
      </c>
      <c r="D97" s="3">
        <f>[7]Input!D97</f>
        <v>0.29099999999999998</v>
      </c>
      <c r="E97" s="3">
        <f>[7]Input!E97</f>
        <v>0.439</v>
      </c>
      <c r="F97" s="3">
        <f>[7]Input!F97</f>
        <v>0.36899999999999999</v>
      </c>
      <c r="G97" s="3">
        <f>[7]Input!G97</f>
        <v>0.13875706032556351</v>
      </c>
      <c r="H97" s="3">
        <f>[7]Input!H97</f>
        <v>6.9378530162781782E-2</v>
      </c>
      <c r="I97" s="3">
        <f>[7]Input!I97</f>
        <v>0</v>
      </c>
      <c r="J97" s="3">
        <f>[7]Input!J97</f>
        <v>0</v>
      </c>
      <c r="K97" s="3">
        <f>[7]Input!K97</f>
        <v>0</v>
      </c>
      <c r="L97" s="3">
        <f>[7]Input!L97</f>
        <v>0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TRA_FT_COA</v>
      </c>
      <c r="C98" s="38" t="str">
        <f>[7]Input!C98</f>
        <v>PRI_COA_HCO</v>
      </c>
      <c r="D98" s="3">
        <f>[7]Input!D98</f>
        <v>0.29099999999999998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0</v>
      </c>
      <c r="I98" s="3">
        <f>[7]Input!I98</f>
        <v>0</v>
      </c>
      <c r="J98" s="3">
        <f>[7]Input!J98</f>
        <v>0</v>
      </c>
      <c r="K98" s="3">
        <f>[7]Input!K98</f>
        <v>0</v>
      </c>
      <c r="L98" s="3">
        <f>[7]Input!L98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TRA_FT_ELC</v>
      </c>
      <c r="C99" s="38" t="str">
        <f>[7]Input!C99</f>
        <v>ELC</v>
      </c>
      <c r="D99" s="3">
        <f>[7]Input!D99</f>
        <v>225.29599999999999</v>
      </c>
      <c r="E99" s="3">
        <f>[7]Input!E99</f>
        <v>231.63399999999999</v>
      </c>
      <c r="F99" s="3">
        <f>[7]Input!F99</f>
        <v>225.51300000000009</v>
      </c>
      <c r="G99" s="3">
        <f>[7]Input!G99</f>
        <v>270.64035140265361</v>
      </c>
      <c r="H99" s="3">
        <f>[7]Input!H99</f>
        <v>704.640257066245</v>
      </c>
      <c r="I99" s="3">
        <f>[7]Input!I99</f>
        <v>1284.464851072202</v>
      </c>
      <c r="J99" s="3">
        <f>[7]Input!J99</f>
        <v>1845.3444814787899</v>
      </c>
      <c r="K99" s="3">
        <f>[7]Input!K99</f>
        <v>2433.1663169646449</v>
      </c>
      <c r="L99" s="3">
        <f>[7]Input!L99</f>
        <v>2906.633857199151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TRA_FT_HFO</v>
      </c>
      <c r="C100" s="38" t="str">
        <f>[7]Input!C100</f>
        <v>PRI_OIL_HFO</v>
      </c>
      <c r="D100" s="3">
        <f>[7]Input!D100</f>
        <v>66.912345640312438</v>
      </c>
      <c r="E100" s="3">
        <f>[7]Input!E100</f>
        <v>102.5820087418906</v>
      </c>
      <c r="F100" s="3">
        <f>[7]Input!F100</f>
        <v>102.5820087418906</v>
      </c>
      <c r="G100" s="3">
        <f>[7]Input!G100</f>
        <v>102.5820087418906</v>
      </c>
      <c r="H100" s="3">
        <f>[7]Input!H100</f>
        <v>6.9425082413663173</v>
      </c>
      <c r="I100" s="3">
        <f>[7]Input!I100</f>
        <v>0</v>
      </c>
      <c r="J100" s="3">
        <f>[7]Input!J100</f>
        <v>11.103853690398431</v>
      </c>
      <c r="K100" s="3">
        <f>[7]Input!K100</f>
        <v>25.93076420640104</v>
      </c>
      <c r="L100" s="3">
        <f>[7]Input!L100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TRA_FT_LPG</v>
      </c>
      <c r="C101" s="38" t="str">
        <f>[7]Input!C101</f>
        <v>PRI_OIL_LPG</v>
      </c>
      <c r="D101" s="3">
        <f>[7]Input!D101</f>
        <v>229.1565474368399</v>
      </c>
      <c r="E101" s="3">
        <f>[7]Input!E101</f>
        <v>284.06691109139081</v>
      </c>
      <c r="F101" s="3">
        <f>[7]Input!F101</f>
        <v>251.94794683443371</v>
      </c>
      <c r="G101" s="3">
        <f>[7]Input!G101</f>
        <v>177.73947317503431</v>
      </c>
      <c r="H101" s="3">
        <f>[7]Input!H101</f>
        <v>121.18304885654899</v>
      </c>
      <c r="I101" s="3">
        <f>[7]Input!I101</f>
        <v>13.133591131081371</v>
      </c>
      <c r="J101" s="3">
        <f>[7]Input!J101</f>
        <v>0</v>
      </c>
      <c r="K101" s="3">
        <f>[7]Input!K101</f>
        <v>0</v>
      </c>
      <c r="L101" s="3">
        <f>[7]Input!L101</f>
        <v>0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TRA_FT_NGA</v>
      </c>
      <c r="C102" s="38" t="str">
        <f>[7]Input!C102</f>
        <v>PRI_GAS_NGA</v>
      </c>
      <c r="D102" s="3">
        <f>[7]Input!D102</f>
        <v>9.8625654020267248</v>
      </c>
      <c r="E102" s="3">
        <f>[7]Input!E102</f>
        <v>5.1908238958035398</v>
      </c>
      <c r="F102" s="3">
        <f>[7]Input!F102</f>
        <v>0</v>
      </c>
      <c r="G102" s="3">
        <f>[7]Input!G102</f>
        <v>17.523521505376369</v>
      </c>
      <c r="H102" s="3">
        <f>[7]Input!H102</f>
        <v>368.20677400603739</v>
      </c>
      <c r="I102" s="3">
        <f>[7]Input!I102</f>
        <v>619.32781466453071</v>
      </c>
      <c r="J102" s="3">
        <f>[7]Input!J102</f>
        <v>552.81467041176757</v>
      </c>
      <c r="K102" s="3">
        <f>[7]Input!K102</f>
        <v>153.21676085553631</v>
      </c>
      <c r="L102" s="3">
        <f>[7]Input!L102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TRA_FT_NGA</v>
      </c>
      <c r="C103" s="38" t="str">
        <f>[7]Input!C103</f>
        <v>RNW_POT_BIO_GAS</v>
      </c>
      <c r="D103" s="3">
        <f>[7]Input!D103</f>
        <v>0.51908238958035402</v>
      </c>
      <c r="E103" s="3">
        <f>[7]Input!E103</f>
        <v>0</v>
      </c>
      <c r="F103" s="3">
        <f>[7]Input!F103</f>
        <v>0</v>
      </c>
      <c r="G103" s="3">
        <f>[7]Input!G103</f>
        <v>8.7617607526881898</v>
      </c>
      <c r="H103" s="3">
        <f>[7]Input!H103</f>
        <v>339.13781816345562</v>
      </c>
      <c r="I103" s="3">
        <f>[7]Input!I103</f>
        <v>1018.073119996491</v>
      </c>
      <c r="J103" s="3">
        <f>[7]Input!J103</f>
        <v>1242.01110217923</v>
      </c>
      <c r="K103" s="3">
        <f>[7]Input!K103</f>
        <v>1625.9737886709991</v>
      </c>
      <c r="L103" s="3">
        <f>[7]Input!L103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TRA_FT_NGA</v>
      </c>
      <c r="C104" s="38" t="str">
        <f>[7]Input!C104</f>
        <v>HH2_BL</v>
      </c>
      <c r="D104" s="3">
        <f>[7]Input!D104</f>
        <v>0</v>
      </c>
      <c r="E104" s="3">
        <f>[7]Input!E104</f>
        <v>0</v>
      </c>
      <c r="F104" s="3">
        <f>[7]Input!F104</f>
        <v>0</v>
      </c>
      <c r="G104" s="3">
        <f>[7]Input!G104</f>
        <v>0</v>
      </c>
      <c r="H104" s="3">
        <f>[7]Input!H104</f>
        <v>19.379303895054608</v>
      </c>
      <c r="I104" s="3">
        <f>[7]Input!I104</f>
        <v>59.387598666462168</v>
      </c>
      <c r="J104" s="3">
        <f>[7]Input!J104</f>
        <v>81.298728375201947</v>
      </c>
      <c r="K104" s="3">
        <f>[7]Input!K104</f>
        <v>96.93305278615577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TRA_FT_LNG</v>
      </c>
      <c r="C105" s="38" t="str">
        <f>[7]Input!C105</f>
        <v>PRI_GAS_LNG</v>
      </c>
      <c r="D105" s="3">
        <f>[7]Input!D105</f>
        <v>0</v>
      </c>
      <c r="E105" s="3">
        <f>[7]Input!E105</f>
        <v>0</v>
      </c>
      <c r="F105" s="3">
        <f>[7]Input!F105</f>
        <v>0</v>
      </c>
      <c r="G105" s="3">
        <f>[7]Input!G105</f>
        <v>9.7322011757021543E-2</v>
      </c>
      <c r="H105" s="3">
        <f>[7]Input!H105</f>
        <v>0.60548661005878512</v>
      </c>
      <c r="I105" s="3">
        <f>[7]Input!I105</f>
        <v>0.60548661005878512</v>
      </c>
      <c r="J105" s="3">
        <f>[7]Input!J105</f>
        <v>22.207707380796862</v>
      </c>
      <c r="K105" s="3">
        <f>[7]Input!K105</f>
        <v>51.861528412802087</v>
      </c>
      <c r="L105" s="3">
        <f>[7]Input!L105</f>
        <v>0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TRA_FT_AMM_ELCSYS_CU</v>
      </c>
      <c r="C106" s="38" t="str">
        <f>[7]Input!C106</f>
        <v>ELC</v>
      </c>
      <c r="D106" s="3">
        <f>[7]Input!D106</f>
        <v>0</v>
      </c>
      <c r="E106" s="3">
        <f>[7]Input!E106</f>
        <v>0</v>
      </c>
      <c r="F106" s="3">
        <f>[7]Input!F106</f>
        <v>1.7002200368097641E-2</v>
      </c>
      <c r="G106" s="3">
        <f>[7]Input!G106</f>
        <v>0</v>
      </c>
      <c r="H106" s="3">
        <f>[7]Input!H106</f>
        <v>7.4315241043908617E-2</v>
      </c>
      <c r="I106" s="3">
        <f>[7]Input!I106</f>
        <v>1.289559134429624E-2</v>
      </c>
      <c r="J106" s="3">
        <f>[7]Input!J106</f>
        <v>2.7297391759938479</v>
      </c>
      <c r="K106" s="3">
        <f>[7]Input!K106</f>
        <v>6.6867636950749274</v>
      </c>
      <c r="L106" s="3">
        <f>[7]Input!L106</f>
        <v>2.9426181591012259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TRA_FT_AMM_ELCSYS_CU</v>
      </c>
      <c r="C107" s="38" t="str">
        <f>[7]Input!C107</f>
        <v>HH2_WE_CU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0.6012778593552609</v>
      </c>
      <c r="I107" s="3">
        <f>[7]Input!I107</f>
        <v>0.1043370572402179</v>
      </c>
      <c r="J107" s="3">
        <f>[7]Input!J107</f>
        <v>22.086071514859309</v>
      </c>
      <c r="K107" s="3">
        <f>[7]Input!K107</f>
        <v>54.101997169242587</v>
      </c>
      <c r="L107" s="3">
        <f>[7]Input!L107</f>
        <v>23.808456014546291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9.299403610531165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8.1911545534123427</v>
      </c>
      <c r="T107" s="3">
        <f t="shared" si="69"/>
        <v>74.44548910507217</v>
      </c>
      <c r="U107" s="3">
        <f t="shared" si="69"/>
        <v>30.733379248068623</v>
      </c>
      <c r="V107" s="3">
        <f t="shared" si="69"/>
        <v>6.0820401730650415</v>
      </c>
      <c r="W107" s="3">
        <f t="shared" si="69"/>
        <v>0.44890295548598325</v>
      </c>
      <c r="X107" s="3">
        <f t="shared" si="69"/>
        <v>0.10901785416324795</v>
      </c>
      <c r="Y107" s="3"/>
    </row>
    <row r="108" spans="1:29">
      <c r="A108" s="38">
        <f>[7]Input!A108</f>
        <v>106</v>
      </c>
      <c r="B108" s="38" t="str">
        <f>[7]Input!B108</f>
        <v>HH2_DEL_TRA_LH2_C_1_NEW</v>
      </c>
      <c r="C108" s="38" t="str">
        <f>[7]Input!C108</f>
        <v>HH2_CU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0.29659926953170379</v>
      </c>
      <c r="K108" s="3">
        <f>[7]Input!K108</f>
        <v>0.29659926953170379</v>
      </c>
      <c r="L108" s="3">
        <f>[7]Input!L108</f>
        <v>0.29634782089354889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235.58489146678954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207.50924868644606</v>
      </c>
      <c r="T108" s="3">
        <f t="shared" si="70"/>
        <v>284.67205896782298</v>
      </c>
      <c r="U108" s="3">
        <f t="shared" si="70"/>
        <v>117.52134957752033</v>
      </c>
      <c r="V108" s="3">
        <f t="shared" si="70"/>
        <v>23.257109592600912</v>
      </c>
      <c r="W108" s="3">
        <f t="shared" si="70"/>
        <v>1.7165597291539483</v>
      </c>
      <c r="X108" s="3">
        <f t="shared" si="70"/>
        <v>0.41687330397015598</v>
      </c>
      <c r="Y108" s="3"/>
    </row>
    <row r="109" spans="1:29">
      <c r="A109" s="38">
        <f>[7]Input!A109</f>
        <v>107</v>
      </c>
      <c r="B109" s="38" t="str">
        <f>[7]Input!B109</f>
        <v>HH2_DEL_TRA_GH2_C_1_NEW</v>
      </c>
      <c r="C109" s="38" t="str">
        <f>[7]Input!C109</f>
        <v>HH2_CU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1.5101809116996531E-7</v>
      </c>
      <c r="I109" s="3">
        <f>[7]Input!I109</f>
        <v>0</v>
      </c>
      <c r="J109" s="3">
        <f>[7]Input!J109</f>
        <v>0</v>
      </c>
      <c r="K109" s="3">
        <f>[7]Input!K109</f>
        <v>0</v>
      </c>
      <c r="L109" s="3">
        <f>[7]Input!L109</f>
        <v>0</v>
      </c>
      <c r="O109" s="2" t="s">
        <v>70</v>
      </c>
      <c r="P109" s="3">
        <f t="shared" ref="P109:X109" si="71">SUMIFS(D:D,$B:$B,"*TRA*",$C:$C,"*BIO_EMHV*")*0.0385</f>
        <v>215.30251517782429</v>
      </c>
      <c r="Q109" s="3">
        <f t="shared" si="71"/>
        <v>0</v>
      </c>
      <c r="R109" s="3">
        <f t="shared" si="71"/>
        <v>0</v>
      </c>
      <c r="S109" s="3">
        <f t="shared" si="71"/>
        <v>369.53728808664266</v>
      </c>
      <c r="T109" s="3">
        <f t="shared" si="71"/>
        <v>1007.3892447083507</v>
      </c>
      <c r="U109" s="3">
        <f t="shared" si="71"/>
        <v>1106.962703163518</v>
      </c>
      <c r="V109" s="3">
        <f t="shared" si="71"/>
        <v>565.29398175918664</v>
      </c>
      <c r="W109" s="3">
        <f t="shared" si="71"/>
        <v>542.21448860367366</v>
      </c>
      <c r="X109" s="3">
        <f t="shared" si="71"/>
        <v>558.20535447239024</v>
      </c>
      <c r="Y109" s="3"/>
    </row>
    <row r="110" spans="1:29">
      <c r="A110" s="38">
        <f>[7]Input!A110</f>
        <v>108</v>
      </c>
      <c r="B110" s="38" t="str">
        <f>[7]Input!B110</f>
        <v>HH2_DEL_TRA_LH2_C_2_NEW</v>
      </c>
      <c r="C110" s="38" t="str">
        <f>[7]Input!C110</f>
        <v>HH2_CT</v>
      </c>
      <c r="D110" s="3">
        <f>[7]Input!D110</f>
        <v>0</v>
      </c>
      <c r="E110" s="3">
        <f>[7]Input!E110</f>
        <v>0</v>
      </c>
      <c r="F110" s="3">
        <f>[7]Input!F110</f>
        <v>0</v>
      </c>
      <c r="G110" s="3">
        <f>[7]Input!G110</f>
        <v>0</v>
      </c>
      <c r="H110" s="3">
        <f>[7]Input!H110</f>
        <v>8.7155560769275366E-3</v>
      </c>
      <c r="I110" s="3">
        <f>[7]Input!I110</f>
        <v>5.4110282758902277E-2</v>
      </c>
      <c r="J110" s="3">
        <f>[7]Input!J110</f>
        <v>5.411122032957353E-2</v>
      </c>
      <c r="K110" s="3">
        <f>[7]Input!K110</f>
        <v>1.886445625703377</v>
      </c>
      <c r="L110" s="3">
        <f>[7]Input!L110</f>
        <v>12.58457764734449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398.04601714151755</v>
      </c>
      <c r="X110" s="3">
        <f t="shared" si="72"/>
        <v>1715.8712422379363</v>
      </c>
      <c r="Y110" s="3"/>
    </row>
    <row r="111" spans="1:29">
      <c r="A111" s="38">
        <f>[7]Input!A111</f>
        <v>109</v>
      </c>
      <c r="B111" s="38" t="str">
        <f>[7]Input!B111</f>
        <v>HH2_DEL_TRA_GH2_C_2_NEW</v>
      </c>
      <c r="C111" s="38" t="str">
        <f>[7]Input!C111</f>
        <v>HH2_CT</v>
      </c>
      <c r="D111" s="3">
        <f>[7]Input!D111</f>
        <v>0</v>
      </c>
      <c r="E111" s="3">
        <f>[7]Input!E111</f>
        <v>0</v>
      </c>
      <c r="F111" s="3">
        <f>[7]Input!F111</f>
        <v>0</v>
      </c>
      <c r="G111" s="3">
        <f>[7]Input!G111</f>
        <v>0</v>
      </c>
      <c r="H111" s="3">
        <f>[7]Input!H111</f>
        <v>0</v>
      </c>
      <c r="I111" s="3">
        <f>[7]Input!I111</f>
        <v>0</v>
      </c>
      <c r="J111" s="3">
        <f>[7]Input!J111</f>
        <v>0</v>
      </c>
      <c r="K111" s="3">
        <f>[7]Input!K111</f>
        <v>1.9416611252154331E-7</v>
      </c>
      <c r="L111" s="3">
        <f>[7]Input!L111</f>
        <v>0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573.81844341557996</v>
      </c>
      <c r="U111" s="3">
        <f t="shared" si="73"/>
        <v>643.26440102791582</v>
      </c>
      <c r="V111" s="3">
        <f t="shared" si="73"/>
        <v>790.24783745619834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HH2_DEL_TRA_GH2_C_4_NEW</v>
      </c>
      <c r="C112" s="38" t="str">
        <f>[7]Input!C112</f>
        <v>HH2_CU</v>
      </c>
      <c r="D112" s="3">
        <f>[7]Input!D112</f>
        <v>0</v>
      </c>
      <c r="E112" s="3">
        <f>[7]Input!E112</f>
        <v>0</v>
      </c>
      <c r="F112" s="3">
        <f>[7]Input!F112</f>
        <v>0</v>
      </c>
      <c r="G112" s="3">
        <f>[7]Input!G112</f>
        <v>0</v>
      </c>
      <c r="H112" s="3">
        <f>[7]Input!H112</f>
        <v>2.309157696537437</v>
      </c>
      <c r="I112" s="3">
        <f>[7]Input!I112</f>
        <v>14.09126348128509</v>
      </c>
      <c r="J112" s="3">
        <f>[7]Input!J112</f>
        <v>89.832001521106335</v>
      </c>
      <c r="K112" s="3">
        <f>[7]Input!K112</f>
        <v>466.73582368923371</v>
      </c>
      <c r="L112" s="3">
        <f>[7]Input!L112</f>
        <v>803.47181279439008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10.96935288950012</v>
      </c>
      <c r="U112" s="3">
        <f t="shared" si="74"/>
        <v>24.60025445459414</v>
      </c>
      <c r="V112" s="3">
        <f t="shared" si="74"/>
        <v>53.705132969385652</v>
      </c>
      <c r="W112" s="3">
        <f t="shared" si="74"/>
        <v>39.428192620375242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TRA_FT_DST_INT</v>
      </c>
      <c r="C113" s="38" t="str">
        <f>[7]Input!C113</f>
        <v>PRI_OIL_DST_kt</v>
      </c>
      <c r="D113" s="3">
        <f>[7]Input!D113</f>
        <v>3516.0007950705631</v>
      </c>
      <c r="E113" s="3">
        <f>[7]Input!E113</f>
        <v>3878.6634593995268</v>
      </c>
      <c r="F113" s="3">
        <f>[7]Input!F113</f>
        <v>2109.6004770423378</v>
      </c>
      <c r="G113" s="3">
        <f>[7]Input!G113</f>
        <v>3990.836263655191</v>
      </c>
      <c r="H113" s="3">
        <f>[7]Input!H113</f>
        <v>7402.4883720930238</v>
      </c>
      <c r="I113" s="3">
        <f>[7]Input!I113</f>
        <v>48413.620538419957</v>
      </c>
      <c r="J113" s="3">
        <f>[7]Input!J113</f>
        <v>48552.764150725699</v>
      </c>
      <c r="K113" s="3">
        <f>[7]Input!K113</f>
        <v>48552.764150725699</v>
      </c>
      <c r="L113" s="3">
        <f>[7]Input!L113</f>
        <v>41403.733430615197</v>
      </c>
      <c r="N113" s="38"/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</v>
      </c>
      <c r="R113" s="3">
        <f t="shared" si="75"/>
        <v>0</v>
      </c>
      <c r="S113" s="3">
        <f t="shared" si="75"/>
        <v>8.7617607526881898</v>
      </c>
      <c r="T113" s="3">
        <f t="shared" si="75"/>
        <v>339.13781816345562</v>
      </c>
      <c r="U113" s="3">
        <f t="shared" si="75"/>
        <v>1018.073119996491</v>
      </c>
      <c r="V113" s="3">
        <f t="shared" si="75"/>
        <v>1242.01110217923</v>
      </c>
      <c r="W113" s="3">
        <f t="shared" si="75"/>
        <v>1625.9737886709991</v>
      </c>
      <c r="X113" s="3">
        <f t="shared" si="75"/>
        <v>0</v>
      </c>
      <c r="Y113" s="3"/>
    </row>
    <row r="114" spans="1:25">
      <c r="A114" s="38">
        <f>[7]Input!A114</f>
        <v>112</v>
      </c>
      <c r="B114" s="38" t="str">
        <f>[7]Input!B114</f>
        <v>TRA_FT_HFO_INT</v>
      </c>
      <c r="C114" s="38" t="str">
        <f>[7]Input!C114</f>
        <v>PRI_OIL_HFO</v>
      </c>
      <c r="D114" s="3">
        <f>[7]Input!D114</f>
        <v>1811.4704259711821</v>
      </c>
      <c r="E114" s="3">
        <f>[7]Input!E114</f>
        <v>1857.8</v>
      </c>
      <c r="F114" s="3">
        <f>[7]Input!F114</f>
        <v>1772.368108473762</v>
      </c>
      <c r="G114" s="3">
        <f>[7]Input!G114</f>
        <v>1857.8</v>
      </c>
      <c r="H114" s="3">
        <f>[7]Input!H114</f>
        <v>1741.842288716093</v>
      </c>
      <c r="I114" s="3">
        <f>[7]Input!I114</f>
        <v>0</v>
      </c>
      <c r="J114" s="3">
        <f>[7]Input!J114</f>
        <v>11.782695646345349</v>
      </c>
      <c r="K114" s="3">
        <f>[7]Input!K114</f>
        <v>0</v>
      </c>
      <c r="L114" s="3">
        <f>[7]Input!L114</f>
        <v>0</v>
      </c>
      <c r="N114" s="2" t="s">
        <v>226</v>
      </c>
      <c r="O114" s="3"/>
      <c r="P114" s="14" cm="1">
        <f t="array" ref="P114:X114">'Primary energy supply'!P14:X14*1000</f>
        <v>5713.4920000000029</v>
      </c>
      <c r="Q114" s="14">
        <v>6309.2429999999977</v>
      </c>
      <c r="R114" s="14">
        <v>7059.634</v>
      </c>
      <c r="S114" s="14">
        <v>7900.337725210371</v>
      </c>
      <c r="T114" s="14">
        <v>9250.356813999857</v>
      </c>
      <c r="U114" s="14">
        <v>9219.8934000000718</v>
      </c>
      <c r="V114" s="14">
        <v>8642.2409771851053</v>
      </c>
      <c r="W114" s="14">
        <v>9059.7654999999995</v>
      </c>
      <c r="X114" s="14">
        <v>9102.0655000000006</v>
      </c>
    </row>
    <row r="115" spans="1:25">
      <c r="A115" s="38">
        <f>[7]Input!A115</f>
        <v>113</v>
      </c>
      <c r="B115" s="38" t="str">
        <f>[7]Input!B115</f>
        <v>TRA_FT_AMM_INT_ELCSYS_CU</v>
      </c>
      <c r="C115" s="38" t="str">
        <f>[7]Input!C115</f>
        <v>ELC</v>
      </c>
      <c r="D115" s="3">
        <f>[7]Input!D115</f>
        <v>0</v>
      </c>
      <c r="E115" s="3">
        <f>[7]Input!E115</f>
        <v>0</v>
      </c>
      <c r="F115" s="3">
        <f>[7]Input!F115</f>
        <v>0</v>
      </c>
      <c r="G115" s="3">
        <f>[7]Input!G115</f>
        <v>0</v>
      </c>
      <c r="H115" s="3">
        <f>[7]Input!H115</f>
        <v>0</v>
      </c>
      <c r="I115" s="3">
        <f>[7]Input!I115</f>
        <v>0.1011564539310363</v>
      </c>
      <c r="J115" s="3">
        <f>[7]Input!J115</f>
        <v>3.529560532459517</v>
      </c>
      <c r="K115" s="3">
        <f>[7]Input!K115</f>
        <v>4.5784040297246849</v>
      </c>
      <c r="L115" s="3">
        <f>[7]Input!L115</f>
        <v>26.935720058088311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TRA_FT_AMM_INT_ELCSYS_CU</v>
      </c>
      <c r="C116" s="38" t="str">
        <f>[7]Input!C116</f>
        <v>HH2_WE_CU</v>
      </c>
      <c r="D116" s="3">
        <f>[7]Input!D116</f>
        <v>0</v>
      </c>
      <c r="E116" s="3">
        <f>[7]Input!E116</f>
        <v>0</v>
      </c>
      <c r="F116" s="3">
        <f>[7]Input!F116</f>
        <v>0</v>
      </c>
      <c r="G116" s="3">
        <f>[7]Input!G116</f>
        <v>0</v>
      </c>
      <c r="H116" s="3">
        <f>[7]Input!H116</f>
        <v>0</v>
      </c>
      <c r="I116" s="3">
        <f>[7]Input!I116</f>
        <v>0.81844767271474861</v>
      </c>
      <c r="J116" s="3">
        <f>[7]Input!J116</f>
        <v>28.557353398990639</v>
      </c>
      <c r="K116" s="3">
        <f>[7]Input!K116</f>
        <v>37.043450785954292</v>
      </c>
      <c r="L116" s="3">
        <f>[7]Input!L116</f>
        <v>217.93446228816899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TRA_FT_AMM_INT_ELCSYS_DT</v>
      </c>
      <c r="C117" s="38" t="str">
        <f>[7]Input!C117</f>
        <v>ELC</v>
      </c>
      <c r="D117" s="3">
        <f>[7]Input!D117</f>
        <v>0</v>
      </c>
      <c r="E117" s="3">
        <f>[7]Input!E117</f>
        <v>0</v>
      </c>
      <c r="F117" s="3">
        <f>[7]Input!F117</f>
        <v>0.1558802970586208</v>
      </c>
      <c r="G117" s="3">
        <f>[7]Input!G117</f>
        <v>0</v>
      </c>
      <c r="H117" s="3">
        <f>[7]Input!H117</f>
        <v>0</v>
      </c>
      <c r="I117" s="3">
        <f>[7]Input!I117</f>
        <v>1.714683267644829E-2</v>
      </c>
      <c r="J117" s="3">
        <f>[7]Input!J117</f>
        <v>1.714683267644829E-2</v>
      </c>
      <c r="K117" s="3">
        <f>[7]Input!K117</f>
        <v>0</v>
      </c>
      <c r="L117" s="3">
        <f>[7]Input!L117</f>
        <v>0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TRA_FT_AMM_INT_ELCSYS_DT</v>
      </c>
      <c r="C118" s="38" t="str">
        <f>[7]Input!C118</f>
        <v>HH2_WE_DT</v>
      </c>
      <c r="D118" s="3">
        <f>[7]Input!D118</f>
        <v>0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0.1387334643821726</v>
      </c>
      <c r="J118" s="3">
        <f>[7]Input!J118</f>
        <v>0.1387334643821726</v>
      </c>
      <c r="K118" s="3">
        <f>[7]Input!K118</f>
        <v>0</v>
      </c>
      <c r="L118" s="3">
        <f>[7]Input!L118</f>
        <v>0</v>
      </c>
      <c r="O118" s="3"/>
      <c r="P118" s="38"/>
    </row>
    <row r="119" spans="1:25">
      <c r="A119" s="38">
        <f>[7]Input!A119</f>
        <v>117</v>
      </c>
      <c r="B119" s="38" t="str">
        <f>[7]Input!B119</f>
        <v>HH2_DEL_TRA_LH2_INT_C_1_NEW</v>
      </c>
      <c r="C119" s="38" t="str">
        <f>[7]Input!C119</f>
        <v>HH2_CU</v>
      </c>
      <c r="D119" s="3">
        <f>[7]Input!D119</f>
        <v>0</v>
      </c>
      <c r="E119" s="3">
        <f>[7]Input!E119</f>
        <v>0</v>
      </c>
      <c r="F119" s="3">
        <f>[7]Input!F119</f>
        <v>0</v>
      </c>
      <c r="G119" s="3">
        <f>[7]Input!G119</f>
        <v>0</v>
      </c>
      <c r="H119" s="3">
        <f>[7]Input!H119</f>
        <v>0</v>
      </c>
      <c r="I119" s="3">
        <f>[7]Input!I119</f>
        <v>0</v>
      </c>
      <c r="J119" s="3">
        <f>[7]Input!J119</f>
        <v>4.6603315292751724</v>
      </c>
      <c r="K119" s="3">
        <f>[7]Input!K119</f>
        <v>33.692732713817144</v>
      </c>
      <c r="L119" s="3">
        <f>[7]Input!L119</f>
        <v>202.8602921768115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HH2_DEL_TRA_LH2_INT_C_2_NEW</v>
      </c>
      <c r="C120" s="38" t="str">
        <f>[7]Input!C120</f>
        <v>HH2_CT</v>
      </c>
      <c r="D120" s="3">
        <f>[7]Input!D120</f>
        <v>0</v>
      </c>
      <c r="E120" s="3">
        <f>[7]Input!E120</f>
        <v>0</v>
      </c>
      <c r="F120" s="3">
        <f>[7]Input!F120</f>
        <v>0</v>
      </c>
      <c r="G120" s="3">
        <f>[7]Input!G120</f>
        <v>0</v>
      </c>
      <c r="H120" s="3">
        <f>[7]Input!H120</f>
        <v>0</v>
      </c>
      <c r="I120" s="3">
        <f>[7]Input!I120</f>
        <v>0.893693982729593</v>
      </c>
      <c r="J120" s="3">
        <f>[7]Input!J120</f>
        <v>0.89369304515894321</v>
      </c>
      <c r="K120" s="3">
        <f>[7]Input!K120</f>
        <v>0.8936930451589451</v>
      </c>
      <c r="L120" s="3">
        <f>[7]Input!L120</f>
        <v>0.44646769848544982</v>
      </c>
      <c r="O120" s="3"/>
    </row>
    <row r="121" spans="1:25">
      <c r="A121" s="38">
        <f>[7]Input!A121</f>
        <v>119</v>
      </c>
      <c r="B121" s="38" t="str">
        <f>[7]Input!B121</f>
        <v>IND_FT_NGA</v>
      </c>
      <c r="C121" s="38" t="str">
        <f>[7]Input!C121</f>
        <v>PRI_GAS_NGA</v>
      </c>
      <c r="D121" s="3">
        <f>[7]Input!D121</f>
        <v>3415.8014112903229</v>
      </c>
      <c r="E121" s="3">
        <f>[7]Input!E121</f>
        <v>3290.280496393691</v>
      </c>
      <c r="F121" s="3">
        <f>[7]Input!F121</f>
        <v>3289.0194076840121</v>
      </c>
      <c r="G121" s="3">
        <f>[7]Input!G121</f>
        <v>3128.4963598740692</v>
      </c>
      <c r="H121" s="3">
        <f>[7]Input!H121</f>
        <v>2328.069314075427</v>
      </c>
      <c r="I121" s="3">
        <f>[7]Input!I121</f>
        <v>1076.029002651472</v>
      </c>
      <c r="J121" s="3">
        <f>[7]Input!J121</f>
        <v>790.45915982526094</v>
      </c>
      <c r="K121" s="3">
        <f>[7]Input!K121</f>
        <v>799.79515021888949</v>
      </c>
      <c r="L121" s="3">
        <f>[7]Input!L121</f>
        <v>0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IND_FT_NGA</v>
      </c>
      <c r="C122" s="38" t="str">
        <f>[7]Input!C122</f>
        <v>RNW_POT_BIO_GAS</v>
      </c>
      <c r="D122" s="3">
        <f>[7]Input!D122</f>
        <v>0</v>
      </c>
      <c r="E122" s="3">
        <f>[7]Input!E122</f>
        <v>0</v>
      </c>
      <c r="F122" s="3">
        <f>[7]Input!F122</f>
        <v>0</v>
      </c>
      <c r="G122" s="3">
        <f>[7]Input!G122</f>
        <v>0</v>
      </c>
      <c r="H122" s="3">
        <f>[7]Input!H122</f>
        <v>0</v>
      </c>
      <c r="I122" s="3">
        <f>[7]Input!I122</f>
        <v>0</v>
      </c>
      <c r="J122" s="3">
        <f>[7]Input!J122</f>
        <v>0</v>
      </c>
      <c r="K122" s="3">
        <f>[7]Input!K122</f>
        <v>0</v>
      </c>
      <c r="L122" s="3">
        <f>[7]Input!L122</f>
        <v>1120.149142577415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IND_FT_NGA</v>
      </c>
      <c r="C123" s="38" t="str">
        <f>[7]Input!C123</f>
        <v>HH2_BL</v>
      </c>
      <c r="D123" s="3">
        <f>[7]Input!D123</f>
        <v>0</v>
      </c>
      <c r="E123" s="3">
        <f>[7]Input!E123</f>
        <v>0</v>
      </c>
      <c r="F123" s="3">
        <f>[7]Input!F123</f>
        <v>0</v>
      </c>
      <c r="G123" s="3">
        <f>[7]Input!G123</f>
        <v>0</v>
      </c>
      <c r="H123" s="3">
        <f>[7]Input!H123</f>
        <v>39.026958645390422</v>
      </c>
      <c r="I123" s="3">
        <f>[7]Input!I123</f>
        <v>39.026958645390422</v>
      </c>
      <c r="J123" s="3">
        <f>[7]Input!J123</f>
        <v>35.804770305673152</v>
      </c>
      <c r="K123" s="3">
        <f>[7]Input!K123</f>
        <v>43.57407672545795</v>
      </c>
      <c r="L123" s="3">
        <f>[7]Input!L123</f>
        <v>71.498881441111081</v>
      </c>
      <c r="O123" s="3"/>
    </row>
    <row r="124" spans="1:25">
      <c r="A124" s="38">
        <f>[7]Input!A124</f>
        <v>122</v>
      </c>
      <c r="B124" s="38" t="str">
        <f>[7]Input!B124</f>
        <v>IND_FT_LPG</v>
      </c>
      <c r="C124" s="38" t="str">
        <f>[7]Input!C124</f>
        <v>PRI_OIL_LPG</v>
      </c>
      <c r="D124" s="3">
        <f>[7]Input!D124</f>
        <v>198.398</v>
      </c>
      <c r="E124" s="3">
        <f>[7]Input!E124</f>
        <v>147.61530950341231</v>
      </c>
      <c r="F124" s="3">
        <f>[7]Input!F124</f>
        <v>113.9329359371882</v>
      </c>
      <c r="G124" s="3">
        <f>[7]Input!G124</f>
        <v>198.398</v>
      </c>
      <c r="H124" s="3">
        <f>[7]Input!H124</f>
        <v>313.32292205958032</v>
      </c>
      <c r="I124" s="3">
        <f>[7]Input!I124</f>
        <v>422.0118506462573</v>
      </c>
      <c r="J124" s="3">
        <f>[7]Input!J124</f>
        <v>440.94420197006008</v>
      </c>
      <c r="K124" s="3">
        <f>[7]Input!K124</f>
        <v>444.94459855962441</v>
      </c>
      <c r="L124" s="3">
        <f>[7]Input!L124</f>
        <v>347.02467124716179</v>
      </c>
    </row>
    <row r="125" spans="1:25">
      <c r="A125" s="38">
        <f>[7]Input!A125</f>
        <v>123</v>
      </c>
      <c r="B125" s="38" t="str">
        <f>[7]Input!B125</f>
        <v>IND_FT_COA</v>
      </c>
      <c r="C125" s="38" t="str">
        <f>[7]Input!C125</f>
        <v>PRI_COA_BCO</v>
      </c>
      <c r="D125" s="3">
        <f>[7]Input!D125</f>
        <v>0</v>
      </c>
      <c r="E125" s="3">
        <f>[7]Input!E125</f>
        <v>608.67414719568478</v>
      </c>
      <c r="F125" s="3">
        <f>[7]Input!F125</f>
        <v>0</v>
      </c>
      <c r="G125" s="3">
        <f>[7]Input!G125</f>
        <v>773.99571600951867</v>
      </c>
      <c r="H125" s="3">
        <f>[7]Input!H125</f>
        <v>777.96199026316481</v>
      </c>
      <c r="I125" s="3">
        <f>[7]Input!I125</f>
        <v>824.05592911305075</v>
      </c>
      <c r="J125" s="3">
        <f>[7]Input!J125</f>
        <v>129.9617999967418</v>
      </c>
      <c r="K125" s="3">
        <f>[7]Input!K125</f>
        <v>46.093938849886072</v>
      </c>
      <c r="L125" s="3">
        <f>[7]Input!L125</f>
        <v>0</v>
      </c>
    </row>
    <row r="126" spans="1:25">
      <c r="A126" s="38">
        <f>[7]Input!A126</f>
        <v>124</v>
      </c>
      <c r="B126" s="38" t="str">
        <f>[7]Input!B126</f>
        <v>IND_FT_COA</v>
      </c>
      <c r="C126" s="38" t="str">
        <f>[7]Input!C126</f>
        <v>PRI_COA_HCO</v>
      </c>
      <c r="D126" s="3">
        <f>[7]Input!D126</f>
        <v>631.75027087190722</v>
      </c>
      <c r="E126" s="3">
        <f>[7]Input!E126</f>
        <v>0</v>
      </c>
      <c r="F126" s="3">
        <f>[7]Input!F126</f>
        <v>546.79882590092018</v>
      </c>
      <c r="G126" s="3">
        <f>[7]Input!G126</f>
        <v>0</v>
      </c>
      <c r="H126" s="3">
        <f>[7]Input!H126</f>
        <v>0</v>
      </c>
      <c r="I126" s="3">
        <f>[7]Input!I126</f>
        <v>0</v>
      </c>
      <c r="J126" s="3">
        <f>[7]Input!J126</f>
        <v>756.97499106407111</v>
      </c>
      <c r="K126" s="3">
        <f>[7]Input!K126</f>
        <v>804.61652112370996</v>
      </c>
      <c r="L126" s="3">
        <f>[7]Input!L126</f>
        <v>740.01965003979421</v>
      </c>
    </row>
    <row r="127" spans="1:25">
      <c r="A127" s="38">
        <f>[7]Input!A127</f>
        <v>125</v>
      </c>
      <c r="B127" s="38" t="str">
        <f>[7]Input!B127</f>
        <v>IND_FT_COK</v>
      </c>
      <c r="C127" s="38" t="str">
        <f>[7]Input!C127</f>
        <v>PRI_COA_OVC</v>
      </c>
      <c r="D127" s="3">
        <f>[7]Input!D127</f>
        <v>335.64004439701569</v>
      </c>
      <c r="E127" s="3">
        <f>[7]Input!E127</f>
        <v>316.9934091829125</v>
      </c>
      <c r="F127" s="3">
        <f>[7]Input!F127</f>
        <v>264.25090927859912</v>
      </c>
      <c r="G127" s="3">
        <f>[7]Input!G127</f>
        <v>337.68099999999998</v>
      </c>
      <c r="H127" s="3">
        <f>[7]Input!H127</f>
        <v>348.45215215326982</v>
      </c>
      <c r="I127" s="3">
        <f>[7]Input!I127</f>
        <v>342.01532577841721</v>
      </c>
      <c r="J127" s="3">
        <f>[7]Input!J127</f>
        <v>379.30102745176458</v>
      </c>
      <c r="K127" s="3">
        <f>[7]Input!K127</f>
        <v>269.3893244413274</v>
      </c>
      <c r="L127" s="3">
        <f>[7]Input!L127</f>
        <v>148.1535178186794</v>
      </c>
    </row>
    <row r="128" spans="1:25">
      <c r="A128" s="38">
        <f>[7]Input!A128</f>
        <v>126</v>
      </c>
      <c r="B128" s="38" t="str">
        <f>[7]Input!B128</f>
        <v>IND_FT_COG</v>
      </c>
      <c r="C128" s="38" t="str">
        <f>[7]Input!C128</f>
        <v>PRI_GAS_COG</v>
      </c>
      <c r="D128" s="3">
        <f>[7]Input!D128</f>
        <v>122.4703247856221</v>
      </c>
      <c r="E128" s="3">
        <f>[7]Input!E128</f>
        <v>63.393518518518533</v>
      </c>
      <c r="F128" s="3">
        <f>[7]Input!F128</f>
        <v>50.714814814814858</v>
      </c>
      <c r="G128" s="3">
        <f>[7]Input!G128</f>
        <v>104.37640374764599</v>
      </c>
      <c r="H128" s="3">
        <f>[7]Input!H128</f>
        <v>53.052710602136663</v>
      </c>
      <c r="I128" s="3">
        <f>[7]Input!I128</f>
        <v>34.38563716258632</v>
      </c>
      <c r="J128" s="3">
        <f>[7]Input!J128</f>
        <v>0</v>
      </c>
      <c r="K128" s="3">
        <f>[7]Input!K128</f>
        <v>0</v>
      </c>
      <c r="L128" s="3">
        <f>[7]Input!L128</f>
        <v>0</v>
      </c>
    </row>
    <row r="129" spans="1:12">
      <c r="A129" s="38">
        <f>[7]Input!A129</f>
        <v>127</v>
      </c>
      <c r="B129" s="38" t="str">
        <f>[7]Input!B129</f>
        <v>IND_FT_BFG</v>
      </c>
      <c r="C129" s="38" t="str">
        <f>[7]Input!C129</f>
        <v>PRI_GAS_BFG</v>
      </c>
      <c r="D129" s="3">
        <f>[7]Input!D129</f>
        <v>175.228921231177</v>
      </c>
      <c r="E129" s="3">
        <f>[7]Input!E129</f>
        <v>153.2189611228842</v>
      </c>
      <c r="F129" s="3">
        <f>[7]Input!F129</f>
        <v>128.8994619022603</v>
      </c>
      <c r="G129" s="3">
        <f>[7]Input!G129</f>
        <v>108.4664915863009</v>
      </c>
      <c r="H129" s="3">
        <f>[7]Input!H129</f>
        <v>68.95904578777278</v>
      </c>
      <c r="I129" s="3">
        <f>[7]Input!I129</f>
        <v>58.84699878545581</v>
      </c>
      <c r="J129" s="3">
        <f>[7]Input!J129</f>
        <v>35.654793878215457</v>
      </c>
      <c r="K129" s="3">
        <f>[7]Input!K129</f>
        <v>35.137751334894062</v>
      </c>
      <c r="L129" s="3">
        <f>[7]Input!L129</f>
        <v>32.271306763545383</v>
      </c>
    </row>
    <row r="130" spans="1:12">
      <c r="A130" s="38">
        <f>[7]Input!A130</f>
        <v>128</v>
      </c>
      <c r="B130" s="38" t="str">
        <f>[7]Input!B130</f>
        <v>IND_FT_BFG</v>
      </c>
      <c r="C130" s="38" t="str">
        <f>[7]Input!C130</f>
        <v>PRI_GAS_OXY</v>
      </c>
      <c r="D130" s="3">
        <f>[7]Input!D130</f>
        <v>0</v>
      </c>
      <c r="E130" s="3">
        <f>[7]Input!E130</f>
        <v>0</v>
      </c>
      <c r="F130" s="3">
        <f>[7]Input!F130</f>
        <v>0</v>
      </c>
      <c r="G130" s="3">
        <f>[7]Input!G130</f>
        <v>0</v>
      </c>
      <c r="H130" s="3">
        <f>[7]Input!H130</f>
        <v>0</v>
      </c>
      <c r="I130" s="3">
        <f>[7]Input!I130</f>
        <v>0</v>
      </c>
      <c r="J130" s="3">
        <f>[7]Input!J130</f>
        <v>0</v>
      </c>
      <c r="K130" s="3">
        <f>[7]Input!K130</f>
        <v>0</v>
      </c>
      <c r="L130" s="3">
        <f>[7]Input!L130</f>
        <v>0.95070528181428626</v>
      </c>
    </row>
    <row r="131" spans="1:12">
      <c r="A131" s="38">
        <f>[7]Input!A131</f>
        <v>129</v>
      </c>
      <c r="B131" s="38" t="str">
        <f>[7]Input!B131</f>
        <v>IND_FT_HFO</v>
      </c>
      <c r="C131" s="38" t="str">
        <f>[7]Input!C131</f>
        <v>PRI_OIL_CRD</v>
      </c>
      <c r="D131" s="3">
        <f>[7]Input!D131</f>
        <v>26.485853820921118</v>
      </c>
      <c r="E131" s="3">
        <f>[7]Input!E131</f>
        <v>296.31527534092419</v>
      </c>
      <c r="F131" s="3">
        <f>[7]Input!F131</f>
        <v>329.87188812316822</v>
      </c>
      <c r="G131" s="3">
        <f>[7]Input!G131</f>
        <v>346.28887495686962</v>
      </c>
      <c r="H131" s="3">
        <f>[7]Input!H131</f>
        <v>176.74765909205749</v>
      </c>
      <c r="I131" s="3">
        <f>[7]Input!I131</f>
        <v>151.981761614276</v>
      </c>
      <c r="J131" s="3">
        <f>[7]Input!J131</f>
        <v>126.28534600925749</v>
      </c>
      <c r="K131" s="3">
        <f>[7]Input!K131</f>
        <v>127.83404899019111</v>
      </c>
      <c r="L131" s="3">
        <f>[7]Input!L131</f>
        <v>127.76301677526131</v>
      </c>
    </row>
    <row r="132" spans="1:12">
      <c r="A132" s="38">
        <f>[7]Input!A132</f>
        <v>130</v>
      </c>
      <c r="B132" s="38" t="str">
        <f>[7]Input!B132</f>
        <v>IND_FT_HFO</v>
      </c>
      <c r="C132" s="38" t="str">
        <f>[7]Input!C132</f>
        <v>PRI_OIL_HFO</v>
      </c>
      <c r="D132" s="3">
        <f>[7]Input!D132</f>
        <v>304.58731894059298</v>
      </c>
      <c r="E132" s="3">
        <f>[7]Input!E132</f>
        <v>0</v>
      </c>
      <c r="F132" s="3">
        <f>[7]Input!F132</f>
        <v>0</v>
      </c>
      <c r="G132" s="3">
        <f>[7]Input!G132</f>
        <v>0</v>
      </c>
      <c r="H132" s="3">
        <f>[7]Input!H132</f>
        <v>0</v>
      </c>
      <c r="I132" s="3">
        <f>[7]Input!I132</f>
        <v>0</v>
      </c>
      <c r="J132" s="3">
        <f>[7]Input!J132</f>
        <v>0</v>
      </c>
      <c r="K132" s="3">
        <f>[7]Input!K132</f>
        <v>0</v>
      </c>
      <c r="L132" s="3">
        <f>[7]Input!L132</f>
        <v>0</v>
      </c>
    </row>
    <row r="133" spans="1:12">
      <c r="A133" s="38">
        <f>[7]Input!A133</f>
        <v>131</v>
      </c>
      <c r="B133" s="38" t="str">
        <f>[7]Input!B133</f>
        <v>IND_FT_OIL</v>
      </c>
      <c r="C133" s="38" t="str">
        <f>[7]Input!C133</f>
        <v>PRI_OIL_DST</v>
      </c>
      <c r="D133" s="3">
        <f>[7]Input!D133</f>
        <v>407.00747344824799</v>
      </c>
      <c r="E133" s="3">
        <f>[7]Input!E133</f>
        <v>353.57625493550728</v>
      </c>
      <c r="F133" s="3">
        <f>[7]Input!F133</f>
        <v>377.0283632594402</v>
      </c>
      <c r="G133" s="3">
        <f>[7]Input!G133</f>
        <v>389.14731221756529</v>
      </c>
      <c r="H133" s="3">
        <f>[7]Input!H133</f>
        <v>91.948092617987783</v>
      </c>
      <c r="I133" s="3">
        <f>[7]Input!I133</f>
        <v>45.022131674847543</v>
      </c>
      <c r="J133" s="3">
        <f>[7]Input!J133</f>
        <v>0</v>
      </c>
      <c r="K133" s="3">
        <f>[7]Input!K133</f>
        <v>0</v>
      </c>
      <c r="L133" s="3">
        <f>[7]Input!L133</f>
        <v>0</v>
      </c>
    </row>
    <row r="134" spans="1:12">
      <c r="A134" s="38">
        <f>[7]Input!A134</f>
        <v>132</v>
      </c>
      <c r="B134" s="38" t="str">
        <f>[7]Input!B134</f>
        <v>IND_FT_OIL</v>
      </c>
      <c r="C134" s="38" t="str">
        <f>[7]Input!C134</f>
        <v>PRI_OIL_KER</v>
      </c>
      <c r="D134" s="3">
        <f>[7]Input!D134</f>
        <v>52.887976775761018</v>
      </c>
      <c r="E134" s="3">
        <f>[7]Input!E134</f>
        <v>45.944937082015073</v>
      </c>
      <c r="F134" s="3">
        <f>[7]Input!F134</f>
        <v>48.992386186254933</v>
      </c>
      <c r="G134" s="3">
        <f>[7]Input!G134</f>
        <v>0</v>
      </c>
      <c r="H134" s="3">
        <f>[7]Input!H134</f>
        <v>11.948057232845869</v>
      </c>
      <c r="I134" s="3">
        <f>[7]Input!I134</f>
        <v>0</v>
      </c>
      <c r="J134" s="3">
        <f>[7]Input!J134</f>
        <v>0</v>
      </c>
      <c r="K134" s="3">
        <f>[7]Input!K134</f>
        <v>0</v>
      </c>
      <c r="L134" s="3">
        <f>[7]Input!L134</f>
        <v>0</v>
      </c>
    </row>
    <row r="135" spans="1:12">
      <c r="A135" s="38">
        <f>[7]Input!A135</f>
        <v>133</v>
      </c>
      <c r="B135" s="38" t="str">
        <f>[7]Input!B135</f>
        <v>IND_FT_OIL</v>
      </c>
      <c r="C135" s="38" t="str">
        <f>[7]Input!C135</f>
        <v>PRI_OIL_GSL</v>
      </c>
      <c r="D135" s="3">
        <f>[7]Input!D135</f>
        <v>0</v>
      </c>
      <c r="E135" s="3">
        <f>[7]Input!E135</f>
        <v>0</v>
      </c>
      <c r="F135" s="3">
        <f>[7]Input!F135</f>
        <v>0</v>
      </c>
      <c r="G135" s="3">
        <f>[7]Input!G135</f>
        <v>50.567164864429387</v>
      </c>
      <c r="H135" s="3">
        <f>[7]Input!H135</f>
        <v>0</v>
      </c>
      <c r="I135" s="3">
        <f>[7]Input!I135</f>
        <v>5.8503334944717134</v>
      </c>
      <c r="J135" s="3">
        <f>[7]Input!J135</f>
        <v>0</v>
      </c>
      <c r="K135" s="3">
        <f>[7]Input!K135</f>
        <v>0</v>
      </c>
      <c r="L135" s="3">
        <f>[7]Input!L135</f>
        <v>0</v>
      </c>
    </row>
    <row r="136" spans="1:12">
      <c r="A136" s="38">
        <f>[7]Input!A136</f>
        <v>134</v>
      </c>
      <c r="B136" s="38" t="str">
        <f>[7]Input!B136</f>
        <v>IND_FT_ETH</v>
      </c>
      <c r="C136" s="38" t="str">
        <f>[7]Input!C136</f>
        <v>PRI_GAS_RFG</v>
      </c>
      <c r="D136" s="3">
        <f>[7]Input!D136</f>
        <v>65.474640000000008</v>
      </c>
      <c r="E136" s="3">
        <f>[7]Input!E136</f>
        <v>73.103378643377582</v>
      </c>
      <c r="F136" s="3">
        <f>[7]Input!F136</f>
        <v>130.54174757745989</v>
      </c>
      <c r="G136" s="3">
        <f>[7]Input!G136</f>
        <v>192.86515040399729</v>
      </c>
      <c r="H136" s="3">
        <f>[7]Input!H136</f>
        <v>141.1084520557512</v>
      </c>
      <c r="I136" s="3">
        <f>[7]Input!I136</f>
        <v>241.27579128869431</v>
      </c>
      <c r="J136" s="3">
        <f>[7]Input!J136</f>
        <v>240.82798727203391</v>
      </c>
      <c r="K136" s="3">
        <f>[7]Input!K136</f>
        <v>191.975188037268</v>
      </c>
      <c r="L136" s="3">
        <f>[7]Input!L136</f>
        <v>48.088133001166341</v>
      </c>
    </row>
    <row r="137" spans="1:12">
      <c r="A137" s="38">
        <f>[7]Input!A137</f>
        <v>135</v>
      </c>
      <c r="B137" s="38" t="str">
        <f>[7]Input!B137</f>
        <v>IND_FT_ETH</v>
      </c>
      <c r="C137" s="38" t="str">
        <f>[7]Input!C137</f>
        <v>PRI_GAS_ETH</v>
      </c>
      <c r="D137" s="3">
        <f>[7]Input!D137</f>
        <v>51.444359999999982</v>
      </c>
      <c r="E137" s="3">
        <f>[7]Input!E137</f>
        <v>57.438368934082369</v>
      </c>
      <c r="F137" s="3">
        <f>[7]Input!F137</f>
        <v>0</v>
      </c>
      <c r="G137" s="3">
        <f>[7]Input!G137</f>
        <v>0</v>
      </c>
      <c r="H137" s="3">
        <f>[7]Input!H137</f>
        <v>100.16733923294311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 s="38">
        <f>[7]Input!A138</f>
        <v>136</v>
      </c>
      <c r="B138" s="38" t="str">
        <f>[7]Input!B138</f>
        <v>IND_FT_NAP</v>
      </c>
      <c r="C138" s="38" t="str">
        <f>[7]Input!C138</f>
        <v>PRI_OIL_NAP</v>
      </c>
      <c r="D138" s="3">
        <f>[7]Input!D138</f>
        <v>0</v>
      </c>
      <c r="E138" s="3">
        <f>[7]Input!E138</f>
        <v>0</v>
      </c>
      <c r="F138" s="3">
        <f>[7]Input!F138</f>
        <v>119.43970524310809</v>
      </c>
      <c r="G138" s="3">
        <f>[7]Input!G138</f>
        <v>119.43970524310809</v>
      </c>
      <c r="H138" s="3">
        <f>[7]Input!H138</f>
        <v>0</v>
      </c>
      <c r="I138" s="3">
        <f>[7]Input!I138</f>
        <v>3.7095332774122558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137</v>
      </c>
      <c r="B139" s="38" t="str">
        <f>[7]Input!B139</f>
        <v>IND_FT_NAP</v>
      </c>
      <c r="C139" s="38" t="str">
        <f>[7]Input!C139</f>
        <v>RNW_BIO_NAP</v>
      </c>
      <c r="D139" s="3">
        <f>[7]Input!D139</f>
        <v>84.172000000000011</v>
      </c>
      <c r="E139" s="3">
        <f>[7]Input!E139</f>
        <v>84.172000000000011</v>
      </c>
      <c r="F139" s="3">
        <f>[7]Input!F139</f>
        <v>0</v>
      </c>
      <c r="G139" s="3">
        <f>[7]Input!G139</f>
        <v>0</v>
      </c>
      <c r="H139" s="3">
        <f>[7]Input!H139</f>
        <v>24.66493564477393</v>
      </c>
      <c r="I139" s="3">
        <f>[7]Input!I139</f>
        <v>0</v>
      </c>
      <c r="J139" s="3">
        <f>[7]Input!J139</f>
        <v>3.571983076609039</v>
      </c>
      <c r="K139" s="3">
        <f>[7]Input!K139</f>
        <v>0</v>
      </c>
      <c r="L139" s="3">
        <f>[7]Input!L139</f>
        <v>0</v>
      </c>
    </row>
    <row r="140" spans="1:12">
      <c r="A140" s="38">
        <f>[7]Input!A140</f>
        <v>138</v>
      </c>
      <c r="B140" s="38" t="str">
        <f>[7]Input!B140</f>
        <v>IND_FT_PTC</v>
      </c>
      <c r="C140" s="38" t="str">
        <f>[7]Input!C140</f>
        <v>PRI_OIL_PTC</v>
      </c>
      <c r="D140" s="3">
        <f>[7]Input!D140</f>
        <v>394.46399999999988</v>
      </c>
      <c r="E140" s="3">
        <f>[7]Input!E140</f>
        <v>395.5640563327068</v>
      </c>
      <c r="F140" s="3">
        <f>[7]Input!F140</f>
        <v>317.84928475926108</v>
      </c>
      <c r="G140" s="3">
        <f>[7]Input!G140</f>
        <v>132.30399462258549</v>
      </c>
      <c r="H140" s="3">
        <f>[7]Input!H140</f>
        <v>38.946106042657121</v>
      </c>
      <c r="I140" s="3">
        <f>[7]Input!I140</f>
        <v>3.066115644835044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 s="38">
        <f>[7]Input!A141</f>
        <v>139</v>
      </c>
      <c r="B141" s="38" t="str">
        <f>[7]Input!B141</f>
        <v>IND_FT_BIO</v>
      </c>
      <c r="C141" s="38" t="str">
        <f>[7]Input!C141</f>
        <v>RNW_POT_BIO_MUN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367.09453835723821</v>
      </c>
      <c r="H141" s="3">
        <f>[7]Input!H141</f>
        <v>558.93266738851719</v>
      </c>
      <c r="I141" s="3">
        <f>[7]Input!I141</f>
        <v>0</v>
      </c>
      <c r="J141" s="3">
        <f>[7]Input!J141</f>
        <v>655.30000000000007</v>
      </c>
      <c r="K141" s="3">
        <f>[7]Input!K141</f>
        <v>181.89469412721479</v>
      </c>
      <c r="L141" s="3">
        <f>[7]Input!L141</f>
        <v>38.741930128168747</v>
      </c>
    </row>
    <row r="142" spans="1:12">
      <c r="A142" s="38">
        <f>[7]Input!A142</f>
        <v>140</v>
      </c>
      <c r="B142" s="38" t="str">
        <f>[7]Input!B142</f>
        <v>IND_FT_BIO</v>
      </c>
      <c r="C142" s="52" t="str">
        <f>[7]Input!C142</f>
        <v>RNW_POT_BIO_GAS</v>
      </c>
      <c r="D142" s="54">
        <f>[7]Input!D142</f>
        <v>0</v>
      </c>
      <c r="E142" s="54">
        <f>[7]Input!E142</f>
        <v>44.6873495281652</v>
      </c>
      <c r="F142" s="54">
        <f>[7]Input!F142</f>
        <v>655.50714669683384</v>
      </c>
      <c r="G142" s="54">
        <f>[7]Input!G142</f>
        <v>0</v>
      </c>
      <c r="H142" s="54">
        <f>[7]Input!H142</f>
        <v>0</v>
      </c>
      <c r="I142" s="54">
        <f>[7]Input!I142</f>
        <v>0</v>
      </c>
      <c r="J142" s="54">
        <f>[7]Input!J142</f>
        <v>0</v>
      </c>
      <c r="K142" s="54">
        <f>[7]Input!K142</f>
        <v>0</v>
      </c>
      <c r="L142" s="54">
        <f>[7]Input!L142</f>
        <v>0</v>
      </c>
    </row>
    <row r="143" spans="1:12">
      <c r="A143" s="38">
        <f>[7]Input!A143</f>
        <v>141</v>
      </c>
      <c r="B143" s="38" t="str">
        <f>[7]Input!B143</f>
        <v>IND_FT_BIO</v>
      </c>
      <c r="C143" s="38" t="str">
        <f>[7]Input!C143</f>
        <v>RNW_POT_BIO_WOD</v>
      </c>
      <c r="D143" s="3">
        <f>[7]Input!D143</f>
        <v>731.96651729629355</v>
      </c>
      <c r="E143" s="3">
        <f>[7]Input!E143</f>
        <v>798.28</v>
      </c>
      <c r="F143" s="3">
        <f>[7]Input!F143</f>
        <v>0</v>
      </c>
      <c r="G143" s="3">
        <f>[7]Input!G143</f>
        <v>470.91897210947508</v>
      </c>
      <c r="H143" s="3">
        <f>[7]Input!H143</f>
        <v>259.08527666066459</v>
      </c>
      <c r="I143" s="3">
        <f>[7]Input!I143</f>
        <v>826.01734952816514</v>
      </c>
      <c r="J143" s="3">
        <f>[7]Input!J143</f>
        <v>137.9978061259223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142</v>
      </c>
      <c r="B144" s="38" t="str">
        <f>[7]Input!B144</f>
        <v>IND_FT_BIO</v>
      </c>
      <c r="C144" s="38" t="str">
        <f>[7]Input!C144</f>
        <v>RNW_POT_BIO_LIQ</v>
      </c>
      <c r="D144" s="3">
        <f>[7]Input!D144</f>
        <v>0</v>
      </c>
      <c r="E144" s="3">
        <f>[7]Input!E144</f>
        <v>48.05</v>
      </c>
      <c r="F144" s="3">
        <f>[7]Input!F144</f>
        <v>45.006648380181609</v>
      </c>
      <c r="G144" s="3">
        <f>[7]Input!G144</f>
        <v>53.003839061451806</v>
      </c>
      <c r="H144" s="3">
        <f>[7]Input!H144</f>
        <v>72.999405478983419</v>
      </c>
      <c r="I144" s="3">
        <f>[7]Input!I144</f>
        <v>64.999999999999986</v>
      </c>
      <c r="J144" s="3">
        <f>[7]Input!J144</f>
        <v>40.077672999999997</v>
      </c>
      <c r="K144" s="3">
        <f>[7]Input!K144</f>
        <v>0</v>
      </c>
      <c r="L144" s="3">
        <f>[7]Input!L144</f>
        <v>0</v>
      </c>
    </row>
    <row r="145" spans="1:12">
      <c r="A145" s="38">
        <f>[7]Input!A145</f>
        <v>143</v>
      </c>
      <c r="B145" s="38" t="str">
        <f>[7]Input!B145</f>
        <v>IND_FT_BIO_ETH</v>
      </c>
      <c r="C145" s="38" t="str">
        <f>[7]Input!C145</f>
        <v>RNW_BIO_ETH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274.23582053344279</v>
      </c>
      <c r="L145" s="3">
        <f>[7]Input!L145</f>
        <v>989.40904626904739</v>
      </c>
    </row>
    <row r="146" spans="1:12">
      <c r="A146" s="38">
        <f>[7]Input!A146</f>
        <v>144</v>
      </c>
      <c r="B146" s="38" t="str">
        <f>[7]Input!B146</f>
        <v>IND_FT_BGS</v>
      </c>
      <c r="C146" s="38" t="str">
        <f>[7]Input!C146</f>
        <v>RNW_POT_BIO_GAS</v>
      </c>
      <c r="D146" s="3">
        <f>[7]Input!D146</f>
        <v>10.838146524899051</v>
      </c>
      <c r="E146" s="3">
        <f>[7]Input!E146</f>
        <v>12.62892886948763</v>
      </c>
      <c r="F146" s="3">
        <f>[7]Input!F146</f>
        <v>16.292231036386969</v>
      </c>
      <c r="G146" s="3">
        <f>[7]Input!G146</f>
        <v>23.228986257960461</v>
      </c>
      <c r="H146" s="3">
        <f>[7]Input!H146</f>
        <v>31.962914218242378</v>
      </c>
      <c r="I146" s="3">
        <f>[7]Input!I146</f>
        <v>35.781425774682049</v>
      </c>
      <c r="J146" s="3">
        <f>[7]Input!J146</f>
        <v>36.044897820770423</v>
      </c>
      <c r="K146" s="3">
        <f>[7]Input!K146</f>
        <v>36.686194104286777</v>
      </c>
      <c r="L146" s="3">
        <f>[7]Input!L146</f>
        <v>38.115681531602213</v>
      </c>
    </row>
    <row r="147" spans="1:12">
      <c r="A147" s="38">
        <f>[7]Input!A147</f>
        <v>145</v>
      </c>
      <c r="B147" s="38" t="str">
        <f>[7]Input!B147</f>
        <v>IND_FT_GEO</v>
      </c>
      <c r="C147" s="38" t="str">
        <f>[7]Input!C147</f>
        <v>RNW_POT_GEO</v>
      </c>
      <c r="D147" s="3">
        <f>[7]Input!D147</f>
        <v>1.7911458333333341</v>
      </c>
      <c r="E147" s="3">
        <f>[7]Input!E147</f>
        <v>32.68713377030447</v>
      </c>
      <c r="F147" s="3">
        <f>[7]Input!F147</f>
        <v>31.36152634710712</v>
      </c>
      <c r="G147" s="3">
        <f>[7]Input!G147</f>
        <v>31.797005036188761</v>
      </c>
      <c r="H147" s="3">
        <f>[7]Input!H147</f>
        <v>0.3142361111111111</v>
      </c>
      <c r="I147" s="3">
        <f>[7]Input!I147</f>
        <v>0.15711805555555561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 s="38">
        <f>[7]Input!A148</f>
        <v>146</v>
      </c>
      <c r="B148" s="38" t="str">
        <f>[7]Input!B148</f>
        <v>IND_FT_ELC</v>
      </c>
      <c r="C148" s="38" t="str">
        <f>[7]Input!C148</f>
        <v>ELC</v>
      </c>
      <c r="D148" s="3">
        <f>[7]Input!D148</f>
        <v>4145.936999999999</v>
      </c>
      <c r="E148" s="3">
        <f>[7]Input!E148</f>
        <v>4145.1289999999999</v>
      </c>
      <c r="F148" s="3">
        <f>[7]Input!F148</f>
        <v>4067.8670000000002</v>
      </c>
      <c r="G148" s="3">
        <f>[7]Input!G148</f>
        <v>4254.9177083446357</v>
      </c>
      <c r="H148" s="3">
        <f>[7]Input!H148</f>
        <v>5025.0970131158974</v>
      </c>
      <c r="I148" s="3">
        <f>[7]Input!I148</f>
        <v>6115.7280305500572</v>
      </c>
      <c r="J148" s="3">
        <f>[7]Input!J148</f>
        <v>6820.6271308256628</v>
      </c>
      <c r="K148" s="3">
        <f>[7]Input!K148</f>
        <v>7546.2242858323534</v>
      </c>
      <c r="L148" s="3">
        <f>[7]Input!L148</f>
        <v>8073.9760452407063</v>
      </c>
    </row>
    <row r="149" spans="1:12">
      <c r="A149" s="38">
        <f>[7]Input!A149</f>
        <v>147</v>
      </c>
      <c r="B149" s="38" t="str">
        <f>[7]Input!B149</f>
        <v>IND_FT_HET</v>
      </c>
      <c r="C149" s="38" t="str">
        <f>[7]Input!C149</f>
        <v>HET</v>
      </c>
      <c r="D149" s="3">
        <f>[7]Input!D149</f>
        <v>1042.2087265620801</v>
      </c>
      <c r="E149" s="3">
        <f>[7]Input!E149</f>
        <v>1012.043078947368</v>
      </c>
      <c r="F149" s="3">
        <f>[7]Input!F149</f>
        <v>963.77075146527</v>
      </c>
      <c r="G149" s="3">
        <f>[7]Input!G149</f>
        <v>992.13380582593265</v>
      </c>
      <c r="H149" s="3">
        <f>[7]Input!H149</f>
        <v>881.31126465073373</v>
      </c>
      <c r="I149" s="3">
        <f>[7]Input!I149</f>
        <v>888.64635299687313</v>
      </c>
      <c r="J149" s="3">
        <f>[7]Input!J149</f>
        <v>721.72997519090904</v>
      </c>
      <c r="K149" s="3">
        <f>[7]Input!K149</f>
        <v>818.17348500310447</v>
      </c>
      <c r="L149" s="3">
        <f>[7]Input!L149</f>
        <v>1236.2408816273071</v>
      </c>
    </row>
    <row r="150" spans="1:12">
      <c r="A150" s="38">
        <f>[7]Input!A150</f>
        <v>148</v>
      </c>
      <c r="B150" s="38" t="str">
        <f>[7]Input!B150</f>
        <v>HH2_WE_DEL_IND_D_1_NEW</v>
      </c>
      <c r="C150" s="38" t="str">
        <f>[7]Input!C150</f>
        <v>HH2_WE_DT</v>
      </c>
      <c r="D150" s="3">
        <f>[7]Input!D150</f>
        <v>0</v>
      </c>
      <c r="E150" s="3">
        <f>[7]Input!E150</f>
        <v>9.0000000000000011E-2</v>
      </c>
      <c r="F150" s="3">
        <f>[7]Input!F150</f>
        <v>0.09</v>
      </c>
      <c r="G150" s="3">
        <f>[7]Input!G150</f>
        <v>58.586047287106403</v>
      </c>
      <c r="H150" s="3">
        <f>[7]Input!H150</f>
        <v>533.03890932887236</v>
      </c>
      <c r="I150" s="3">
        <f>[7]Input!I150</f>
        <v>672.87790449178954</v>
      </c>
      <c r="J150" s="3">
        <f>[7]Input!J150</f>
        <v>803.57146088574029</v>
      </c>
      <c r="K150" s="3">
        <f>[7]Input!K150</f>
        <v>831.62847270964266</v>
      </c>
      <c r="L150" s="3">
        <f>[7]Input!L150</f>
        <v>823.95580815290282</v>
      </c>
    </row>
    <row r="151" spans="1:12">
      <c r="A151" s="38">
        <f>[7]Input!A151</f>
        <v>0</v>
      </c>
      <c r="B151" s="38">
        <f>[7]Input!B151</f>
        <v>0</v>
      </c>
      <c r="C151" s="38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 s="38">
        <f>[7]Input!A152</f>
        <v>0</v>
      </c>
      <c r="B152" s="38">
        <f>[7]Input!B152</f>
        <v>0</v>
      </c>
      <c r="C152" s="38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 s="38">
        <f>[7]Input!A153</f>
        <v>0</v>
      </c>
      <c r="B153" s="38">
        <f>[7]Input!B153</f>
        <v>0</v>
      </c>
      <c r="C153" s="38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 s="38">
        <f>[7]Input!A154</f>
        <v>0</v>
      </c>
      <c r="B154" s="38">
        <f>[7]Input!B154</f>
        <v>0</v>
      </c>
      <c r="C154" s="38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 s="38">
        <f>[7]Input!A155</f>
        <v>0</v>
      </c>
      <c r="B155" s="38">
        <f>[7]Input!B155</f>
        <v>0</v>
      </c>
      <c r="C155" s="38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 s="38">
        <f>[7]Input!A156</f>
        <v>0</v>
      </c>
      <c r="B156" s="38">
        <f>[7]Input!B156</f>
        <v>0</v>
      </c>
      <c r="C156" s="38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58.03027737499999</v>
      </c>
      <c r="E2" s="38">
        <f>[8]Output!E2</f>
        <v>44.591304800000003</v>
      </c>
      <c r="F2" s="38">
        <f>[8]Output!F2</f>
        <v>33.443478599999992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599.74988435361911</v>
      </c>
      <c r="S2" s="3">
        <f t="shared" si="1"/>
        <v>491.06644881267266</v>
      </c>
      <c r="T2" s="3">
        <f t="shared" si="1"/>
        <v>266.87891207100671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652.1899942468624</v>
      </c>
      <c r="E3" s="38">
        <f>[8]Output!E3</f>
        <v>335.94771600000001</v>
      </c>
      <c r="F3" s="38">
        <f>[8]Output!F3</f>
        <v>345.39943018732731</v>
      </c>
      <c r="G3" s="38">
        <f>[8]Output!G3</f>
        <v>167.97385800000001</v>
      </c>
      <c r="H3" s="38">
        <f>[8]Output!H3</f>
        <v>83.986929000000003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774.23199999999997</v>
      </c>
      <c r="P3" s="3">
        <f t="shared" ref="P3:W3" si="2">SUMIF($B:$B,"*COA*",E:E)</f>
        <v>616.47699999999963</v>
      </c>
      <c r="Q3" s="3">
        <f t="shared" si="2"/>
        <v>468.21099999999979</v>
      </c>
      <c r="R3" s="3">
        <f t="shared" si="2"/>
        <v>606.74576934104812</v>
      </c>
      <c r="S3" s="3">
        <f t="shared" si="2"/>
        <v>43.096011631166732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222.50320113895171</v>
      </c>
      <c r="E4" s="38">
        <f>[8]Output!E4</f>
        <v>145.09820215965169</v>
      </c>
      <c r="F4" s="38">
        <f>[8]Output!F4</f>
        <v>105.41643912000001</v>
      </c>
      <c r="G4" s="38">
        <f>[8]Output!G4</f>
        <v>70.27762607999999</v>
      </c>
      <c r="H4" s="38">
        <f>[8]Output!H4</f>
        <v>35.138813040000009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92.486000000000018</v>
      </c>
      <c r="Q4" s="3">
        <f t="shared" si="3"/>
        <v>75.256000000000014</v>
      </c>
      <c r="R4" s="3">
        <f t="shared" si="3"/>
        <v>90.197352266875015</v>
      </c>
      <c r="S4" s="3">
        <f t="shared" si="3"/>
        <v>33.148507400339568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88.779936757429184</v>
      </c>
      <c r="E5" s="38">
        <f>[8]Output!E5</f>
        <v>49.316537504000003</v>
      </c>
      <c r="F5" s="38">
        <f>[8]Output!F5</f>
        <v>56.393494655195582</v>
      </c>
      <c r="G5" s="38">
        <f>[8]Output!G5</f>
        <v>24.658268752000001</v>
      </c>
      <c r="H5" s="38">
        <f>[8]Output!H5</f>
        <v>12.32913437599999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46.634830529999995</v>
      </c>
      <c r="S5" s="3">
        <f t="shared" si="4"/>
        <v>159.69064417451858</v>
      </c>
      <c r="T5" s="3">
        <f t="shared" si="4"/>
        <v>216.77232714862251</v>
      </c>
      <c r="U5" s="3">
        <f t="shared" si="4"/>
        <v>254.89079432972491</v>
      </c>
      <c r="V5" s="3">
        <f t="shared" si="4"/>
        <v>368.12713918928063</v>
      </c>
      <c r="W5" s="3">
        <f t="shared" si="4"/>
        <v>368.12713918928063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6.9215669999999987</v>
      </c>
      <c r="E6" s="38">
        <f>[8]Output!E6</f>
        <v>5.5372536000000014</v>
      </c>
      <c r="F6" s="38">
        <f>[8]Output!F6</f>
        <v>4.1529401999999997</v>
      </c>
      <c r="G6" s="38">
        <f>[8]Output!G6</f>
        <v>2.7686267999999998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297.82835346111563</v>
      </c>
      <c r="W6" s="3">
        <f t="shared" si="5"/>
        <v>297.82835346111563</v>
      </c>
    </row>
    <row r="7" spans="1:23">
      <c r="A7" s="38">
        <f>[8]Output!A7</f>
        <v>5</v>
      </c>
      <c r="B7" s="38" t="str">
        <f>[8]Output!B7</f>
        <v>HET_OIL_EXS</v>
      </c>
      <c r="C7" s="38" t="str">
        <f>[8]Output!C7</f>
        <v>HET</v>
      </c>
      <c r="D7" s="38">
        <f>[8]Output!D7</f>
        <v>23.187457500000001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0</v>
      </c>
      <c r="K7" s="38">
        <f>[8]Output!K7</f>
        <v>0</v>
      </c>
      <c r="L7" s="38">
        <f>[8]Output!L7</f>
        <v>0</v>
      </c>
      <c r="N7" t="s">
        <v>43</v>
      </c>
      <c r="O7" s="3">
        <f>SUMIF($B:$B,"*BIO*",D:D)</f>
        <v>526.52899999999988</v>
      </c>
      <c r="P7" s="3">
        <f t="shared" ref="P7:W7" si="6">SUMIF($B:$B,"*BIO*",E:E)</f>
        <v>688.952</v>
      </c>
      <c r="Q7" s="3">
        <f t="shared" si="6"/>
        <v>803.43099999999993</v>
      </c>
      <c r="R7" s="3">
        <f t="shared" si="6"/>
        <v>761.85188169680464</v>
      </c>
      <c r="S7" s="3">
        <f t="shared" si="6"/>
        <v>739.67885492080461</v>
      </c>
      <c r="T7" s="3">
        <f t="shared" si="6"/>
        <v>717.50582814480458</v>
      </c>
      <c r="U7" s="3">
        <f t="shared" si="6"/>
        <v>328.97622690223392</v>
      </c>
      <c r="V7" s="3">
        <f t="shared" si="6"/>
        <v>609.97388518144101</v>
      </c>
      <c r="W7" s="3">
        <f t="shared" si="6"/>
        <v>609.97388518144101</v>
      </c>
    </row>
    <row r="8" spans="1:23">
      <c r="A8" s="38">
        <f>[8]Output!A8</f>
        <v>6</v>
      </c>
      <c r="B8" s="38" t="str">
        <f>[8]Output!B8</f>
        <v>HET_NGA_EXS</v>
      </c>
      <c r="C8" s="38" t="str">
        <f>[8]Output!C8</f>
        <v>HET</v>
      </c>
      <c r="D8" s="38">
        <f>[8]Output!D8</f>
        <v>127.52628525</v>
      </c>
      <c r="E8" s="38">
        <f>[8]Output!E8</f>
        <v>141.4368141873274</v>
      </c>
      <c r="F8" s="38">
        <f>[8]Output!F8</f>
        <v>115.67010000000001</v>
      </c>
      <c r="G8" s="38">
        <f>[8]Output!G8</f>
        <v>82.531556540946511</v>
      </c>
      <c r="H8" s="38">
        <f>[8]Output!H8</f>
        <v>57.835049999999967</v>
      </c>
      <c r="I8" s="38">
        <f>[8]Output!I8</f>
        <v>0</v>
      </c>
      <c r="J8" s="38">
        <f>[8]Output!J8</f>
        <v>0</v>
      </c>
      <c r="K8" s="38">
        <f>[8]Output!K8</f>
        <v>0</v>
      </c>
      <c r="L8" s="38">
        <f>[8]Output!L8</f>
        <v>0</v>
      </c>
    </row>
    <row r="9" spans="1:23">
      <c r="A9" s="38">
        <f>[8]Output!A9</f>
        <v>7</v>
      </c>
      <c r="B9" s="38" t="str">
        <f>[8]Output!B9</f>
        <v>HET_COA_EXS</v>
      </c>
      <c r="C9" s="38" t="str">
        <f>[8]Output!C9</f>
        <v>HET</v>
      </c>
      <c r="D9" s="38">
        <f>[8]Output!D9</f>
        <v>47.730135599999997</v>
      </c>
      <c r="E9" s="38">
        <f>[8]Output!E9</f>
        <v>29.330763600000001</v>
      </c>
      <c r="F9" s="38">
        <f>[8]Output!F9</f>
        <v>0</v>
      </c>
      <c r="G9" s="38">
        <f>[8]Output!G9</f>
        <v>32.469479999999997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2267.0349999999999</v>
      </c>
      <c r="Q9" s="3">
        <f t="shared" si="7"/>
        <v>2209.212</v>
      </c>
      <c r="R9" s="3">
        <f t="shared" si="7"/>
        <v>2108.0142925495966</v>
      </c>
      <c r="S9" s="3">
        <f t="shared" si="7"/>
        <v>1469.356169494502</v>
      </c>
      <c r="T9" s="3">
        <f t="shared" si="7"/>
        <v>1202.9579186419337</v>
      </c>
      <c r="U9" s="3">
        <f t="shared" si="7"/>
        <v>583.8670212319588</v>
      </c>
      <c r="V9" s="3">
        <f t="shared" si="7"/>
        <v>1275.9293778318374</v>
      </c>
      <c r="W9" s="3">
        <f t="shared" si="7"/>
        <v>1275.9293778318374</v>
      </c>
    </row>
    <row r="10" spans="1:23">
      <c r="A10" s="38">
        <f>[8]Output!A10</f>
        <v>8</v>
      </c>
      <c r="B10" s="38" t="str">
        <f>[8]Output!B10</f>
        <v>HET_BIO_EXS</v>
      </c>
      <c r="C10" s="38" t="str">
        <f>[8]Output!C10</f>
        <v>HET</v>
      </c>
      <c r="D10" s="38">
        <f>[8]Output!D10</f>
        <v>59.063354400000001</v>
      </c>
      <c r="E10" s="38">
        <f>[8]Output!E10</f>
        <v>49.219461999999993</v>
      </c>
      <c r="F10" s="38">
        <f>[8]Output!F10</f>
        <v>39.375569599999992</v>
      </c>
      <c r="G10" s="38">
        <f>[8]Output!G10</f>
        <v>29.53167719999999</v>
      </c>
      <c r="H10" s="38">
        <f>[8]Output!H10</f>
        <v>19.687784799999999</v>
      </c>
      <c r="I10" s="38">
        <f>[8]Output!I10</f>
        <v>9.8438923999999979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HET_GEO_EXS</v>
      </c>
      <c r="C11" s="38" t="str">
        <f>[8]Output!C11</f>
        <v>HET</v>
      </c>
      <c r="D11" s="38">
        <f>[8]Output!D11</f>
        <v>2.500049999999999</v>
      </c>
      <c r="E11" s="38">
        <f>[8]Output!E11</f>
        <v>2.0833750000000002</v>
      </c>
      <c r="F11" s="38">
        <f>[8]Output!F11</f>
        <v>2.5333839999999999</v>
      </c>
      <c r="G11" s="38">
        <f>[8]Output!G11</f>
        <v>1.39652793</v>
      </c>
      <c r="H11" s="38">
        <f>[8]Output!H11</f>
        <v>0.83335000000000004</v>
      </c>
      <c r="I11" s="38">
        <f>[8]Output!I11</f>
        <v>0.41667500000000002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HET_SOL_EXS</v>
      </c>
      <c r="C12" s="38" t="str">
        <f>[8]Output!C12</f>
        <v>HET</v>
      </c>
      <c r="D12" s="38">
        <f>[8]Output!D12</f>
        <v>5.6553832499999998E-2</v>
      </c>
      <c r="E12" s="38">
        <f>[8]Output!E12</f>
        <v>4.7128193750000012E-2</v>
      </c>
      <c r="F12" s="38">
        <f>[8]Output!F12</f>
        <v>3.7702554999999999E-2</v>
      </c>
      <c r="G12" s="38">
        <f>[8]Output!G12</f>
        <v>2.8276916249999999E-2</v>
      </c>
      <c r="H12" s="38">
        <f>[8]Output!H12</f>
        <v>1.8851277499999999E-2</v>
      </c>
      <c r="I12" s="38">
        <f>[8]Output!I12</f>
        <v>9.4256387499999962E-3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HET_OIL_NEW</v>
      </c>
      <c r="C13" s="38" t="str">
        <f>[8]Output!C13</f>
        <v>HET</v>
      </c>
      <c r="D13" s="38">
        <f>[8]Output!D13</f>
        <v>92.383265124999994</v>
      </c>
      <c r="E13" s="38">
        <f>[8]Output!E13</f>
        <v>47.894695200000022</v>
      </c>
      <c r="F13" s="38">
        <f>[8]Output!F13</f>
        <v>41.812521400000023</v>
      </c>
      <c r="G13" s="38">
        <f>[8]Output!G13</f>
        <v>67.901699866875006</v>
      </c>
      <c r="H13" s="38">
        <f>[8]Output!H13</f>
        <v>22.000681200339571</v>
      </c>
      <c r="I13" s="38">
        <f>[8]Output!I13</f>
        <v>0</v>
      </c>
      <c r="J13" s="38">
        <f>[8]Output!J13</f>
        <v>0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HET_NGA_NEW</v>
      </c>
      <c r="C14" s="38" t="str">
        <f>[8]Output!C14</f>
        <v>HET</v>
      </c>
      <c r="D14" s="38">
        <f>[8]Output!D14</f>
        <v>288.15872050313772</v>
      </c>
      <c r="E14" s="38">
        <f>[8]Output!E14</f>
        <v>349.24446981267272</v>
      </c>
      <c r="F14" s="38">
        <f>[8]Output!F14</f>
        <v>349.24446981267272</v>
      </c>
      <c r="G14" s="38">
        <f>[8]Output!G14</f>
        <v>349.24446981267261</v>
      </c>
      <c r="H14" s="38">
        <f>[8]Output!H14</f>
        <v>349.24446981267272</v>
      </c>
      <c r="I14" s="38">
        <f>[8]Output!I14</f>
        <v>266.87891207100671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HET_COA_NEW</v>
      </c>
      <c r="C15" s="38" t="str">
        <f>[8]Output!C15</f>
        <v>HET</v>
      </c>
      <c r="D15" s="38">
        <f>[8]Output!D15</f>
        <v>503.99866326104819</v>
      </c>
      <c r="E15" s="38">
        <f>[8]Output!E15</f>
        <v>442.04803424034799</v>
      </c>
      <c r="F15" s="38">
        <f>[8]Output!F15</f>
        <v>362.79456087999978</v>
      </c>
      <c r="G15" s="38">
        <f>[8]Output!G15</f>
        <v>503.99866326104819</v>
      </c>
      <c r="H15" s="38">
        <f>[8]Output!H15</f>
        <v>7.9571985911667227</v>
      </c>
      <c r="I15" s="38">
        <f>[8]Output!I15</f>
        <v>0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HET_BIO_NEW</v>
      </c>
      <c r="C16" s="38" t="str">
        <f>[8]Output!C16</f>
        <v>HET</v>
      </c>
      <c r="D16" s="38">
        <f>[8]Output!D16</f>
        <v>378.6857088425707</v>
      </c>
      <c r="E16" s="38">
        <f>[8]Output!E16</f>
        <v>590.41600049600004</v>
      </c>
      <c r="F16" s="38">
        <f>[8]Output!F16</f>
        <v>707.6619357448044</v>
      </c>
      <c r="G16" s="38">
        <f>[8]Output!G16</f>
        <v>707.66193574480462</v>
      </c>
      <c r="H16" s="38">
        <f>[8]Output!H16</f>
        <v>707.66193574480462</v>
      </c>
      <c r="I16" s="38">
        <f>[8]Output!I16</f>
        <v>707.66193574480462</v>
      </c>
      <c r="J16" s="38">
        <f>[8]Output!J16</f>
        <v>328.97622690223392</v>
      </c>
      <c r="K16" s="38">
        <f>[8]Output!K16</f>
        <v>609.97388518144101</v>
      </c>
      <c r="L16" s="38">
        <f>[8]Output!L16</f>
        <v>609.97388518144101</v>
      </c>
    </row>
    <row r="17" spans="1:12">
      <c r="A17" s="38">
        <f>[8]Output!A17</f>
        <v>15</v>
      </c>
      <c r="B17" s="38" t="str">
        <f>[8]Output!B17</f>
        <v>HET_GEO_NEW</v>
      </c>
      <c r="C17" s="38" t="str">
        <f>[8]Output!C17</f>
        <v>HET</v>
      </c>
      <c r="D17" s="38">
        <f>[8]Output!D17</f>
        <v>21.738382999999999</v>
      </c>
      <c r="E17" s="38">
        <f>[8]Output!E17</f>
        <v>33.808371399999999</v>
      </c>
      <c r="F17" s="38">
        <f>[8]Output!F17</f>
        <v>42.469675799999997</v>
      </c>
      <c r="G17" s="38">
        <f>[8]Output!G17</f>
        <v>42.469675799999997</v>
      </c>
      <c r="H17" s="38">
        <f>[8]Output!H17</f>
        <v>157.47298077451859</v>
      </c>
      <c r="I17" s="38">
        <f>[8]Output!I17</f>
        <v>216.35565214862251</v>
      </c>
      <c r="J17" s="38">
        <f>[8]Output!J17</f>
        <v>254.89079432972491</v>
      </c>
      <c r="K17" s="38">
        <f>[8]Output!K17</f>
        <v>368.12713918928063</v>
      </c>
      <c r="L17" s="38">
        <f>[8]Output!L17</f>
        <v>368.12713918928063</v>
      </c>
    </row>
    <row r="18" spans="1:12">
      <c r="A18" s="38">
        <f>[8]Output!A18</f>
        <v>16</v>
      </c>
      <c r="B18" s="38" t="str">
        <f>[8]Output!B18</f>
        <v>HET_SOL_NEW</v>
      </c>
      <c r="C18" s="38" t="str">
        <f>[8]Output!C18</f>
        <v>HET</v>
      </c>
      <c r="D18" s="38">
        <f>[8]Output!D18</f>
        <v>0.1494461675</v>
      </c>
      <c r="E18" s="38">
        <f>[8]Output!E18</f>
        <v>1.01487180625</v>
      </c>
      <c r="F18" s="38">
        <f>[8]Output!F18</f>
        <v>2.8062974449999989</v>
      </c>
      <c r="G18" s="38">
        <f>[8]Output!G18</f>
        <v>2.8062974449999989</v>
      </c>
      <c r="H18" s="38">
        <f>[8]Output!H18</f>
        <v>2.6568512774999991</v>
      </c>
      <c r="I18" s="38">
        <f>[8]Output!I18</f>
        <v>1.7914256387499989</v>
      </c>
      <c r="J18" s="38">
        <f>[8]Output!J18</f>
        <v>0</v>
      </c>
      <c r="K18" s="38">
        <f>[8]Output!K18</f>
        <v>297.82835346111563</v>
      </c>
      <c r="L18" s="38">
        <f>[8]Output!L18</f>
        <v>297.82835346111563</v>
      </c>
    </row>
    <row r="19" spans="1:12">
      <c r="A19" s="38">
        <f>[8]Output!A19</f>
        <v>0</v>
      </c>
      <c r="B19" s="38">
        <f>[8]Output!B19</f>
        <v>0</v>
      </c>
      <c r="C19" s="38">
        <f>[8]Output!C19</f>
        <v>0</v>
      </c>
      <c r="D19" s="38">
        <f>[8]Output!D19</f>
        <v>0</v>
      </c>
      <c r="E19" s="38">
        <f>[8]Output!E19</f>
        <v>0</v>
      </c>
      <c r="F19" s="38">
        <f>[8]Output!F19</f>
        <v>0</v>
      </c>
      <c r="G19" s="38">
        <f>[8]Output!G19</f>
        <v>0</v>
      </c>
      <c r="H19" s="38">
        <f>[8]Output!H19</f>
        <v>0</v>
      </c>
      <c r="I19" s="38">
        <f>[8]Output!I19</f>
        <v>0</v>
      </c>
      <c r="J19" s="38">
        <f>[8]Output!J19</f>
        <v>0</v>
      </c>
      <c r="K19" s="38">
        <f>[8]Output!K19</f>
        <v>0</v>
      </c>
      <c r="L19" s="38">
        <f>[8]Output!L19</f>
        <v>0</v>
      </c>
    </row>
    <row r="20" spans="1:12">
      <c r="A20" s="38">
        <f>[8]Output!A20</f>
        <v>0</v>
      </c>
      <c r="B20" s="38">
        <f>[8]Output!B20</f>
        <v>0</v>
      </c>
      <c r="C20" s="38">
        <f>[8]Output!C20</f>
        <v>0</v>
      </c>
      <c r="D20" s="38">
        <f>[8]Output!D20</f>
        <v>0</v>
      </c>
      <c r="E20" s="38">
        <f>[8]Output!E20</f>
        <v>0</v>
      </c>
      <c r="F20" s="38">
        <f>[8]Output!F20</f>
        <v>0</v>
      </c>
      <c r="G20" s="38">
        <f>[8]Output!G20</f>
        <v>0</v>
      </c>
      <c r="H20" s="38">
        <f>[8]Output!H20</f>
        <v>0</v>
      </c>
      <c r="I20" s="38">
        <f>[8]Output!I20</f>
        <v>0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0.2243821366923717</v>
      </c>
      <c r="G6">
        <f>[2]Capacity_HH2!G6</f>
        <v>1.3216073011536369</v>
      </c>
      <c r="H6">
        <f>[2]Capacity_HH2!H6</f>
        <v>8.0442866218396549</v>
      </c>
      <c r="I6">
        <f>[2]Capacity_HH2!I6</f>
        <v>42.893113181552039</v>
      </c>
      <c r="J6">
        <f>[2]Capacity_HH2!J6</f>
        <v>110.04125213476991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226.2524491130068</v>
      </c>
      <c r="E23">
        <f>[2]Capacity_HH2!E23</f>
        <v>2148.8969072819241</v>
      </c>
      <c r="F23">
        <f>[2]Capacity_HH2!F23</f>
        <v>2649.622062954506</v>
      </c>
      <c r="G23">
        <f>[2]Capacity_HH2!G23</f>
        <v>3175.9348985932061</v>
      </c>
      <c r="H23">
        <f>[2]Capacity_HH2!H23</f>
        <v>4997.8584741544937</v>
      </c>
      <c r="I23">
        <f>[2]Capacity_HH2!I23</f>
        <v>6917.782856431475</v>
      </c>
      <c r="J23">
        <f>[2]Capacity_HH2!J23</f>
        <v>8762.8256808895967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0</v>
      </c>
      <c r="H28">
        <f>[2]Capacity_HH2!H28</f>
        <v>0.3949762549704372</v>
      </c>
      <c r="I28">
        <f>[2]Capacity_HH2!I28</f>
        <v>0.3949762549704372</v>
      </c>
      <c r="J28">
        <f>[2]Capacity_HH2!J28</f>
        <v>0.3949762549704372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1.1606819006166129E-2</v>
      </c>
      <c r="G30">
        <f>[2]Capacity_HH2!G30</f>
        <v>7.2059001329948011E-2</v>
      </c>
      <c r="H30">
        <f>[2]Capacity_HH2!H30</f>
        <v>7.2059001329948011E-2</v>
      </c>
      <c r="I30">
        <f>[2]Capacity_HH2!I30</f>
        <v>2.5121481462618509</v>
      </c>
      <c r="J30">
        <f>[2]Capacity_HH2!J30</f>
        <v>16.772889824346962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2.8864471206718152</v>
      </c>
      <c r="G34">
        <f>[2]Capacity_HH2!G34</f>
        <v>17.61407935160636</v>
      </c>
      <c r="H34">
        <f>[2]Capacity_HH2!H34</f>
        <v>112.29000190137759</v>
      </c>
      <c r="I34">
        <f>[2]Capacity_HH2!I34</f>
        <v>583.41977961154203</v>
      </c>
      <c r="J34">
        <f>[2]Capacity_HH2!J34</f>
        <v>1004.339765992988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83.702723539648801</v>
      </c>
      <c r="F39">
        <f>[2]Capacity_HH2!F39</f>
        <v>761.56031221532487</v>
      </c>
      <c r="G39">
        <f>[2]Capacity_HH2!G39</f>
        <v>961.35028430241539</v>
      </c>
      <c r="H39">
        <f>[2]Capacity_HH2!H39</f>
        <v>1148.074037240495</v>
      </c>
      <c r="I39">
        <f>[2]Capacity_HH2!I39</f>
        <v>1188.159491248615</v>
      </c>
      <c r="J39">
        <f>[2]Capacity_HH2!J39</f>
        <v>1177.1974456772859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295.31576263978832</v>
      </c>
      <c r="G40">
        <f>[2]Capacity_HH2!G40</f>
        <v>303.08740804531681</v>
      </c>
      <c r="H40">
        <f>[2]Capacity_HH2!H40</f>
        <v>339.64123656834101</v>
      </c>
      <c r="I40">
        <f>[2]Capacity_HH2!I40</f>
        <v>339.64123656834101</v>
      </c>
      <c r="J40">
        <f>[2]Capacity_HH2!J40</f>
        <v>147.7727978565205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6.2060850563119878</v>
      </c>
      <c r="I41">
        <f>[2]Capacity_HH2!I41</f>
        <v>44.868045049588162</v>
      </c>
      <c r="J41">
        <f>[2]Capacity_HH2!J41</f>
        <v>270.37485291645658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1.1901159858799799</v>
      </c>
      <c r="H42">
        <f>[2]Capacity_HH2!H42</f>
        <v>1.1901159858799799</v>
      </c>
      <c r="I42">
        <f>[2]Capacity_HH2!I42</f>
        <v>1.1901159858799799</v>
      </c>
      <c r="J42">
        <f>[2]Capacity_HH2!J42</f>
        <v>0.59505799293998984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 s="38">
        <f>[9]Output!D2</f>
        <v>0</v>
      </c>
      <c r="E2" s="38">
        <f>[9]Output!E2</f>
        <v>0</v>
      </c>
      <c r="F2" s="38">
        <f>[9]Output!F2</f>
        <v>0</v>
      </c>
      <c r="G2" s="38">
        <f>[9]Output!G2</f>
        <v>0.97111913357400736</v>
      </c>
      <c r="H2" s="38">
        <f>[9]Output!H2</f>
        <v>13984.154408009939</v>
      </c>
      <c r="I2" s="38">
        <f>[9]Output!I2</f>
        <v>14325.87800424528</v>
      </c>
      <c r="J2" s="38">
        <f>[9]Output!J2</f>
        <v>14681.96056517368</v>
      </c>
      <c r="K2" s="38">
        <f>[9]Output!K2</f>
        <v>14082.49321048503</v>
      </c>
      <c r="L2" s="38">
        <f>[9]Output!L2</f>
        <v>14497.840375906229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3.738808664259928E-2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565.25548175918664</v>
      </c>
      <c r="W2" s="3">
        <f t="shared" si="3"/>
        <v>542.17598860367366</v>
      </c>
      <c r="X2" s="3">
        <f t="shared" si="3"/>
        <v>558.16685447238979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3.738808664259928E-2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565.25548175918664</v>
      </c>
      <c r="AI2" s="3">
        <f t="shared" si="4"/>
        <v>542.17598860367366</v>
      </c>
      <c r="AJ2" s="3">
        <f t="shared" si="4"/>
        <v>558.16685447238979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 s="38">
        <f>[9]Output!D3</f>
        <v>0</v>
      </c>
      <c r="E3" s="38">
        <f>[9]Output!E3</f>
        <v>0</v>
      </c>
      <c r="F3" s="38">
        <f>[9]Output!F3</f>
        <v>839.74581955614531</v>
      </c>
      <c r="G3" s="38">
        <f>[9]Output!G3</f>
        <v>0</v>
      </c>
      <c r="H3" s="38">
        <f>[9]Output!H3</f>
        <v>3671.0404729164629</v>
      </c>
      <c r="I3" s="38">
        <f>[9]Output!I3</f>
        <v>0</v>
      </c>
      <c r="J3" s="38">
        <f>[9]Output!J3</f>
        <v>0</v>
      </c>
      <c r="K3" s="38">
        <f>[9]Output!K3</f>
        <v>5803.2359162790681</v>
      </c>
      <c r="L3" s="38">
        <f>[9]Output!L3</f>
        <v>2081.6347687714051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22.673137128015924</v>
      </c>
      <c r="S3" s="3">
        <f t="shared" si="5"/>
        <v>0</v>
      </c>
      <c r="T3" s="3">
        <f t="shared" si="5"/>
        <v>99.118092768744503</v>
      </c>
      <c r="U3" s="3">
        <f t="shared" si="5"/>
        <v>0</v>
      </c>
      <c r="V3" s="3">
        <f t="shared" si="5"/>
        <v>0</v>
      </c>
      <c r="W3" s="3">
        <f t="shared" si="5"/>
        <v>156.68736973953483</v>
      </c>
      <c r="X3" s="3">
        <f t="shared" si="5"/>
        <v>56.204138756827938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398.04601714151744</v>
      </c>
      <c r="AJ3" s="3">
        <f t="shared" si="6"/>
        <v>1715.8712422379372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 s="38">
        <f>[9]Output!D4</f>
        <v>0</v>
      </c>
      <c r="E4" s="38">
        <f>[9]Output!E4</f>
        <v>0</v>
      </c>
      <c r="F4" s="38">
        <f>[9]Output!F4</f>
        <v>1736.840653914946</v>
      </c>
      <c r="G4" s="38">
        <f>[9]Output!G4</f>
        <v>0</v>
      </c>
      <c r="H4" s="38">
        <f>[9]Output!H4</f>
        <v>0</v>
      </c>
      <c r="I4" s="38">
        <f>[9]Output!I4</f>
        <v>0</v>
      </c>
      <c r="J4" s="38">
        <f>[9]Output!J4</f>
        <v>509.78329795257707</v>
      </c>
      <c r="K4" s="38">
        <f>[9]Output!K4</f>
        <v>2361.5540441350731</v>
      </c>
      <c r="L4" s="38">
        <f>[9]Output!L4</f>
        <v>27251.668206545091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46.894697655703538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13.764149044719581</v>
      </c>
      <c r="W4" s="3">
        <f t="shared" si="5"/>
        <v>63.761959191646973</v>
      </c>
      <c r="X4" s="3">
        <f t="shared" si="5"/>
        <v>735.79504157671749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69.567834783719462</v>
      </c>
      <c r="AE4" s="3">
        <f t="shared" si="7"/>
        <v>0</v>
      </c>
      <c r="AF4" s="3">
        <f t="shared" si="7"/>
        <v>99.118092768744503</v>
      </c>
      <c r="AG4" s="3">
        <f t="shared" si="7"/>
        <v>0</v>
      </c>
      <c r="AH4" s="3">
        <f t="shared" si="7"/>
        <v>13.764149044719581</v>
      </c>
      <c r="AI4" s="3">
        <f t="shared" si="7"/>
        <v>220.44932893118181</v>
      </c>
      <c r="AJ4" s="3">
        <f t="shared" si="7"/>
        <v>791.99918033354538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 s="38">
        <f>[9]Output!D5</f>
        <v>6544.02476296638</v>
      </c>
      <c r="E5" s="38">
        <f>[9]Output!E5</f>
        <v>5842.1376630805034</v>
      </c>
      <c r="F5" s="38">
        <f>[9]Output!F5</f>
        <v>5209.4783995691059</v>
      </c>
      <c r="G5" s="38">
        <f>[9]Output!G5</f>
        <v>5764.145796845728</v>
      </c>
      <c r="H5" s="38">
        <f>[9]Output!H5</f>
        <v>7907.5571935506414</v>
      </c>
      <c r="I5" s="38">
        <f>[9]Output!I5</f>
        <v>3264.481932708899</v>
      </c>
      <c r="J5" s="38">
        <f>[9]Output!J5</f>
        <v>646.03082201669179</v>
      </c>
      <c r="K5" s="38">
        <f>[9]Output!K5</f>
        <v>47.682214698720777</v>
      </c>
      <c r="L5" s="38">
        <f>[9]Output!L5</f>
        <v>11.579813999170989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235.58489146678966</v>
      </c>
      <c r="Q5" s="3">
        <f t="shared" ref="Q5:X5" si="8">E5*0.036</f>
        <v>210.31695587089811</v>
      </c>
      <c r="R5" s="3">
        <f t="shared" si="8"/>
        <v>187.54122238448781</v>
      </c>
      <c r="S5" s="3">
        <f t="shared" si="8"/>
        <v>207.5092486864462</v>
      </c>
      <c r="T5" s="3">
        <f t="shared" si="8"/>
        <v>284.67205896782309</v>
      </c>
      <c r="U5" s="3">
        <f t="shared" si="8"/>
        <v>117.52134957752035</v>
      </c>
      <c r="V5" s="3">
        <f t="shared" si="8"/>
        <v>23.257109592600901</v>
      </c>
      <c r="W5" s="3">
        <f t="shared" si="8"/>
        <v>1.7165597291539478</v>
      </c>
      <c r="X5" s="3">
        <f t="shared" si="8"/>
        <v>0.4168733039701556</v>
      </c>
      <c r="Z5" s="55" t="s">
        <v>224</v>
      </c>
      <c r="AA5" s="2" t="s">
        <v>137</v>
      </c>
      <c r="AB5" s="3">
        <f>SUMIF($O:$O,"*ETBE*",P:P)</f>
        <v>235.58489146678966</v>
      </c>
      <c r="AC5" s="3">
        <f t="shared" ref="AC5:AJ5" si="9">SUMIF($O:$O,"*ETBE*",Q:Q)</f>
        <v>210.31695587089811</v>
      </c>
      <c r="AD5" s="3">
        <f t="shared" si="9"/>
        <v>187.54122238448781</v>
      </c>
      <c r="AE5" s="3">
        <f t="shared" si="9"/>
        <v>207.5092486864462</v>
      </c>
      <c r="AF5" s="3">
        <f t="shared" si="9"/>
        <v>284.67205896782309</v>
      </c>
      <c r="AG5" s="3">
        <f t="shared" si="9"/>
        <v>117.52134957752035</v>
      </c>
      <c r="AH5" s="3">
        <f t="shared" si="9"/>
        <v>23.257109592600901</v>
      </c>
      <c r="AI5" s="3">
        <f t="shared" si="9"/>
        <v>1.7165597291539478</v>
      </c>
      <c r="AJ5" s="3">
        <f t="shared" si="9"/>
        <v>0.4168733039701556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9046.5003895799418</v>
      </c>
      <c r="L6" s="38">
        <f>[9]Output!L6</f>
        <v>38997.073687225849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398.04601714151744</v>
      </c>
      <c r="X6" s="3">
        <f t="shared" si="10"/>
        <v>1715.8712422379372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 s="50">
        <f>[10]Input!D2</f>
        <v>0</v>
      </c>
      <c r="E18" s="50">
        <f>[10]Input!E2</f>
        <v>0</v>
      </c>
      <c r="F18" s="50">
        <f>[10]Input!F2</f>
        <v>0</v>
      </c>
      <c r="G18" s="50">
        <f>[10]Input!G2</f>
        <v>0</v>
      </c>
      <c r="H18" s="50">
        <f>[10]Input!H2</f>
        <v>1395.6757604805371</v>
      </c>
      <c r="I18" s="50">
        <f>[10]Input!I2</f>
        <v>1565.589217333292</v>
      </c>
      <c r="J18" s="50">
        <f>[10]Input!J2</f>
        <v>1726.1</v>
      </c>
      <c r="K18" s="50">
        <f>[10]Input!K2</f>
        <v>1696.9</v>
      </c>
      <c r="L18" s="50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1395.6757604805371</v>
      </c>
      <c r="U18" s="3">
        <f t="shared" si="13"/>
        <v>1565.589217333292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8"/>
    </row>
    <row r="19" spans="1:25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 s="50">
        <f>[10]Input!D3</f>
        <v>0</v>
      </c>
      <c r="E19" s="50">
        <f>[10]Input!E3</f>
        <v>0</v>
      </c>
      <c r="F19" s="50">
        <f>[10]Input!F3</f>
        <v>0</v>
      </c>
      <c r="G19" s="50">
        <f>[10]Input!G3</f>
        <v>0</v>
      </c>
      <c r="H19" s="50">
        <f>[10]Input!H3</f>
        <v>0</v>
      </c>
      <c r="I19" s="50">
        <f>[10]Input!I3</f>
        <v>0</v>
      </c>
      <c r="J19" s="50">
        <f>[10]Input!J3</f>
        <v>0</v>
      </c>
      <c r="K19" s="50">
        <f>[10]Input!K3</f>
        <v>9572.1713509139518</v>
      </c>
      <c r="L19" s="50">
        <f>[10]Input!L3</f>
        <v>44394.053578226332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252.69723735253302</v>
      </c>
      <c r="X19" s="3">
        <f t="shared" si="15"/>
        <v>1171.9655115688049</v>
      </c>
      <c r="Y19" s="38"/>
    </row>
    <row r="20" spans="1:25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 s="50">
        <f>[10]Input!D4</f>
        <v>0</v>
      </c>
      <c r="E20" s="50">
        <f>[10]Input!E4</f>
        <v>0</v>
      </c>
      <c r="F20" s="50">
        <f>[10]Input!F4</f>
        <v>0</v>
      </c>
      <c r="G20" s="50">
        <f>[10]Input!G4</f>
        <v>2.4974425</v>
      </c>
      <c r="H20" s="50">
        <f>[10]Input!H4</f>
        <v>35963.271999999997</v>
      </c>
      <c r="I20" s="50">
        <f>[10]Input!I4</f>
        <v>36842.087999999989</v>
      </c>
      <c r="J20" s="50">
        <f>[10]Input!J4</f>
        <v>37720.904000000002</v>
      </c>
      <c r="K20" s="50">
        <f>[10]Input!K4</f>
        <v>38433.048000000003</v>
      </c>
      <c r="L20" s="50">
        <f>[10]Input!L4</f>
        <v>39145.19200000001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6.5930372228088702E-2</v>
      </c>
      <c r="T20" s="3">
        <f t="shared" si="15"/>
        <v>949.39999999999986</v>
      </c>
      <c r="U20" s="3">
        <f t="shared" si="15"/>
        <v>972.59999999999968</v>
      </c>
      <c r="V20" s="3">
        <f t="shared" si="15"/>
        <v>995.8</v>
      </c>
      <c r="W20" s="3">
        <f t="shared" si="15"/>
        <v>1014.6</v>
      </c>
      <c r="X20" s="3">
        <f t="shared" si="15"/>
        <v>1033.4000000000001</v>
      </c>
      <c r="Y20" s="38"/>
    </row>
    <row r="21" spans="1:25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 s="50">
        <f>[10]Input!D5</f>
        <v>0</v>
      </c>
      <c r="E21" s="50">
        <f>[10]Input!E5</f>
        <v>0</v>
      </c>
      <c r="F21" s="50">
        <f>[10]Input!F5</f>
        <v>0</v>
      </c>
      <c r="G21" s="50">
        <f>[10]Input!G5</f>
        <v>1.1000000000000001E-3</v>
      </c>
      <c r="H21" s="50">
        <f>[10]Input!H5</f>
        <v>15.8400440450581</v>
      </c>
      <c r="I21" s="50">
        <f>[10]Input!I5</f>
        <v>16.22711906280124</v>
      </c>
      <c r="J21" s="50">
        <f>[10]Input!J5</f>
        <v>16.63045867735471</v>
      </c>
      <c r="K21" s="50">
        <f>[10]Input!K5</f>
        <v>16.944429979959921</v>
      </c>
      <c r="L21" s="50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1.1000000000000001E-3</v>
      </c>
      <c r="T21" s="3">
        <f t="shared" si="16"/>
        <v>15.8400440450581</v>
      </c>
      <c r="U21" s="3">
        <f t="shared" si="16"/>
        <v>16.22711906280124</v>
      </c>
      <c r="V21" s="3">
        <f t="shared" si="16"/>
        <v>16.63045867735471</v>
      </c>
      <c r="W21" s="3">
        <f t="shared" si="16"/>
        <v>16.944429979959921</v>
      </c>
      <c r="X21" s="3">
        <f t="shared" si="16"/>
        <v>17.258401282565131</v>
      </c>
      <c r="Y21" s="38"/>
    </row>
    <row r="22" spans="1:25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 s="50">
        <f>[10]Input!D6</f>
        <v>0</v>
      </c>
      <c r="E22" s="50">
        <f>[10]Input!E6</f>
        <v>0</v>
      </c>
      <c r="F22" s="50">
        <f>[10]Input!F6</f>
        <v>0</v>
      </c>
      <c r="G22" s="50">
        <f>[10]Input!G6</f>
        <v>1.4575E-3</v>
      </c>
      <c r="H22" s="50">
        <f>[10]Input!H6</f>
        <v>20.98805835970197</v>
      </c>
      <c r="I22" s="50">
        <f>[10]Input!I6</f>
        <v>21.50093275821164</v>
      </c>
      <c r="J22" s="50">
        <f>[10]Input!J6</f>
        <v>58.962535310619643</v>
      </c>
      <c r="K22" s="50">
        <f>[10]Input!K6</f>
        <v>60.075706292583519</v>
      </c>
      <c r="L22" s="50">
        <f>[10]Input!L6</f>
        <v>61.18887727454743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1.4575E-3</v>
      </c>
      <c r="T22" s="3">
        <f t="shared" si="16"/>
        <v>20.98805835970197</v>
      </c>
      <c r="U22" s="3">
        <f t="shared" si="16"/>
        <v>21.50093275821164</v>
      </c>
      <c r="V22" s="3">
        <f t="shared" si="16"/>
        <v>58.962535310619643</v>
      </c>
      <c r="W22" s="3">
        <f t="shared" si="16"/>
        <v>60.075706292583519</v>
      </c>
      <c r="X22" s="3">
        <f t="shared" si="16"/>
        <v>61.18887727454743</v>
      </c>
      <c r="Y22" s="38"/>
    </row>
    <row r="23" spans="1:25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 s="50">
        <f>[10]Input!D7</f>
        <v>0</v>
      </c>
      <c r="E23" s="50">
        <f>[10]Input!E7</f>
        <v>0</v>
      </c>
      <c r="F23" s="50">
        <f>[10]Input!F7</f>
        <v>41.479123483594307</v>
      </c>
      <c r="G23" s="50">
        <f>[10]Input!G7</f>
        <v>0</v>
      </c>
      <c r="H23" s="50">
        <f>[10]Input!H7</f>
        <v>181.33051399988969</v>
      </c>
      <c r="I23" s="50">
        <f>[10]Input!I7</f>
        <v>0</v>
      </c>
      <c r="J23" s="50">
        <f>[10]Input!J7</f>
        <v>0</v>
      </c>
      <c r="K23" s="50">
        <f>[10]Input!K7</f>
        <v>286.64999999999992</v>
      </c>
      <c r="L23" s="50">
        <f>[10]Input!L7</f>
        <v>102.82204878048741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0.70518741046573119</v>
      </c>
      <c r="S23" s="3">
        <f t="shared" si="17"/>
        <v>0</v>
      </c>
      <c r="T23" s="3">
        <f t="shared" si="17"/>
        <v>3.0828037062204978</v>
      </c>
      <c r="U23" s="3">
        <f t="shared" si="17"/>
        <v>0</v>
      </c>
      <c r="V23" s="3">
        <f t="shared" si="17"/>
        <v>0</v>
      </c>
      <c r="W23" s="3">
        <f t="shared" si="17"/>
        <v>4.8733424005440309</v>
      </c>
      <c r="X23" s="3">
        <f t="shared" si="17"/>
        <v>1.7480797140511291</v>
      </c>
      <c r="Y23" s="38"/>
    </row>
    <row r="24" spans="1:25">
      <c r="A24" s="2">
        <f>[10]Input!A8</f>
        <v>0</v>
      </c>
      <c r="B24" s="2">
        <f>[10]Input!B8</f>
        <v>0</v>
      </c>
      <c r="C24" s="50">
        <f>[10]Input!C8</f>
        <v>0</v>
      </c>
      <c r="D24" s="50">
        <f>[10]Input!D8</f>
        <v>0</v>
      </c>
      <c r="E24" s="50">
        <f>[10]Input!E8</f>
        <v>0</v>
      </c>
      <c r="F24" s="50">
        <f>[10]Input!F8</f>
        <v>0</v>
      </c>
      <c r="G24" s="50">
        <f>[10]Input!G8</f>
        <v>0</v>
      </c>
      <c r="H24" s="50">
        <f>[10]Input!H8</f>
        <v>0</v>
      </c>
      <c r="I24" s="50">
        <f>[10]Input!I8</f>
        <v>0</v>
      </c>
      <c r="J24" s="50">
        <f>[10]Input!J8</f>
        <v>0</v>
      </c>
      <c r="K24" s="50">
        <f>[10]Input!K8</f>
        <v>0</v>
      </c>
      <c r="L24" s="50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50">
        <f>[10]Input!C9</f>
        <v>0</v>
      </c>
      <c r="D25" s="50">
        <f>[10]Input!D9</f>
        <v>0</v>
      </c>
      <c r="E25" s="50">
        <f>[10]Input!E9</f>
        <v>0</v>
      </c>
      <c r="F25" s="50">
        <f>[10]Input!F9</f>
        <v>0</v>
      </c>
      <c r="G25" s="50">
        <f>[10]Input!G9</f>
        <v>0</v>
      </c>
      <c r="H25" s="50">
        <f>[10]Input!H9</f>
        <v>0</v>
      </c>
      <c r="I25" s="50">
        <f>[10]Input!I9</f>
        <v>0</v>
      </c>
      <c r="J25" s="50">
        <f>[10]Input!J9</f>
        <v>0</v>
      </c>
      <c r="K25" s="50">
        <f>[10]Input!K9</f>
        <v>0</v>
      </c>
      <c r="L25" s="50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50">
        <f>[10]Input!C10</f>
        <v>0</v>
      </c>
      <c r="D26" s="50">
        <f>[10]Input!D10</f>
        <v>0</v>
      </c>
      <c r="E26" s="50">
        <f>[10]Input!E10</f>
        <v>0</v>
      </c>
      <c r="F26" s="50">
        <f>[10]Input!F10</f>
        <v>0</v>
      </c>
      <c r="G26" s="50">
        <f>[10]Input!G10</f>
        <v>0</v>
      </c>
      <c r="H26" s="50">
        <f>[10]Input!H10</f>
        <v>0</v>
      </c>
      <c r="I26" s="50">
        <f>[10]Input!I10</f>
        <v>0</v>
      </c>
      <c r="J26" s="50">
        <f>[10]Input!J10</f>
        <v>0</v>
      </c>
      <c r="K26" s="50">
        <f>[10]Input!K10</f>
        <v>0</v>
      </c>
      <c r="L26" s="50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50">
        <f>[10]Input!C11</f>
        <v>0</v>
      </c>
      <c r="D27" s="50">
        <f>[10]Input!D11</f>
        <v>0</v>
      </c>
      <c r="E27" s="50">
        <f>[10]Input!E11</f>
        <v>0</v>
      </c>
      <c r="F27" s="50">
        <f>[10]Input!F11</f>
        <v>0</v>
      </c>
      <c r="G27" s="50">
        <f>[10]Input!G11</f>
        <v>0</v>
      </c>
      <c r="H27" s="50">
        <f>[10]Input!H11</f>
        <v>0</v>
      </c>
      <c r="I27" s="50">
        <f>[10]Input!I11</f>
        <v>0</v>
      </c>
      <c r="J27" s="50">
        <f>[10]Input!J11</f>
        <v>0</v>
      </c>
      <c r="K27" s="50">
        <f>[10]Input!K11</f>
        <v>0</v>
      </c>
      <c r="L27" s="50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50">
        <f>[10]Input!C12</f>
        <v>0</v>
      </c>
      <c r="D28" s="50">
        <f>[10]Input!D12</f>
        <v>0</v>
      </c>
      <c r="E28" s="50">
        <f>[10]Input!E12</f>
        <v>0</v>
      </c>
      <c r="F28" s="50">
        <f>[10]Input!F12</f>
        <v>0</v>
      </c>
      <c r="G28" s="50">
        <f>[10]Input!G12</f>
        <v>0</v>
      </c>
      <c r="H28" s="50">
        <f>[10]Input!H12</f>
        <v>0</v>
      </c>
      <c r="I28" s="50">
        <f>[10]Input!I12</f>
        <v>0</v>
      </c>
      <c r="J28" s="50">
        <f>[10]Input!J12</f>
        <v>0</v>
      </c>
      <c r="K28" s="50">
        <f>[10]Input!K12</f>
        <v>0</v>
      </c>
      <c r="L28" s="50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50">
        <f>[10]Input!C13</f>
        <v>0</v>
      </c>
      <c r="D29" s="50">
        <f>[10]Input!D13</f>
        <v>0</v>
      </c>
      <c r="E29" s="50">
        <f>[10]Input!E13</f>
        <v>0</v>
      </c>
      <c r="F29" s="50">
        <f>[10]Input!F13</f>
        <v>0</v>
      </c>
      <c r="G29" s="50">
        <f>[10]Input!G13</f>
        <v>0</v>
      </c>
      <c r="H29" s="50">
        <f>[10]Input!H13</f>
        <v>0</v>
      </c>
      <c r="I29" s="50">
        <f>[10]Input!I13</f>
        <v>0</v>
      </c>
      <c r="J29" s="50">
        <f>[10]Input!J13</f>
        <v>0</v>
      </c>
      <c r="K29" s="50">
        <f>[10]Input!K13</f>
        <v>0</v>
      </c>
      <c r="L29" s="50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50">
        <f>[10]Input!C14</f>
        <v>0</v>
      </c>
      <c r="D30" s="50">
        <f>[10]Input!D14</f>
        <v>0</v>
      </c>
      <c r="E30" s="50">
        <f>[10]Input!E14</f>
        <v>0</v>
      </c>
      <c r="F30" s="50">
        <f>[10]Input!F14</f>
        <v>0</v>
      </c>
      <c r="G30" s="50">
        <f>[10]Input!G14</f>
        <v>0</v>
      </c>
      <c r="H30" s="50">
        <f>[10]Input!H14</f>
        <v>0</v>
      </c>
      <c r="I30" s="50">
        <f>[10]Input!I14</f>
        <v>0</v>
      </c>
      <c r="J30" s="50">
        <f>[10]Input!J14</f>
        <v>0</v>
      </c>
      <c r="K30" s="50">
        <f>[10]Input!K14</f>
        <v>0</v>
      </c>
      <c r="L30" s="50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50">
        <f>[10]Input!C15</f>
        <v>0</v>
      </c>
      <c r="D31" s="50">
        <f>[10]Input!D15</f>
        <v>0</v>
      </c>
      <c r="E31" s="50">
        <f>[10]Input!E15</f>
        <v>0</v>
      </c>
      <c r="F31" s="50">
        <f>[10]Input!F15</f>
        <v>0</v>
      </c>
      <c r="G31" s="50">
        <f>[10]Input!G15</f>
        <v>0</v>
      </c>
      <c r="H31" s="50">
        <f>[10]Input!H15</f>
        <v>0</v>
      </c>
      <c r="I31" s="50">
        <f>[10]Input!I15</f>
        <v>0</v>
      </c>
      <c r="J31" s="50">
        <f>[10]Input!J15</f>
        <v>0</v>
      </c>
      <c r="K31" s="50">
        <f>[10]Input!K15</f>
        <v>0</v>
      </c>
      <c r="L31" s="50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50">
        <f>[10]Input!C16</f>
        <v>0</v>
      </c>
      <c r="D32" s="50">
        <f>[10]Input!D16</f>
        <v>0</v>
      </c>
      <c r="E32" s="50">
        <f>[10]Input!E16</f>
        <v>0</v>
      </c>
      <c r="F32" s="50">
        <f>[10]Input!F16</f>
        <v>0</v>
      </c>
      <c r="G32" s="50">
        <f>[10]Input!G16</f>
        <v>0</v>
      </c>
      <c r="H32" s="50">
        <f>[10]Input!H16</f>
        <v>0</v>
      </c>
      <c r="I32" s="50">
        <f>[10]Input!I16</f>
        <v>0</v>
      </c>
      <c r="J32" s="50">
        <f>[10]Input!J16</f>
        <v>0</v>
      </c>
      <c r="K32" s="50">
        <f>[10]Input!K16</f>
        <v>0</v>
      </c>
      <c r="L32" s="50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50">
        <f>[10]Input!C17</f>
        <v>0</v>
      </c>
      <c r="D33" s="50">
        <f>[10]Input!D17</f>
        <v>0</v>
      </c>
      <c r="E33" s="50">
        <f>[10]Input!E17</f>
        <v>0</v>
      </c>
      <c r="F33" s="50">
        <f>[10]Input!F17</f>
        <v>0</v>
      </c>
      <c r="G33" s="50">
        <f>[10]Input!G17</f>
        <v>0</v>
      </c>
      <c r="H33" s="50">
        <f>[10]Input!H17</f>
        <v>0</v>
      </c>
      <c r="I33" s="50">
        <f>[10]Input!I17</f>
        <v>0</v>
      </c>
      <c r="J33" s="50">
        <f>[10]Input!J17</f>
        <v>0</v>
      </c>
      <c r="K33" s="50">
        <f>[10]Input!K17</f>
        <v>0</v>
      </c>
      <c r="L33" s="50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50">
        <f>[10]Input!C18</f>
        <v>0</v>
      </c>
      <c r="D34" s="50">
        <f>[10]Input!D18</f>
        <v>0</v>
      </c>
      <c r="E34" s="50">
        <f>[10]Input!E18</f>
        <v>0</v>
      </c>
      <c r="F34" s="50">
        <f>[10]Input!F18</f>
        <v>0</v>
      </c>
      <c r="G34" s="50">
        <f>[10]Input!G18</f>
        <v>0</v>
      </c>
      <c r="H34" s="50">
        <f>[10]Input!H18</f>
        <v>0</v>
      </c>
      <c r="I34" s="50">
        <f>[10]Input!I18</f>
        <v>0</v>
      </c>
      <c r="J34" s="50">
        <f>[10]Input!J18</f>
        <v>0</v>
      </c>
      <c r="K34" s="50">
        <f>[10]Input!K18</f>
        <v>0</v>
      </c>
      <c r="L34" s="50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50">
        <f>[10]Input!C19</f>
        <v>0</v>
      </c>
      <c r="D35" s="50">
        <f>[10]Input!D19</f>
        <v>0</v>
      </c>
      <c r="E35" s="50">
        <f>[10]Input!E19</f>
        <v>0</v>
      </c>
      <c r="F35" s="50">
        <f>[10]Input!F19</f>
        <v>0</v>
      </c>
      <c r="G35" s="50">
        <f>[10]Input!G19</f>
        <v>0</v>
      </c>
      <c r="H35" s="50">
        <f>[10]Input!H19</f>
        <v>0</v>
      </c>
      <c r="I35" s="50">
        <f>[10]Input!I19</f>
        <v>0</v>
      </c>
      <c r="J35" s="50">
        <f>[10]Input!J19</f>
        <v>0</v>
      </c>
      <c r="K35" s="50">
        <f>[10]Input!K19</f>
        <v>0</v>
      </c>
      <c r="L35" s="50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2024-06-27T17:08:21Z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