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Conferences_2024/1_Results_bau/"/>
    </mc:Choice>
  </mc:AlternateContent>
  <xr:revisionPtr revIDLastSave="98" documentId="13_ncr:1_{920FFACD-811C-46FC-BAF4-A4751AA23559}" xr6:coauthVersionLast="47" xr6:coauthVersionMax="47" xr10:uidLastSave="{F214B0B0-5CF9-4721-8BBF-635A2B867F12}"/>
  <bookViews>
    <workbookView xWindow="-110" yWindow="-110" windowWidth="19420" windowHeight="10300" firstSheet="2" activeTab="5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AN14" i="23" l="1"/>
  <c r="T13" i="23"/>
  <c r="AN6" i="23" s="1"/>
  <c r="AJ14" i="23"/>
  <c r="T6" i="22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AR13" i="23" s="1"/>
  <c r="R50" i="17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O13" i="23" s="1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P14" i="23"/>
  <c r="AP13" i="23" s="1"/>
  <c r="AQ14" i="23"/>
  <c r="AQ13" i="23" s="1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<sst xmlns="http://schemas.openxmlformats.org/spreadsheetml/2006/main" count="822" uniqueCount="232">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</sst>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4" applyNumberFormat="0" applyAlignment="0" applyProtection="0"/>
    <xf numFmtId="0" fontId="16" fillId="8" borderId="5" applyNumberFormat="0" applyAlignment="0" applyProtection="0"/>
    <xf numFmtId="0" fontId="17" fillId="8" borderId="4" applyNumberFormat="0" applyAlignment="0" applyProtection="0"/>
    <xf numFmtId="0" fontId="18" fillId="0" borderId="6" applyNumberFormat="0" applyFill="0" applyAlignment="0" applyProtection="0"/>
    <xf numFmtId="0" fontId="19" fillId="9" borderId="7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FFCC"/>
      <color rgb="FF6699FF"/>
      <color rgb="FFFFCC00"/>
      <color rgb="FFFF33CC"/>
      <color rgb="FF00FF00"/>
      <color rgb="FF0000FF"/>
      <color rgb="FF9900CC"/>
      <color rgb="FFB65708"/>
      <color rgb="FFCC33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79217.141867487444</c:v>
                </c:pt>
                <c:pt idx="1">
                  <c:v>70720.613816237645</c:v>
                </c:pt>
                <c:pt idx="2">
                  <c:v>64227.975325187523</c:v>
                </c:pt>
                <c:pt idx="3">
                  <c:v>72919.246827636671</c:v>
                </c:pt>
                <c:pt idx="4">
                  <c:v>53897.487578566157</c:v>
                </c:pt>
                <c:pt idx="5">
                  <c:v>50145.524405972261</c:v>
                </c:pt>
                <c:pt idx="6">
                  <c:v>45093.064871566166</c:v>
                </c:pt>
                <c:pt idx="7">
                  <c:v>66891.536607413815</c:v>
                </c:pt>
                <c:pt idx="8">
                  <c:v>77603.843417840209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6544.0247629663536</c:v>
                </c:pt>
                <c:pt idx="1">
                  <c:v>5842.1376630805034</c:v>
                </c:pt>
                <c:pt idx="2">
                  <c:v>5305.7892659937525</c:v>
                </c:pt>
                <c:pt idx="3">
                  <c:v>6023.763868369987</c:v>
                </c:pt>
                <c:pt idx="4">
                  <c:v>4702.880661275577</c:v>
                </c:pt>
                <c:pt idx="5">
                  <c:v>4142.4563639716234</c:v>
                </c:pt>
                <c:pt idx="6">
                  <c:v>3725.0792719989449</c:v>
                </c:pt>
                <c:pt idx="7">
                  <c:v>5525.8225893080962</c:v>
                </c:pt>
                <c:pt idx="8">
                  <c:v>6410.7522823433228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344.42235594559759</c:v>
                </c:pt>
                <c:pt idx="1">
                  <c:v>307.48092963581593</c:v>
                </c:pt>
                <c:pt idx="2">
                  <c:v>279.25206663124999</c:v>
                </c:pt>
                <c:pt idx="3">
                  <c:v>317.04020359842042</c:v>
                </c:pt>
                <c:pt idx="4">
                  <c:v>3279.640461152705</c:v>
                </c:pt>
                <c:pt idx="5">
                  <c:v>218.0240191564011</c:v>
                </c:pt>
                <c:pt idx="6">
                  <c:v>196.0568037894181</c:v>
                </c:pt>
                <c:pt idx="7">
                  <c:v>290.83276785832078</c:v>
                </c:pt>
                <c:pt idx="8">
                  <c:v>337.40801486017489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209055.02629194828</c:v>
                </c:pt>
                <c:pt idx="1">
                  <c:v>222979.03311282824</c:v>
                </c:pt>
                <c:pt idx="2">
                  <c:v>212529.02691331154</c:v>
                </c:pt>
                <c:pt idx="3">
                  <c:v>214498.18498586497</c:v>
                </c:pt>
                <c:pt idx="4">
                  <c:v>206752.37416659482</c:v>
                </c:pt>
                <c:pt idx="5">
                  <c:v>194227.03682290259</c:v>
                </c:pt>
                <c:pt idx="6">
                  <c:v>174147.43009497019</c:v>
                </c:pt>
                <c:pt idx="7">
                  <c:v>145133.7197141276</c:v>
                </c:pt>
                <c:pt idx="8">
                  <c:v>73830.695840975925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5592.2731215019294</c:v>
                </c:pt>
                <c:pt idx="1">
                  <c:v>0</c:v>
                </c:pt>
                <c:pt idx="2">
                  <c:v>0</c:v>
                </c:pt>
                <c:pt idx="3">
                  <c:v>9597.3999999999978</c:v>
                </c:pt>
                <c:pt idx="4">
                  <c:v>12181.8</c:v>
                </c:pt>
                <c:pt idx="5">
                  <c:v>14426.400000000003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10.151439853231359</c:v>
                </c:pt>
                <c:pt idx="7">
                  <c:v>3.5047043010752681</c:v>
                </c:pt>
                <c:pt idx="8">
                  <c:v>18.00541834678549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0.64885298697544225</c:v>
                </c:pt>
                <c:pt idx="2">
                  <c:v>0</c:v>
                </c:pt>
                <c:pt idx="3">
                  <c:v>8.761760752688172</c:v>
                </c:pt>
                <c:pt idx="4">
                  <c:v>8.2798639112903203</c:v>
                </c:pt>
                <c:pt idx="5">
                  <c:v>15.77116935483871</c:v>
                </c:pt>
                <c:pt idx="6">
                  <c:v>16.13384240483315</c:v>
                </c:pt>
                <c:pt idx="7">
                  <c:v>22.780577956989241</c:v>
                </c:pt>
                <c:pt idx="8">
                  <c:v>8.2798639112906205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1960.3820087418906</c:v>
                </c:pt>
                <c:pt idx="5">
                  <c:v>1960.3820087418906</c:v>
                </c:pt>
                <c:pt idx="6">
                  <c:v>1960.3820087418906</c:v>
                </c:pt>
                <c:pt idx="7">
                  <c:v>1957.1659097361533</c:v>
                </c:pt>
                <c:pt idx="8">
                  <c:v>1960.3820087418906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8989.3661305537753</c:v>
                </c:pt>
                <c:pt idx="1">
                  <c:v>9588.0984238516139</c:v>
                </c:pt>
                <c:pt idx="2">
                  <c:v>9138.7481572723955</c:v>
                </c:pt>
                <c:pt idx="3">
                  <c:v>9223.4219543921936</c:v>
                </c:pt>
                <c:pt idx="4">
                  <c:v>8890.3520891635762</c:v>
                </c:pt>
                <c:pt idx="5">
                  <c:v>8351.7625833848106</c:v>
                </c:pt>
                <c:pt idx="6">
                  <c:v>7488.339494083717</c:v>
                </c:pt>
                <c:pt idx="7">
                  <c:v>6240.7499477074862</c:v>
                </c:pt>
                <c:pt idx="8">
                  <c:v>3174.7199211619645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369.49989999999991</c:v>
                </c:pt>
                <c:pt idx="4">
                  <c:v>468.99929999999995</c:v>
                </c:pt>
                <c:pt idx="5">
                  <c:v>555.41640000000007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3406.3371003019597</c:v>
                </c:pt>
                <c:pt idx="1">
                  <c:v>3040.9863940982186</c:v>
                </c:pt>
                <c:pt idx="2">
                  <c:v>2761.8029389830631</c:v>
                </c:pt>
                <c:pt idx="3">
                  <c:v>3135.5276135883764</c:v>
                </c:pt>
                <c:pt idx="4">
                  <c:v>2317.5919658783446</c:v>
                </c:pt>
                <c:pt idx="5">
                  <c:v>2156.2575494568068</c:v>
                </c:pt>
                <c:pt idx="6">
                  <c:v>1939.001789477345</c:v>
                </c:pt>
                <c:pt idx="7">
                  <c:v>2876.3360741187939</c:v>
                </c:pt>
                <c:pt idx="8">
                  <c:v>3336.9652669671286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235.58489146678872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216.85549926131952</c:v>
                </c:pt>
                <c:pt idx="4">
                  <c:v>169.30370380592075</c:v>
                </c:pt>
                <c:pt idx="5">
                  <c:v>149.12842910297843</c:v>
                </c:pt>
                <c:pt idx="6">
                  <c:v>134.10285379196202</c:v>
                </c:pt>
                <c:pt idx="7">
                  <c:v>198.92961321509145</c:v>
                </c:pt>
                <c:pt idx="8">
                  <c:v>230.78708216435962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9.2994036105311348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8.5600854971573508</c:v>
                </c:pt>
                <c:pt idx="4">
                  <c:v>88.550292451123042</c:v>
                </c:pt>
                <c:pt idx="5">
                  <c:v>5.8866485172228291</c:v>
                </c:pt>
                <c:pt idx="6">
                  <c:v>5.2935337023142885</c:v>
                </c:pt>
                <c:pt idx="7">
                  <c:v>7.8524847321746609</c:v>
                </c:pt>
                <c:pt idx="8">
                  <c:v>9.1100164012247227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887.20983992409913</c:v>
                </c:pt>
                <c:pt idx="1">
                  <c:v>907.76851897033043</c:v>
                </c:pt>
                <c:pt idx="2">
                  <c:v>971.5684871799084</c:v>
                </c:pt>
                <c:pt idx="3">
                  <c:v>1094.7910688017751</c:v>
                </c:pt>
                <c:pt idx="4">
                  <c:v>707.40491419139607</c:v>
                </c:pt>
                <c:pt idx="5">
                  <c:v>418.10542401327518</c:v>
                </c:pt>
                <c:pt idx="6">
                  <c:v>167.31865246730931</c:v>
                </c:pt>
                <c:pt idx="7">
                  <c:v>739.1998660243064</c:v>
                </c:pt>
                <c:pt idx="8">
                  <c:v>1343.056487973734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424.41341007590108</c:v>
                </c:pt>
                <c:pt idx="1">
                  <c:v>430.26779442966972</c:v>
                </c:pt>
                <c:pt idx="2">
                  <c:v>369.75915416203128</c:v>
                </c:pt>
                <c:pt idx="3">
                  <c:v>306.03924133160149</c:v>
                </c:pt>
                <c:pt idx="4">
                  <c:v>448.43621630037779</c:v>
                </c:pt>
                <c:pt idx="5">
                  <c:v>346.40365656801612</c:v>
                </c:pt>
                <c:pt idx="6">
                  <c:v>308.22207291341857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76.22655129984696</c:v>
                </c:pt>
                <c:pt idx="5">
                  <c:v>101.52581675332129</c:v>
                </c:pt>
                <c:pt idx="6">
                  <c:v>101.1285696971227</c:v>
                </c:pt>
                <c:pt idx="7">
                  <c:v>98.85621295135482</c:v>
                </c:pt>
                <c:pt idx="8">
                  <c:v>96.804400474198047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9.4508837499999974</c:v>
                </c:pt>
                <c:pt idx="8">
                  <c:v>9.4508837500041665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1009.472190698074</c:v>
                </c:pt>
                <c:pt idx="7">
                  <c:v>762.87219069807418</c:v>
                </c:pt>
                <c:pt idx="8">
                  <c:v>182.9360953490368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38.056000000000019</c:v>
                </c:pt>
                <c:pt idx="1">
                  <c:v>39.586170799999998</c:v>
                </c:pt>
                <c:pt idx="2">
                  <c:v>40.199907038120813</c:v>
                </c:pt>
                <c:pt idx="3">
                  <c:v>43.050472431863177</c:v>
                </c:pt>
                <c:pt idx="4">
                  <c:v>42.508239394041432</c:v>
                </c:pt>
                <c:pt idx="5">
                  <c:v>32.270568594041798</c:v>
                </c:pt>
                <c:pt idx="6">
                  <c:v>22.949332355920649</c:v>
                </c:pt>
                <c:pt idx="7">
                  <c:v>20.098766962178829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1.2519999999999989</c:v>
                </c:pt>
                <c:pt idx="1">
                  <c:v>1.4827999999999999</c:v>
                </c:pt>
                <c:pt idx="2">
                  <c:v>1.4827999999999999</c:v>
                </c:pt>
                <c:pt idx="3">
                  <c:v>0.93599999999999983</c:v>
                </c:pt>
                <c:pt idx="4">
                  <c:v>0.23080000000000081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19.692236772230618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4.9705495838510299</c:v>
                </c:pt>
                <c:pt idx="7">
                  <c:v>3.9927295838509571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216.21599638865689</c:v>
                </c:pt>
                <c:pt idx="4">
                  <c:v>223.03234076939609</c:v>
                </c:pt>
                <c:pt idx="5">
                  <c:v>229.66845164630891</c:v>
                </c:pt>
                <c:pt idx="6">
                  <c:v>227.54301893779089</c:v>
                </c:pt>
                <c:pt idx="7">
                  <c:v>211.87554246620169</c:v>
                </c:pt>
                <c:pt idx="8">
                  <c:v>127.0865620330807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0.96216749999999984</c:v>
                </c:pt>
                <c:pt idx="5">
                  <c:v>0.96216749999999984</c:v>
                </c:pt>
                <c:pt idx="6">
                  <c:v>0.96216749999999984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4.4013224817742458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193.62802522750701</c:v>
                </c:pt>
                <c:pt idx="5">
                  <c:v>198.9799478240609</c:v>
                </c:pt>
                <c:pt idx="6">
                  <c:v>203.30726457077691</c:v>
                </c:pt>
                <c:pt idx="7">
                  <c:v>207.15900615344501</c:v>
                </c:pt>
                <c:pt idx="8">
                  <c:v>210.51168217515681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3.9440985084593678</c:v>
                </c:pt>
                <c:pt idx="2">
                  <c:v>3.9134619808427158</c:v>
                </c:pt>
                <c:pt idx="3">
                  <c:v>4.3173216559610346</c:v>
                </c:pt>
                <c:pt idx="4">
                  <c:v>4.4362907342525588</c:v>
                </c:pt>
                <c:pt idx="5">
                  <c:v>4.5609144184206958</c:v>
                </c:pt>
                <c:pt idx="6">
                  <c:v>4.6666539280126873</c:v>
                </c:pt>
                <c:pt idx="7">
                  <c:v>4.7828123187924962</c:v>
                </c:pt>
                <c:pt idx="8">
                  <c:v>4.9070513362057318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179.18273633008371</c:v>
                </c:pt>
                <c:pt idx="4">
                  <c:v>183.32065370867579</c:v>
                </c:pt>
                <c:pt idx="5">
                  <c:v>180.63176851530091</c:v>
                </c:pt>
                <c:pt idx="6">
                  <c:v>131.15841082019429</c:v>
                </c:pt>
                <c:pt idx="7">
                  <c:v>117.49945249502881</c:v>
                </c:pt>
                <c:pt idx="8">
                  <c:v>24.709587587754601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46.077683700547553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35.889999999999993</c:v>
                </c:pt>
                <c:pt idx="8">
                  <c:v>75.985738861578142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0.3532453986640785</c:v>
                </c:pt>
                <c:pt idx="1">
                  <c:v>0.45356322756703288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0.33003622409989325</c:v>
                </c:pt>
                <c:pt idx="2">
                  <c:v>0.50681309402801689</c:v>
                </c:pt>
                <c:pt idx="3">
                  <c:v>0.66617149584534063</c:v>
                </c:pt>
                <c:pt idx="4">
                  <c:v>0.76255502371974027</c:v>
                </c:pt>
                <c:pt idx="5">
                  <c:v>0.85558484726806638</c:v>
                </c:pt>
                <c:pt idx="6">
                  <c:v>0.87419168015905258</c:v>
                </c:pt>
                <c:pt idx="7">
                  <c:v>0.89075360898535383</c:v>
                </c:pt>
                <c:pt idx="8">
                  <c:v>0.9051696284553753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0.17446551540814759</c:v>
                </c:pt>
                <c:pt idx="4">
                  <c:v>0.18144223258576991</c:v>
                </c:pt>
                <c:pt idx="5">
                  <c:v>0.18710802875707649</c:v>
                </c:pt>
                <c:pt idx="6">
                  <c:v>0.19275126272463519</c:v>
                </c:pt>
                <c:pt idx="7">
                  <c:v>0.19275126272463519</c:v>
                </c:pt>
                <c:pt idx="8">
                  <c:v>0.1363181901074102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0.1536667752663026</c:v>
                </c:pt>
                <c:pt idx="5">
                  <c:v>0.15705305538383441</c:v>
                </c:pt>
                <c:pt idx="6">
                  <c:v>0.15705305538383441</c:v>
                </c:pt>
                <c:pt idx="7">
                  <c:v>0.15212920780605049</c:v>
                </c:pt>
                <c:pt idx="8">
                  <c:v>0.15705305538383441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3.0315305708364128E-2</c:v>
                </c:pt>
                <c:pt idx="2">
                  <c:v>1.59201E-2</c:v>
                </c:pt>
                <c:pt idx="3">
                  <c:v>3.2650626856356307E-2</c:v>
                </c:pt>
                <c:pt idx="4">
                  <c:v>3.9436446516500065E-2</c:v>
                </c:pt>
                <c:pt idx="5">
                  <c:v>4.4770360969053062E-2</c:v>
                </c:pt>
                <c:pt idx="6">
                  <c:v>5.2475841730207889E-2</c:v>
                </c:pt>
                <c:pt idx="7">
                  <c:v>5.2452824636823013E-2</c:v>
                </c:pt>
                <c:pt idx="8">
                  <c:v>2.4943754589512871E-2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0.36440124290598302</c:v>
                </c:pt>
                <c:pt idx="5">
                  <c:v>0.3684017400000002</c:v>
                </c:pt>
                <c:pt idx="6">
                  <c:v>0.36840174000000031</c:v>
                </c:pt>
                <c:pt idx="7">
                  <c:v>0.36840174000000009</c:v>
                </c:pt>
                <c:pt idx="8">
                  <c:v>0.36840174000000009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6.8500000000000002E-3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6812.2690000000002</c:v>
                </c:pt>
                <c:pt idx="3">
                  <c:v>6471.6559999999981</c:v>
                </c:pt>
                <c:pt idx="4">
                  <c:v>6148.0729999999994</c:v>
                </c:pt>
                <c:pt idx="5">
                  <c:v>5840.668999999999</c:v>
                </c:pt>
                <c:pt idx="6">
                  <c:v>5548.6359999999986</c:v>
                </c:pt>
                <c:pt idx="7">
                  <c:v>5155.8159946418991</c:v>
                </c:pt>
                <c:pt idx="8">
                  <c:v>4613.3845661563309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1472.8358018049303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6776.6339999999973</c:v>
                </c:pt>
                <c:pt idx="3">
                  <c:v>6638.2642877355911</c:v>
                </c:pt>
                <c:pt idx="4">
                  <c:v>5795.5818524518418</c:v>
                </c:pt>
                <c:pt idx="5">
                  <c:v>5381.9970526023681</c:v>
                </c:pt>
                <c:pt idx="6">
                  <c:v>4923.1115787865256</c:v>
                </c:pt>
                <c:pt idx="7">
                  <c:v>5040.8967215703251</c:v>
                </c:pt>
                <c:pt idx="8">
                  <c:v>5063.6000004053494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2231.010000000002</c:v>
                </c:pt>
                <c:pt idx="3">
                  <c:v>2312.2321005988179</c:v>
                </c:pt>
                <c:pt idx="4">
                  <c:v>2361.38603887918</c:v>
                </c:pt>
                <c:pt idx="5">
                  <c:v>2108.779065216645</c:v>
                </c:pt>
                <c:pt idx="6">
                  <c:v>1635.912499730548</c:v>
                </c:pt>
                <c:pt idx="7">
                  <c:v>1343.4591204578551</c:v>
                </c:pt>
                <c:pt idx="8">
                  <c:v>1269.963552261177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232.13411416463259</c:v>
                </c:pt>
                <c:pt idx="1">
                  <c:v>271.14561347928139</c:v>
                </c:pt>
                <c:pt idx="2">
                  <c:v>245.3396792306298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425.8908858353675</c:v>
                </c:pt>
                <c:pt idx="1">
                  <c:v>972.14638652071869</c:v>
                </c:pt>
                <c:pt idx="2">
                  <c:v>1511.16932076937</c:v>
                </c:pt>
                <c:pt idx="3">
                  <c:v>2342.2587561578198</c:v>
                </c:pt>
                <c:pt idx="4">
                  <c:v>2923.6491747533237</c:v>
                </c:pt>
                <c:pt idx="5">
                  <c:v>3729.4416538787796</c:v>
                </c:pt>
                <c:pt idx="6">
                  <c:v>3612.0730192385208</c:v>
                </c:pt>
                <c:pt idx="7">
                  <c:v>3660.7637108746117</c:v>
                </c:pt>
                <c:pt idx="8">
                  <c:v>3725.9188634094339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3411.628362683105</c:v>
                </c:pt>
                <c:pt idx="4">
                  <c:v>5120.54938100647</c:v>
                </c:pt>
                <c:pt idx="5">
                  <c:v>5359.7721498672381</c:v>
                </c:pt>
                <c:pt idx="6">
                  <c:v>7111.3310855180061</c:v>
                </c:pt>
                <c:pt idx="7">
                  <c:v>7886.2949002774349</c:v>
                </c:pt>
                <c:pt idx="8">
                  <c:v>8886.2120763378916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71.216931742046341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474.90000000000009</c:v>
                </c:pt>
                <c:pt idx="2">
                  <c:v>603.20000000000016</c:v>
                </c:pt>
                <c:pt idx="3">
                  <c:v>742.85</c:v>
                </c:pt>
                <c:pt idx="4">
                  <c:v>214.59642757808581</c:v>
                </c:pt>
                <c:pt idx="5">
                  <c:v>392.65012523469869</c:v>
                </c:pt>
                <c:pt idx="6">
                  <c:v>221.01157878652629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762.77657751852041</c:v>
                </c:pt>
                <c:pt idx="2">
                  <c:v>1289.6170682579509</c:v>
                </c:pt>
                <c:pt idx="3">
                  <c:v>994.31428773559139</c:v>
                </c:pt>
                <c:pt idx="4">
                  <c:v>664.98542487375653</c:v>
                </c:pt>
                <c:pt idx="5">
                  <c:v>339.09692736767039</c:v>
                </c:pt>
                <c:pt idx="6">
                  <c:v>0</c:v>
                </c:pt>
                <c:pt idx="7">
                  <c:v>300.99672157032501</c:v>
                </c:pt>
                <c:pt idx="8">
                  <c:v>4.0535003863537862E-7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</c:v>
                </c:pt>
                <c:pt idx="5">
                  <c:v>945.39999999999986</c:v>
                </c:pt>
                <c:pt idx="6">
                  <c:v>943.90000000000009</c:v>
                </c:pt>
                <c:pt idx="7">
                  <c:v>923.15000000000009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471.00000000000011</c:v>
                </c:pt>
                <c:pt idx="3">
                  <c:v>518</c:v>
                </c:pt>
                <c:pt idx="4">
                  <c:v>565</c:v>
                </c:pt>
                <c:pt idx="5">
                  <c:v>610.15</c:v>
                </c:pt>
                <c:pt idx="6">
                  <c:v>655.30000000000007</c:v>
                </c:pt>
                <c:pt idx="7">
                  <c:v>707.09999999999991</c:v>
                </c:pt>
                <c:pt idx="8">
                  <c:v>758.90000000000009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42.999999999999993</c:v>
                </c:pt>
                <c:pt idx="7">
                  <c:v>48.3</c:v>
                </c:pt>
                <c:pt idx="8">
                  <c:v>53.599999999999987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1.4377455771212815</c:v>
                </c:pt>
                <c:pt idx="1">
                  <c:v>1.2211508900452368</c:v>
                </c:pt>
                <c:pt idx="2">
                  <c:v>0.86311282766634267</c:v>
                </c:pt>
                <c:pt idx="3">
                  <c:v>0.40176150878523126</c:v>
                </c:pt>
                <c:pt idx="4">
                  <c:v>0.23777225199151159</c:v>
                </c:pt>
                <c:pt idx="5">
                  <c:v>7.8364373974884452E-2</c:v>
                </c:pt>
                <c:pt idx="6">
                  <c:v>7.0450765502282357E-4</c:v>
                </c:pt>
                <c:pt idx="7">
                  <c:v>7.0450775917692428E-4</c:v>
                </c:pt>
                <c:pt idx="8" formatCode="0.000">
                  <c:v>7.0450777224901674E-4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0.21341607883419195</c:v>
                </c:pt>
                <c:pt idx="1">
                  <c:v>0.24430283678797632</c:v>
                </c:pt>
                <c:pt idx="2">
                  <c:v>0.22467507718723173</c:v>
                </c:pt>
                <c:pt idx="3">
                  <c:v>0.16882670977487924</c:v>
                </c:pt>
                <c:pt idx="4" formatCode="0.0">
                  <c:v>0.18209317705678241</c:v>
                </c:pt>
                <c:pt idx="5" formatCode="0.0">
                  <c:v>0.2664955754353322</c:v>
                </c:pt>
                <c:pt idx="6" formatCode="0.0">
                  <c:v>0.21500276702791779</c:v>
                </c:pt>
                <c:pt idx="7" formatCode="0.0">
                  <c:v>0.24876888910453027</c:v>
                </c:pt>
                <c:pt idx="8" formatCode="0.0">
                  <c:v>0.22759099214416328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1.4377455771212815</c:v>
                </c:pt>
                <c:pt idx="1">
                  <c:v>1.2211508900452368</c:v>
                </c:pt>
                <c:pt idx="2">
                  <c:v>0.86311282766634267</c:v>
                </c:pt>
                <c:pt idx="3">
                  <c:v>0.40176150878523126</c:v>
                </c:pt>
                <c:pt idx="4">
                  <c:v>0.23777225199151159</c:v>
                </c:pt>
                <c:pt idx="5">
                  <c:v>7.8364373974884452E-2</c:v>
                </c:pt>
                <c:pt idx="6">
                  <c:v>7.0450765502282357E-4</c:v>
                </c:pt>
                <c:pt idx="7">
                  <c:v>7.0450775917692428E-4</c:v>
                </c:pt>
                <c:pt idx="8" formatCode="0.000">
                  <c:v>7.0450777224901674E-4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6.6211824741489747E-2</c:v>
                </c:pt>
                <c:pt idx="1">
                  <c:v>6.5592162367750131E-2</c:v>
                </c:pt>
                <c:pt idx="2">
                  <c:v>6.7501099432993275E-2</c:v>
                </c:pt>
                <c:pt idx="3">
                  <c:v>6.3966139700593394E-2</c:v>
                </c:pt>
                <c:pt idx="4">
                  <c:v>6.0589767595448513E-2</c:v>
                </c:pt>
                <c:pt idx="5">
                  <c:v>6.3646046733823305E-2</c:v>
                </c:pt>
                <c:pt idx="6">
                  <c:v>6.3440477323529823E-2</c:v>
                </c:pt>
                <c:pt idx="7">
                  <c:v>6.4015492460869503E-2</c:v>
                </c:pt>
                <c:pt idx="8">
                  <c:v>7.0306657703102668E-2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0.54297851696425203</c:v>
                </c:pt>
                <c:pt idx="1">
                  <c:v>0.4542272518800024</c:v>
                </c:pt>
                <c:pt idx="2">
                  <c:v>0.43616576639321186</c:v>
                </c:pt>
                <c:pt idx="3">
                  <c:v>0.48664589874749309</c:v>
                </c:pt>
                <c:pt idx="4">
                  <c:v>0.44037061124532817</c:v>
                </c:pt>
                <c:pt idx="5">
                  <c:v>0.43993880006624303</c:v>
                </c:pt>
                <c:pt idx="6">
                  <c:v>0.47280426207065085</c:v>
                </c:pt>
                <c:pt idx="7">
                  <c:v>0.49362945076663117</c:v>
                </c:pt>
                <c:pt idx="8">
                  <c:v>0.49568590699546122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0.19100271265123314</c:v>
                </c:pt>
                <c:pt idx="2">
                  <c:v>0.17471690064551315</c:v>
                </c:pt>
                <c:pt idx="3">
                  <c:v>0.2211455039951066</c:v>
                </c:pt>
                <c:pt idx="4">
                  <c:v>0.17620705961147359</c:v>
                </c:pt>
                <c:pt idx="5">
                  <c:v>0.1796555382867904</c:v>
                </c:pt>
                <c:pt idx="6">
                  <c:v>0.18516788938934692</c:v>
                </c:pt>
                <c:pt idx="7">
                  <c:v>0.18338948918338893</c:v>
                </c:pt>
                <c:pt idx="8">
                  <c:v>0.19729584113172619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0.98057121192073926</c:v>
                </c:pt>
                <c:pt idx="1">
                  <c:v>1.0079411139148322</c:v>
                </c:pt>
                <c:pt idx="2">
                  <c:v>0.94522190012379248</c:v>
                </c:pt>
                <c:pt idx="3">
                  <c:v>0.98359872264406367</c:v>
                </c:pt>
                <c:pt idx="4">
                  <c:v>0.90274511394325518</c:v>
                </c:pt>
                <c:pt idx="5">
                  <c:v>0.8612867851830176</c:v>
                </c:pt>
                <c:pt idx="6">
                  <c:v>0.76540836267766432</c:v>
                </c:pt>
                <c:pt idx="7">
                  <c:v>0.73912454976616537</c:v>
                </c:pt>
                <c:pt idx="8">
                  <c:v>0.55529679410883492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0.59574153605603675</c:v>
                </c:pt>
                <c:pt idx="1">
                  <c:v>0.56244810120564581</c:v>
                </c:pt>
                <c:pt idx="2">
                  <c:v>0.54754947211208815</c:v>
                </c:pt>
                <c:pt idx="3">
                  <c:v>0.62929912565625934</c:v>
                </c:pt>
                <c:pt idx="4">
                  <c:v>0.6219072834376731</c:v>
                </c:pt>
                <c:pt idx="5">
                  <c:v>0.59923693166922709</c:v>
                </c:pt>
                <c:pt idx="6">
                  <c:v>0.618346638182245</c:v>
                </c:pt>
                <c:pt idx="7">
                  <c:v>0.6081370072037432</c:v>
                </c:pt>
                <c:pt idx="8" formatCode="0.000">
                  <c:v>0.60243952189254923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0.16010312070685001</c:v>
                </c:pt>
                <c:pt idx="4" formatCode="0.0">
                  <c:v>0.16247892677536727</c:v>
                </c:pt>
                <c:pt idx="5" formatCode="0.0">
                  <c:v>0.15221626463288224</c:v>
                </c:pt>
                <c:pt idx="6" formatCode="0.0">
                  <c:v>0.16729179034166566</c:v>
                </c:pt>
                <c:pt idx="7" formatCode="0.0">
                  <c:v>0.16728282043644419</c:v>
                </c:pt>
                <c:pt idx="8" formatCode="0.0">
                  <c:v>0.14738131899381085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4.0356172350926895</c:v>
                </c:pt>
                <c:pt idx="1">
                  <c:v>3.7445464426847797</c:v>
                </c:pt>
                <c:pt idx="2">
                  <c:v>3.2523908419328849</c:v>
                </c:pt>
                <c:pt idx="3">
                  <c:v>2.9262591446003565</c:v>
                </c:pt>
                <c:pt idx="4">
                  <c:v>2.584492328622789</c:v>
                </c:pt>
                <c:pt idx="5">
                  <c:v>2.4430953906665058</c:v>
                </c:pt>
                <c:pt idx="6">
                  <c:v>2.2584106256791423</c:v>
                </c:pt>
                <c:pt idx="7">
                  <c:v>2.2679127452501291</c:v>
                </c:pt>
                <c:pt idx="8">
                  <c:v>2.070427624109938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-2.118626167897375E-3</c:v>
                </c:pt>
                <c:pt idx="2">
                  <c:v>-6.552201628288401E-3</c:v>
                </c:pt>
                <c:pt idx="3">
                  <c:v>-2.8984464703269985E-2</c:v>
                </c:pt>
                <c:pt idx="4">
                  <c:v>-3.7192936258683584E-2</c:v>
                </c:pt>
                <c:pt idx="5">
                  <c:v>-4.5528660682812028E-2</c:v>
                </c:pt>
                <c:pt idx="6">
                  <c:v>-6.2464278647235361E-2</c:v>
                </c:pt>
                <c:pt idx="7">
                  <c:v>-6.9856640994376384E-2</c:v>
                </c:pt>
                <c:pt idx="8">
                  <c:v>-7.8892597638148487E-2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3.8376328571518375E-3</c:v>
                </c:pt>
                <c:pt idx="1">
                  <c:v>6.6788808108633399E-3</c:v>
                </c:pt>
                <c:pt idx="2">
                  <c:v>6.9336144630565925E-3</c:v>
                </c:pt>
                <c:pt idx="3">
                  <c:v>6.592695271987724E-3</c:v>
                </c:pt>
                <c:pt idx="4">
                  <c:v>7.6236680441629599E-3</c:v>
                </c:pt>
                <c:pt idx="5">
                  <c:v>1.820955483515024E-2</c:v>
                </c:pt>
                <c:pt idx="6">
                  <c:v>1.3823688577547101E-2</c:v>
                </c:pt>
                <c:pt idx="7">
                  <c:v>1.5231533594772353E-2</c:v>
                </c:pt>
                <c:pt idx="8">
                  <c:v>1.1488146732647695E-2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9.1892825678429804E-21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0.20510375982637225</c:v>
                </c:pt>
                <c:pt idx="1">
                  <c:v>0.21550988272726762</c:v>
                </c:pt>
                <c:pt idx="2">
                  <c:v>0.18833609754095604</c:v>
                </c:pt>
                <c:pt idx="3">
                  <c:v>0.13902036588498595</c:v>
                </c:pt>
                <c:pt idx="4">
                  <c:v>9.130697300783322E-2</c:v>
                </c:pt>
                <c:pt idx="5">
                  <c:v>6.4138830146043727E-2</c:v>
                </c:pt>
                <c:pt idx="6">
                  <c:v>2.4268757343340816E-2</c:v>
                </c:pt>
                <c:pt idx="7">
                  <c:v>4.3593528323152955E-2</c:v>
                </c:pt>
                <c:pt idx="8">
                  <c:v>4.494236216639242E-2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2.5191130857269042E-3</c:v>
                </c:pt>
                <c:pt idx="1">
                  <c:v>2.5479030441874421E-3</c:v>
                </c:pt>
                <c:pt idx="2">
                  <c:v>2.6430405043196548E-3</c:v>
                </c:pt>
                <c:pt idx="3">
                  <c:v>2.4553301836658177E-3</c:v>
                </c:pt>
                <c:pt idx="4">
                  <c:v>2.3525437958258713E-3</c:v>
                </c:pt>
                <c:pt idx="5">
                  <c:v>2.4698645497787438E-3</c:v>
                </c:pt>
                <c:pt idx="6">
                  <c:v>2.4678941322242888E-3</c:v>
                </c:pt>
                <c:pt idx="7">
                  <c:v>2.4762187712700379E-3</c:v>
                </c:pt>
                <c:pt idx="8">
                  <c:v>2.6959179939277239E-3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6.0425375427050405E-2</c:v>
                </c:pt>
                <c:pt idx="2">
                  <c:v>5.7584038351597956E-2</c:v>
                </c:pt>
                <c:pt idx="3">
                  <c:v>6.1217331275190988E-2</c:v>
                </c:pt>
                <c:pt idx="4">
                  <c:v>6.7648145882009292E-2</c:v>
                </c:pt>
                <c:pt idx="5">
                  <c:v>6.6595458554820242E-2</c:v>
                </c:pt>
                <c:pt idx="6">
                  <c:v>6.7537257317340463E-2</c:v>
                </c:pt>
                <c:pt idx="7">
                  <c:v>6.8340008751064441E-2</c:v>
                </c:pt>
                <c:pt idx="8">
                  <c:v>6.8357543374884214E-2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1.2324758240731653E-2</c:v>
                </c:pt>
                <c:pt idx="1">
                  <c:v>1.2354598926604088E-2</c:v>
                </c:pt>
                <c:pt idx="2">
                  <c:v>1.2167352058681604E-2</c:v>
                </c:pt>
                <c:pt idx="3">
                  <c:v>1.1535848168673545E-2</c:v>
                </c:pt>
                <c:pt idx="4">
                  <c:v>1.3473054758575895E-2</c:v>
                </c:pt>
                <c:pt idx="5">
                  <c:v>1.3538892943019248E-2</c:v>
                </c:pt>
                <c:pt idx="6">
                  <c:v>1.3643052562160625E-2</c:v>
                </c:pt>
                <c:pt idx="7">
                  <c:v>1.3611455321226562E-2</c:v>
                </c:pt>
                <c:pt idx="8">
                  <c:v>1.3871492922883035E-2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4.0721174247829034E-2</c:v>
                </c:pt>
                <c:pt idx="1">
                  <c:v>4.1828921053296816E-2</c:v>
                </c:pt>
                <c:pt idx="2">
                  <c:v>3.9204408251267531E-2</c:v>
                </c:pt>
                <c:pt idx="3">
                  <c:v>4.0815571287831393E-2</c:v>
                </c:pt>
                <c:pt idx="4">
                  <c:v>3.7434666368293908E-2</c:v>
                </c:pt>
                <c:pt idx="5">
                  <c:v>3.5751745620987943E-2</c:v>
                </c:pt>
                <c:pt idx="6">
                  <c:v>3.1799120449317826E-2</c:v>
                </c:pt>
                <c:pt idx="7">
                  <c:v>3.0877138565176127E-2</c:v>
                </c:pt>
                <c:pt idx="8">
                  <c:v>2.3340615116807739E-2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4.904194446350589E-2</c:v>
                </c:pt>
                <c:pt idx="1">
                  <c:v>5.2034988239698453E-2</c:v>
                </c:pt>
                <c:pt idx="2">
                  <c:v>4.3780302048765742E-2</c:v>
                </c:pt>
                <c:pt idx="3">
                  <c:v>5.9349234945036619E-2</c:v>
                </c:pt>
                <c:pt idx="4">
                  <c:v>5.8620030487364125E-2</c:v>
                </c:pt>
                <c:pt idx="5">
                  <c:v>5.7934227937825933E-2</c:v>
                </c:pt>
                <c:pt idx="6">
                  <c:v>6.0107553790635516E-2</c:v>
                </c:pt>
                <c:pt idx="7">
                  <c:v>5.9024581572897208E-2</c:v>
                </c:pt>
                <c:pt idx="8">
                  <c:v>5.8057163175005491E-2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1.2425457769151837E-3</c:v>
                </c:pt>
                <c:pt idx="1">
                  <c:v>1.6387096624157502E-3</c:v>
                </c:pt>
                <c:pt idx="2">
                  <c:v>1.6910543995331841E-3</c:v>
                </c:pt>
                <c:pt idx="3">
                  <c:v>2.012455280426297E-3</c:v>
                </c:pt>
                <c:pt idx="4">
                  <c:v>2.4519428286021621E-3</c:v>
                </c:pt>
                <c:pt idx="5">
                  <c:v>3.9951198737957589E-3</c:v>
                </c:pt>
                <c:pt idx="6">
                  <c:v>1.9742390410424668E-3</c:v>
                </c:pt>
                <c:pt idx="7">
                  <c:v>3.4157509131548199E-3</c:v>
                </c:pt>
                <c:pt idx="8">
                  <c:v>2.9196884425349155E-3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1.2060933899689501E-21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2.8399894438526186E-2</c:v>
                </c:pt>
                <c:pt idx="1">
                  <c:v>2.971735725244435E-2</c:v>
                </c:pt>
                <c:pt idx="2">
                  <c:v>2.5441291451296935E-2</c:v>
                </c:pt>
                <c:pt idx="3">
                  <c:v>1.8707252757606575E-2</c:v>
                </c:pt>
                <c:pt idx="4">
                  <c:v>1.2259748833788655E-2</c:v>
                </c:pt>
                <c:pt idx="5">
                  <c:v>8.5206512257982574E-3</c:v>
                </c:pt>
                <c:pt idx="6">
                  <c:v>3.1864371703642699E-3</c:v>
                </c:pt>
                <c:pt idx="7">
                  <c:v>5.7228133614611165E-3</c:v>
                </c:pt>
                <c:pt idx="8">
                  <c:v>5.7828344425293445E-3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7.1896450126792755E-4</c:v>
                </c:pt>
                <c:pt idx="1">
                  <c:v>7.5445340267939079E-4</c:v>
                </c:pt>
                <c:pt idx="2">
                  <c:v>7.0806910447310765E-4</c:v>
                </c:pt>
                <c:pt idx="3">
                  <c:v>6.0137354578798066E-4</c:v>
                </c:pt>
                <c:pt idx="4">
                  <c:v>4.701399721747623E-4</c:v>
                </c:pt>
                <c:pt idx="5">
                  <c:v>4.8225580406006734E-4</c:v>
                </c:pt>
                <c:pt idx="6">
                  <c:v>4.8239492677735248E-4</c:v>
                </c:pt>
                <c:pt idx="7">
                  <c:v>4.8276218976809232E-4</c:v>
                </c:pt>
                <c:pt idx="8">
                  <c:v>5.2173981645943783E-4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9.6318176637411185E-3</c:v>
                </c:pt>
                <c:pt idx="2">
                  <c:v>9.2223065795291499E-3</c:v>
                </c:pt>
                <c:pt idx="3">
                  <c:v>9.7910536218546677E-3</c:v>
                </c:pt>
                <c:pt idx="4">
                  <c:v>1.069010271718589E-2</c:v>
                </c:pt>
                <c:pt idx="5">
                  <c:v>1.0395236787442239E-2</c:v>
                </c:pt>
                <c:pt idx="6">
                  <c:v>1.0541333708270314E-2</c:v>
                </c:pt>
                <c:pt idx="7">
                  <c:v>1.0697604792838006E-2</c:v>
                </c:pt>
                <c:pt idx="8">
                  <c:v>1.0697211279507809E-2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1.7679154561789914E-3</c:v>
                </c:pt>
                <c:pt idx="1">
                  <c:v>1.7475579954772905E-3</c:v>
                </c:pt>
                <c:pt idx="2">
                  <c:v>1.7125930337814302E-3</c:v>
                </c:pt>
                <c:pt idx="3">
                  <c:v>1.7407374987286829E-3</c:v>
                </c:pt>
                <c:pt idx="4">
                  <c:v>2.0212710462890519E-3</c:v>
                </c:pt>
                <c:pt idx="5">
                  <c:v>2.0279128928202788E-3</c:v>
                </c:pt>
                <c:pt idx="6">
                  <c:v>2.0383597397454936E-3</c:v>
                </c:pt>
                <c:pt idx="7">
                  <c:v>2.0352720096218522E-3</c:v>
                </c:pt>
                <c:pt idx="8">
                  <c:v>2.0611288446462385E-3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8.1961846211646393E-3</c:v>
                </c:pt>
                <c:pt idx="1">
                  <c:v>8.3899671065591173E-3</c:v>
                </c:pt>
                <c:pt idx="2">
                  <c:v>7.8636895941119524E-3</c:v>
                </c:pt>
                <c:pt idx="3">
                  <c:v>8.2243638113533146E-3</c:v>
                </c:pt>
                <c:pt idx="4">
                  <c:v>7.5638104674173217E-3</c:v>
                </c:pt>
                <c:pt idx="5">
                  <c:v>7.2030012488718213E-3</c:v>
                </c:pt>
                <c:pt idx="6">
                  <c:v>6.4386169873893867E-3</c:v>
                </c:pt>
                <c:pt idx="7">
                  <c:v>6.2683098153481177E-3</c:v>
                </c:pt>
                <c:pt idx="8">
                  <c:v>4.7692847831327448E-3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7.0990294451775248E-3</c:v>
                </c:pt>
                <c:pt idx="1">
                  <c:v>7.4348542488731602E-3</c:v>
                </c:pt>
                <c:pt idx="2">
                  <c:v>6.3298205180525053E-3</c:v>
                </c:pt>
                <c:pt idx="3">
                  <c:v>8.5070767922342892E-3</c:v>
                </c:pt>
                <c:pt idx="4">
                  <c:v>8.3612189381676548E-3</c:v>
                </c:pt>
                <c:pt idx="5">
                  <c:v>8.2359888076548576E-3</c:v>
                </c:pt>
                <c:pt idx="6">
                  <c:v>8.5094094991324531E-3</c:v>
                </c:pt>
                <c:pt idx="7">
                  <c:v>8.3545342783300433E-3</c:v>
                </c:pt>
                <c:pt idx="8">
                  <c:v>8.2122203219288457E-3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8.4112234403859957E-3</c:v>
                </c:pt>
                <c:pt idx="1">
                  <c:v>8.7348441825641967E-3</c:v>
                </c:pt>
                <c:pt idx="2">
                  <c:v>7.7856363565837958E-3</c:v>
                </c:pt>
                <c:pt idx="3">
                  <c:v>7.0954204926585874E-3</c:v>
                </c:pt>
                <c:pt idx="4">
                  <c:v>6.0760942606137916E-3</c:v>
                </c:pt>
                <c:pt idx="5">
                  <c:v>5.643599303463461E-3</c:v>
                </c:pt>
                <c:pt idx="6">
                  <c:v>4.5523020357993837E-3</c:v>
                </c:pt>
                <c:pt idx="7">
                  <c:v>5.0555912908063346E-3</c:v>
                </c:pt>
                <c:pt idx="8" formatCode="0E+00">
                  <c:v>4.8848247919136443E-3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4.0208427502008356E-3</c:v>
                </c:pt>
                <c:pt idx="1">
                  <c:v>4.6824136332659187E-3</c:v>
                </c:pt>
                <c:pt idx="2">
                  <c:v>5.1987893138985648E-3</c:v>
                </c:pt>
                <c:pt idx="3">
                  <c:v>4.8438853297930974E-3</c:v>
                </c:pt>
                <c:pt idx="4">
                  <c:v>3.5466815075058454E-3</c:v>
                </c:pt>
                <c:pt idx="5">
                  <c:v>2.9991432110965592E-3</c:v>
                </c:pt>
                <c:pt idx="6">
                  <c:v>2.2703565988693103E-3</c:v>
                </c:pt>
                <c:pt idx="7">
                  <c:v>3.327211034180618E-3</c:v>
                </c:pt>
                <c:pt idx="8" formatCode="0E+00">
                  <c:v>3.1449414892165337E-3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4.0356172350926895</c:v>
                </c:pt>
                <c:pt idx="1">
                  <c:v>3.7445464426847797</c:v>
                </c:pt>
                <c:pt idx="2">
                  <c:v>3.2523908419328849</c:v>
                </c:pt>
                <c:pt idx="3">
                  <c:v>2.9262591446003565</c:v>
                </c:pt>
                <c:pt idx="4">
                  <c:v>2.584492328622789</c:v>
                </c:pt>
                <c:pt idx="5">
                  <c:v>2.4430953906665058</c:v>
                </c:pt>
                <c:pt idx="6">
                  <c:v>2.2584106256791423</c:v>
                </c:pt>
                <c:pt idx="7">
                  <c:v>2.2679127452501291</c:v>
                </c:pt>
                <c:pt idx="8">
                  <c:v>2.070427624109938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2.3844555791372164</c:v>
                </c:pt>
                <c:pt idx="1">
                  <c:v>2.2812113420194637</c:v>
                </c:pt>
                <c:pt idx="2">
                  <c:v>2.1711551387075989</c:v>
                </c:pt>
                <c:pt idx="3">
                  <c:v>2.3846553907435162</c:v>
                </c:pt>
                <c:pt idx="4">
                  <c:v>2.2018198358331786</c:v>
                </c:pt>
                <c:pt idx="5">
                  <c:v>2.1437641019391012</c:v>
                </c:pt>
                <c:pt idx="6">
                  <c:v>2.1051676296434372</c:v>
                </c:pt>
                <c:pt idx="7">
                  <c:v>2.0882959893807982</c:v>
                </c:pt>
                <c:pt idx="8">
                  <c:v>1.9210247218316741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0.59574153605603675</c:v>
                </c:pt>
                <c:pt idx="1">
                  <c:v>0.56244810120564581</c:v>
                </c:pt>
                <c:pt idx="2">
                  <c:v>0.54754947211208815</c:v>
                </c:pt>
                <c:pt idx="3">
                  <c:v>0.62929912565625934</c:v>
                </c:pt>
                <c:pt idx="4">
                  <c:v>0.6219072834376731</c:v>
                </c:pt>
                <c:pt idx="5">
                  <c:v>0.59923693166922709</c:v>
                </c:pt>
                <c:pt idx="6">
                  <c:v>0.618346638182245</c:v>
                </c:pt>
                <c:pt idx="7">
                  <c:v>0.6081370072037432</c:v>
                </c:pt>
                <c:pt idx="8" formatCode="0.000">
                  <c:v>0.60243952189254923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0.98057121192073926</c:v>
                </c:pt>
                <c:pt idx="1">
                  <c:v>1.0079411139148322</c:v>
                </c:pt>
                <c:pt idx="2">
                  <c:v>0.94522190012379248</c:v>
                </c:pt>
                <c:pt idx="3">
                  <c:v>0.98359872264406367</c:v>
                </c:pt>
                <c:pt idx="4">
                  <c:v>0.90274511394325518</c:v>
                </c:pt>
                <c:pt idx="5">
                  <c:v>0.8612867851830176</c:v>
                </c:pt>
                <c:pt idx="6">
                  <c:v>0.76540836267766432</c:v>
                </c:pt>
                <c:pt idx="7">
                  <c:v>0.73912454976616537</c:v>
                </c:pt>
                <c:pt idx="8">
                  <c:v>0.55529679410883492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0.54297851696425203</c:v>
                </c:pt>
                <c:pt idx="1">
                  <c:v>0.4542272518800024</c:v>
                </c:pt>
                <c:pt idx="2">
                  <c:v>0.43616576639321186</c:v>
                </c:pt>
                <c:pt idx="3">
                  <c:v>0.48664589874749309</c:v>
                </c:pt>
                <c:pt idx="4">
                  <c:v>0.44037061124532817</c:v>
                </c:pt>
                <c:pt idx="5">
                  <c:v>0.43993880006624303</c:v>
                </c:pt>
                <c:pt idx="6">
                  <c:v>0.47280426207065085</c:v>
                </c:pt>
                <c:pt idx="7">
                  <c:v>0.49362945076663117</c:v>
                </c:pt>
                <c:pt idx="8">
                  <c:v>0.49568590699546122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0.19100271265123314</c:v>
                </c:pt>
                <c:pt idx="2">
                  <c:v>0.17471690064551315</c:v>
                </c:pt>
                <c:pt idx="3">
                  <c:v>0.2211455039951066</c:v>
                </c:pt>
                <c:pt idx="4">
                  <c:v>0.17620705961147359</c:v>
                </c:pt>
                <c:pt idx="5">
                  <c:v>0.1796555382867904</c:v>
                </c:pt>
                <c:pt idx="6">
                  <c:v>0.18516788938934692</c:v>
                </c:pt>
                <c:pt idx="7">
                  <c:v>0.18338948918338893</c:v>
                </c:pt>
                <c:pt idx="8">
                  <c:v>0.19729584113172619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6.6211824741489747E-2</c:v>
                </c:pt>
                <c:pt idx="1">
                  <c:v>6.5592162367750131E-2</c:v>
                </c:pt>
                <c:pt idx="2">
                  <c:v>6.7501099432993275E-2</c:v>
                </c:pt>
                <c:pt idx="3">
                  <c:v>6.3966139700593394E-2</c:v>
                </c:pt>
                <c:pt idx="4">
                  <c:v>6.0589767595448513E-2</c:v>
                </c:pt>
                <c:pt idx="5">
                  <c:v>6.3646046733823305E-2</c:v>
                </c:pt>
                <c:pt idx="6">
                  <c:v>6.3440477323529823E-2</c:v>
                </c:pt>
                <c:pt idx="7">
                  <c:v>6.4015492460869503E-2</c:v>
                </c:pt>
                <c:pt idx="8">
                  <c:v>7.0306657703102668E-2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1.4377455771212815</c:v>
                </c:pt>
                <c:pt idx="1">
                  <c:v>1.2211508900452368</c:v>
                </c:pt>
                <c:pt idx="2">
                  <c:v>0.86311282766634267</c:v>
                </c:pt>
                <c:pt idx="3">
                  <c:v>0.40176150878523126</c:v>
                </c:pt>
                <c:pt idx="4">
                  <c:v>0.23777225199151159</c:v>
                </c:pt>
                <c:pt idx="5">
                  <c:v>7.8364373974884452E-2</c:v>
                </c:pt>
                <c:pt idx="6">
                  <c:v>7.0450765502282357E-4</c:v>
                </c:pt>
                <c:pt idx="7">
                  <c:v>7.0450775917692428E-4</c:v>
                </c:pt>
                <c:pt idx="8" formatCode="0.000">
                  <c:v>7.0450777224901674E-4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0.21341607883419195</c:v>
                </c:pt>
                <c:pt idx="1">
                  <c:v>0.24430283678797632</c:v>
                </c:pt>
                <c:pt idx="2">
                  <c:v>0.22467507718723173</c:v>
                </c:pt>
                <c:pt idx="3">
                  <c:v>0.16882670977487924</c:v>
                </c:pt>
                <c:pt idx="4" formatCode="0.0">
                  <c:v>0.18209317705678241</c:v>
                </c:pt>
                <c:pt idx="5" formatCode="0.0">
                  <c:v>0.2664955754353322</c:v>
                </c:pt>
                <c:pt idx="6" formatCode="0.0">
                  <c:v>0.21500276702791779</c:v>
                </c:pt>
                <c:pt idx="7" formatCode="0.0">
                  <c:v>0.24876888910453027</c:v>
                </c:pt>
                <c:pt idx="8" formatCode="0.0">
                  <c:v>0.22759099214416328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0.16010312070685001</c:v>
                </c:pt>
                <c:pt idx="4" formatCode="0.0">
                  <c:v>0.16247892677536727</c:v>
                </c:pt>
                <c:pt idx="5" formatCode="0.0">
                  <c:v>0.15221626463288224</c:v>
                </c:pt>
                <c:pt idx="6" formatCode="0.0">
                  <c:v>0.16729179034166566</c:v>
                </c:pt>
                <c:pt idx="7" formatCode="0.0">
                  <c:v>0.16728282043644419</c:v>
                </c:pt>
                <c:pt idx="8" formatCode="0.0">
                  <c:v>0.14738131899381085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-2.118626167897375E-3</c:v>
                </c:pt>
                <c:pt idx="2">
                  <c:v>-6.552201628288401E-3</c:v>
                </c:pt>
                <c:pt idx="3">
                  <c:v>-2.8984464703269985E-2</c:v>
                </c:pt>
                <c:pt idx="4">
                  <c:v>-3.7192936258683584E-2</c:v>
                </c:pt>
                <c:pt idx="5">
                  <c:v>-4.5528660682812028E-2</c:v>
                </c:pt>
                <c:pt idx="6">
                  <c:v>-6.2464278647235361E-2</c:v>
                </c:pt>
                <c:pt idx="7">
                  <c:v>-6.9856640994376384E-2</c:v>
                </c:pt>
                <c:pt idx="8">
                  <c:v>-7.8892597638148487E-2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2.4590906695340702E-6</c:v>
                </c:pt>
                <c:pt idx="6" formatCode="General">
                  <c:v>2.2700050604157293E-6</c:v>
                </c:pt>
                <c:pt idx="7" formatCode="General">
                  <c:v>2.2806993343701021E-6</c:v>
                </c:pt>
                <c:pt idx="8" formatCode="General">
                  <c:v>2.081828980377912E-6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4.0626146087113018</c:v>
                </c:pt>
                <c:pt idx="1">
                  <c:v>3.7718835662655064</c:v>
                </c:pt>
                <c:pt idx="2">
                  <c:v>3.2765608310630898</c:v>
                </c:pt>
                <c:pt idx="3">
                  <c:v>2.9473747860948709</c:v>
                </c:pt>
                <c:pt idx="4">
                  <c:v>2.6023492596378328</c:v>
                </c:pt>
                <c:pt idx="5">
                  <c:v>2.4590906695340702</c:v>
                </c:pt>
                <c:pt idx="6">
                  <c:v>2.2700050604157291</c:v>
                </c:pt>
                <c:pt idx="7">
                  <c:v>2.2806993343701021</c:v>
                </c:pt>
                <c:pt idx="8">
                  <c:v>2.081828980377912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325.99466617322952</c:v>
                </c:pt>
                <c:pt idx="1">
                  <c:v>291.15164905804068</c:v>
                </c:pt>
                <c:pt idx="2">
                  <c:v>254.54304980022832</c:v>
                </c:pt>
                <c:pt idx="3">
                  <c:v>180.94922769343412</c:v>
                </c:pt>
                <c:pt idx="4">
                  <c:v>115.71967941406955</c:v>
                </c:pt>
                <c:pt idx="5">
                  <c:v>57.3071571822679</c:v>
                </c:pt>
                <c:pt idx="6">
                  <c:v>2.098855625725855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0.30571755018351637</c:v>
                </c:pt>
                <c:pt idx="1">
                  <c:v>0.33767605978554449</c:v>
                </c:pt>
                <c:pt idx="2">
                  <c:v>0.21128853029816788</c:v>
                </c:pt>
                <c:pt idx="3">
                  <c:v>0.12297185789956823</c:v>
                </c:pt>
                <c:pt idx="4">
                  <c:v>9.1753386257924952E-2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375.70082645363578</c:v>
                </c:pt>
                <c:pt idx="2">
                  <c:v>389.89066095890405</c:v>
                </c:pt>
                <c:pt idx="3">
                  <c:v>310.02364429872011</c:v>
                </c:pt>
                <c:pt idx="4">
                  <c:v>255.53358834745092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56.799511736555118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0.17800742525545621</c:v>
                </c:pt>
                <c:pt idx="2">
                  <c:v>0.21303325815559415</c:v>
                </c:pt>
                <c:pt idx="3">
                  <c:v>6.2608757157740003E-2</c:v>
                </c:pt>
                <c:pt idx="4">
                  <c:v>3.4901823028681202E-2</c:v>
                </c:pt>
                <c:pt idx="5">
                  <c:v>0</c:v>
                </c:pt>
                <c:pt idx="6">
                  <c:v>-2.6318493868111299E-10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15.257737972794093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6.3236765614956419E-2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164.49762627681531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0.46644210774540706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0.42633096248500746</c:v>
                </c:pt>
                <c:pt idx="4">
                  <c:v>0.42235354552554927</c:v>
                </c:pt>
                <c:pt idx="5">
                  <c:v>0.36588392152406052</c:v>
                </c:pt>
                <c:pt idx="6">
                  <c:v>0.27534206512789816</c:v>
                </c:pt>
                <c:pt idx="7">
                  <c:v>0.25042886996905933</c:v>
                </c:pt>
                <c:pt idx="8">
                  <c:v>0.24480766671610313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110.99</c:v>
                </c:pt>
                <c:pt idx="4">
                  <c:v>96.792672222222222</c:v>
                </c:pt>
                <c:pt idx="5">
                  <c:v>82.595344444444422</c:v>
                </c:pt>
                <c:pt idx="6">
                  <c:v>68.398016666666663</c:v>
                </c:pt>
                <c:pt idx="7">
                  <c:v>54.200688888888891</c:v>
                </c:pt>
                <c:pt idx="8">
                  <c:v>40.003361111111133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0.73757133383592832</c:v>
                </c:pt>
                <c:pt idx="3">
                  <c:v>0.81162538667147166</c:v>
                </c:pt>
                <c:pt idx="4">
                  <c:v>0.81333057179890944</c:v>
                </c:pt>
                <c:pt idx="5">
                  <c:v>0.81562196604839587</c:v>
                </c:pt>
                <c:pt idx="6">
                  <c:v>0.81886460645423209</c:v>
                </c:pt>
                <c:pt idx="7">
                  <c:v>0.82380600123573644</c:v>
                </c:pt>
                <c:pt idx="8">
                  <c:v>0.83225483136486467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38.053109849765569</c:v>
                </c:pt>
                <c:pt idx="1">
                  <c:v>45.297810956031157</c:v>
                </c:pt>
                <c:pt idx="2">
                  <c:v>53.227810956031142</c:v>
                </c:pt>
                <c:pt idx="3">
                  <c:v>53.227810956031142</c:v>
                </c:pt>
                <c:pt idx="4">
                  <c:v>48.502137261518421</c:v>
                </c:pt>
                <c:pt idx="5">
                  <c:v>31.789071782861704</c:v>
                </c:pt>
                <c:pt idx="6">
                  <c:v>9.9443518791302097</c:v>
                </c:pt>
                <c:pt idx="7">
                  <c:v>20.786667299937854</c:v>
                </c:pt>
                <c:pt idx="8">
                  <c:v>19.110951010893871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0.43723437899212281</c:v>
                </c:pt>
                <c:pt idx="1">
                  <c:v>0.51473849732417154</c:v>
                </c:pt>
                <c:pt idx="2">
                  <c:v>0.49860232694398676</c:v>
                </c:pt>
                <c:pt idx="3">
                  <c:v>0.40274612998198539</c:v>
                </c:pt>
                <c:pt idx="4">
                  <c:v>0.25736206861404803</c:v>
                </c:pt>
                <c:pt idx="5">
                  <c:v>0.26988707345781898</c:v>
                </c:pt>
                <c:pt idx="6">
                  <c:v>0.19738235901248846</c:v>
                </c:pt>
                <c:pt idx="7">
                  <c:v>0.20446555614605286</c:v>
                </c:pt>
                <c:pt idx="8">
                  <c:v>0.15290000000000004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1.7743518122146116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4.2717522656678675</c:v>
                </c:pt>
                <c:pt idx="4">
                  <c:v>4.0664487312955595</c:v>
                </c:pt>
                <c:pt idx="5">
                  <c:v>3.864086046019775</c:v>
                </c:pt>
                <c:pt idx="6">
                  <c:v>3.7419431888769465</c:v>
                </c:pt>
                <c:pt idx="7">
                  <c:v>3.6198003317340608</c:v>
                </c:pt>
                <c:pt idx="8">
                  <c:v>2.6403020584076629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0.69072179019718816</c:v>
                </c:pt>
                <c:pt idx="1">
                  <c:v>0.698149293250513</c:v>
                </c:pt>
                <c:pt idx="2">
                  <c:v>0.71806852111964226</c:v>
                </c:pt>
                <c:pt idx="3">
                  <c:v>0.58581157169718467</c:v>
                </c:pt>
                <c:pt idx="4">
                  <c:v>0.42124124079641606</c:v>
                </c:pt>
                <c:pt idx="5">
                  <c:v>0.51798710154982031</c:v>
                </c:pt>
                <c:pt idx="6">
                  <c:v>0.15774905661167088</c:v>
                </c:pt>
                <c:pt idx="7">
                  <c:v>0</c:v>
                </c:pt>
                <c:pt idx="8">
                  <c:v>0.13590000000000002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0.20334486330647258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0.29252792224993457</c:v>
                </c:pt>
                <c:pt idx="4">
                  <c:v>0.30247640076346216</c:v>
                </c:pt>
                <c:pt idx="5">
                  <c:v>0.29608702818436672</c:v>
                </c:pt>
                <c:pt idx="6">
                  <c:v>0.30370607677850847</c:v>
                </c:pt>
                <c:pt idx="7">
                  <c:v>0.31699443393861848</c:v>
                </c:pt>
                <c:pt idx="8">
                  <c:v>0.31747142533615663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165.54614532552151</c:v>
                </c:pt>
                <c:pt idx="6">
                  <c:v>274.28296111009848</c:v>
                </c:pt>
                <c:pt idx="7">
                  <c:v>315.57157717424968</c:v>
                </c:pt>
                <c:pt idx="8">
                  <c:v>348.52482501791229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0.43745571641468672</c:v>
                </c:pt>
                <c:pt idx="4">
                  <c:v>0.41636354448829488</c:v>
                </c:pt>
                <c:pt idx="5">
                  <c:v>0.43216864629535601</c:v>
                </c:pt>
                <c:pt idx="6">
                  <c:v>0.45410405059692333</c:v>
                </c:pt>
                <c:pt idx="7">
                  <c:v>0.4585652553176488</c:v>
                </c:pt>
                <c:pt idx="8">
                  <c:v>0.50572806141427895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438.35147103905479</c:v>
                </c:pt>
                <c:pt idx="5">
                  <c:v>597.17561351901986</c:v>
                </c:pt>
                <c:pt idx="6">
                  <c:v>583.63358003437634</c:v>
                </c:pt>
                <c:pt idx="7">
                  <c:v>596.81980597285838</c:v>
                </c:pt>
                <c:pt idx="8">
                  <c:v>583.39139368597284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0.11545362974913426</c:v>
                </c:pt>
                <c:pt idx="3">
                  <c:v>0.14476440253755049</c:v>
                </c:pt>
                <c:pt idx="4">
                  <c:v>0.14443129078998149</c:v>
                </c:pt>
                <c:pt idx="5">
                  <c:v>0.14881900326074984</c:v>
                </c:pt>
                <c:pt idx="6">
                  <c:v>0.14647421003716396</c:v>
                </c:pt>
                <c:pt idx="7">
                  <c:v>0.14582795379612662</c:v>
                </c:pt>
                <c:pt idx="8">
                  <c:v>0.15336815026665579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</c:v>
                </c:pt>
                <c:pt idx="2">
                  <c:v>2.3199999999999994</c:v>
                </c:pt>
                <c:pt idx="3">
                  <c:v>2.3199999999999994</c:v>
                </c:pt>
                <c:pt idx="4">
                  <c:v>2.3199999999999994</c:v>
                </c:pt>
                <c:pt idx="5">
                  <c:v>2.3199999999999994</c:v>
                </c:pt>
                <c:pt idx="6">
                  <c:v>0.85864500012294709</c:v>
                </c:pt>
                <c:pt idx="7">
                  <c:v>0.8486450001229473</c:v>
                </c:pt>
                <c:pt idx="8">
                  <c:v>1.0111830555776901E-2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0.2796475620637171</c:v>
                </c:pt>
                <c:pt idx="3">
                  <c:v>0.28471934596183623</c:v>
                </c:pt>
                <c:pt idx="4">
                  <c:v>0.27603109881219684</c:v>
                </c:pt>
                <c:pt idx="5">
                  <c:v>0.28490173012371628</c:v>
                </c:pt>
                <c:pt idx="6">
                  <c:v>0.44391690826871005</c:v>
                </c:pt>
                <c:pt idx="7">
                  <c:v>0.44706000000000001</c:v>
                </c:pt>
                <c:pt idx="8">
                  <c:v>0.47505999999999998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1.1599999999999997</c:v>
                </c:pt>
                <c:pt idx="1">
                  <c:v>1.1900000000000002</c:v>
                </c:pt>
                <c:pt idx="2">
                  <c:v>1.2900000000000003</c:v>
                </c:pt>
                <c:pt idx="3">
                  <c:v>1.115429992756606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0.2796475620637171</c:v>
                </c:pt>
                <c:pt idx="3">
                  <c:v>0.28471934596183623</c:v>
                </c:pt>
                <c:pt idx="4">
                  <c:v>0.27603109881219684</c:v>
                </c:pt>
                <c:pt idx="5">
                  <c:v>0.28490173012371628</c:v>
                </c:pt>
                <c:pt idx="6">
                  <c:v>0.44391690826871005</c:v>
                </c:pt>
                <c:pt idx="7">
                  <c:v>0.44706000000000001</c:v>
                </c:pt>
                <c:pt idx="8">
                  <c:v>0.47505999999999998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1422.3748280573525</c:v>
                </c:pt>
                <c:pt idx="1">
                  <c:v>1488.825597185343</c:v>
                </c:pt>
                <c:pt idx="2">
                  <c:v>1975.3697459772236</c:v>
                </c:pt>
                <c:pt idx="3">
                  <c:v>2190.6374722992869</c:v>
                </c:pt>
                <c:pt idx="4">
                  <c:v>2468.3922434271922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1508.9861111111118</c:v>
                </c:pt>
                <c:pt idx="2">
                  <c:v>1243.3277777777778</c:v>
                </c:pt>
                <c:pt idx="3">
                  <c:v>396.07695087810299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-3.8347463222622641E-7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2.4170270303031204E-7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654.28669461078289</c:v>
                </c:pt>
                <c:pt idx="4">
                  <c:v>667.94056635532797</c:v>
                </c:pt>
                <c:pt idx="5">
                  <c:v>597.77196256017885</c:v>
                </c:pt>
                <c:pt idx="6">
                  <c:v>466.42013881404114</c:v>
                </c:pt>
                <c:pt idx="7">
                  <c:v>385.18308901607094</c:v>
                </c:pt>
                <c:pt idx="8">
                  <c:v>364.7676534058827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789.12096259999976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490.63634339999999</c:v>
                </c:pt>
                <c:pt idx="7">
                  <c:v>391.14147033333325</c:v>
                </c:pt>
                <c:pt idx="8">
                  <c:v>291.6465972666669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204.25277777777723</c:v>
                </c:pt>
                <c:pt idx="2">
                  <c:v>232.48611111111103</c:v>
                </c:pt>
                <c:pt idx="3">
                  <c:v>187.79070306079936</c:v>
                </c:pt>
                <c:pt idx="4">
                  <c:v>109.34766690976348</c:v>
                </c:pt>
                <c:pt idx="5">
                  <c:v>75.156065670413611</c:v>
                </c:pt>
                <c:pt idx="6">
                  <c:v>17.194475182916218</c:v>
                </c:pt>
                <c:pt idx="7">
                  <c:v>37.231379611565735</c:v>
                </c:pt>
                <c:pt idx="8">
                  <c:v>25.597284227795303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1.0366817666495311E-7</c:v>
                </c:pt>
                <c:pt idx="7">
                  <c:v>4.8918559243412412E-8</c:v>
                </c:pt>
                <c:pt idx="8">
                  <c:v>3.6931892409001169E-8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21.92139111979067</c:v>
                </c:pt>
                <c:pt idx="4">
                  <c:v>15.005493764644152</c:v>
                </c:pt>
                <c:pt idx="5">
                  <c:v>17.533549364583944</c:v>
                </c:pt>
                <c:pt idx="6">
                  <c:v>5.1709229495526969</c:v>
                </c:pt>
                <c:pt idx="7">
                  <c:v>0</c:v>
                </c:pt>
                <c:pt idx="8">
                  <c:v>3.1432373557013888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947.67454518975114</c:v>
                </c:pt>
                <c:pt idx="4">
                  <c:v>1422.3748280573525</c:v>
                </c:pt>
                <c:pt idx="5">
                  <c:v>1488.825597185343</c:v>
                </c:pt>
                <c:pt idx="6">
                  <c:v>1975.3697459772236</c:v>
                </c:pt>
                <c:pt idx="7">
                  <c:v>2190.6374722992869</c:v>
                </c:pt>
                <c:pt idx="8">
                  <c:v>2468.3922434271922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167.81666666666669</c:v>
                </c:pt>
                <c:pt idx="3">
                  <c:v>398.68035523290246</c:v>
                </c:pt>
                <c:pt idx="4">
                  <c:v>560.22005375645506</c:v>
                </c:pt>
                <c:pt idx="5">
                  <c:v>784.30077192326951</c:v>
                </c:pt>
                <c:pt idx="6">
                  <c:v>752.20748727516059</c:v>
                </c:pt>
                <c:pt idx="7">
                  <c:v>765.73267939629704</c:v>
                </c:pt>
                <c:pt idx="8">
                  <c:v>783.83133287819203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0.51388888888888895</c:v>
                </c:pt>
                <c:pt idx="3">
                  <c:v>1.8721555467225717</c:v>
                </c:pt>
                <c:pt idx="4">
                  <c:v>0.21994608000000013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8.3630832168615079</c:v>
                </c:pt>
                <c:pt idx="7">
                  <c:v>12.047756197733847</c:v>
                </c:pt>
                <c:pt idx="8">
                  <c:v>51.214999130985554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1508.9861111111118</c:v>
                </c:pt>
                <c:pt idx="2">
                  <c:v>1243.3277777777778</c:v>
                </c:pt>
                <c:pt idx="3">
                  <c:v>396.07695087810299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-3.8347463222622641E-7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2.4170270303031204E-7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654.28669461078289</c:v>
                </c:pt>
                <c:pt idx="4">
                  <c:v>667.94056635532797</c:v>
                </c:pt>
                <c:pt idx="5">
                  <c:v>597.77196256017885</c:v>
                </c:pt>
                <c:pt idx="6">
                  <c:v>466.42013881404114</c:v>
                </c:pt>
                <c:pt idx="7">
                  <c:v>385.18308901607094</c:v>
                </c:pt>
                <c:pt idx="8">
                  <c:v>364.7676534058827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789.12096259999976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490.63634339999999</c:v>
                </c:pt>
                <c:pt idx="7">
                  <c:v>391.14147033333325</c:v>
                </c:pt>
                <c:pt idx="8">
                  <c:v>291.6465972666669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204.25277777777723</c:v>
                </c:pt>
                <c:pt idx="2">
                  <c:v>232.48611111111103</c:v>
                </c:pt>
                <c:pt idx="3">
                  <c:v>187.79070306079936</c:v>
                </c:pt>
                <c:pt idx="4">
                  <c:v>109.34766690976348</c:v>
                </c:pt>
                <c:pt idx="5">
                  <c:v>75.156065670413611</c:v>
                </c:pt>
                <c:pt idx="6">
                  <c:v>17.194475182916218</c:v>
                </c:pt>
                <c:pt idx="7">
                  <c:v>37.231379611565735</c:v>
                </c:pt>
                <c:pt idx="8">
                  <c:v>25.597284227795303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1.0366817666495311E-7</c:v>
                </c:pt>
                <c:pt idx="7">
                  <c:v>4.8918559243412412E-8</c:v>
                </c:pt>
                <c:pt idx="8">
                  <c:v>3.6931892409001169E-8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21.92139111979067</c:v>
                </c:pt>
                <c:pt idx="4">
                  <c:v>15.005493764644152</c:v>
                </c:pt>
                <c:pt idx="5">
                  <c:v>17.533549364583944</c:v>
                </c:pt>
                <c:pt idx="6">
                  <c:v>5.1709229495526969</c:v>
                </c:pt>
                <c:pt idx="7">
                  <c:v>0</c:v>
                </c:pt>
                <c:pt idx="8">
                  <c:v>3.1432373557013888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947.67454518975114</c:v>
                </c:pt>
                <c:pt idx="4">
                  <c:v>1422.3748280573525</c:v>
                </c:pt>
                <c:pt idx="5">
                  <c:v>1488.825597185343</c:v>
                </c:pt>
                <c:pt idx="6">
                  <c:v>1975.3697459772236</c:v>
                </c:pt>
                <c:pt idx="7">
                  <c:v>2190.6374722992869</c:v>
                </c:pt>
                <c:pt idx="8">
                  <c:v>2468.3922434271922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167.81666666666669</c:v>
                </c:pt>
                <c:pt idx="3">
                  <c:v>398.68035523290246</c:v>
                </c:pt>
                <c:pt idx="4">
                  <c:v>560.22005375645506</c:v>
                </c:pt>
                <c:pt idx="5">
                  <c:v>784.30077192326951</c:v>
                </c:pt>
                <c:pt idx="6">
                  <c:v>752.20748727516059</c:v>
                </c:pt>
                <c:pt idx="7">
                  <c:v>765.73267939629704</c:v>
                </c:pt>
                <c:pt idx="8">
                  <c:v>783.83133287819203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0.51388888888888895</c:v>
                </c:pt>
                <c:pt idx="3">
                  <c:v>1.8721555467225717</c:v>
                </c:pt>
                <c:pt idx="4">
                  <c:v>0.21994608000000013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8.3630832168615079</c:v>
                </c:pt>
                <c:pt idx="7">
                  <c:v>12.047756197733847</c:v>
                </c:pt>
                <c:pt idx="8">
                  <c:v>51.214999130985554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873.04166666666708</c:v>
                </c:pt>
                <c:pt idx="1">
                  <c:v>471.13055555555553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727.60277777777776</c:v>
                </c:pt>
                <c:pt idx="2">
                  <c:v>78.126831566666667</c:v>
                </c:pt>
                <c:pt idx="3">
                  <c:v>-3.8347463222622641E-7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592.2166666666667</c:v>
                </c:pt>
                <c:pt idx="1">
                  <c:v>631.72500000000025</c:v>
                </c:pt>
                <c:pt idx="2">
                  <c:v>667.94056635532797</c:v>
                </c:pt>
                <c:pt idx="3">
                  <c:v>466.42013881404114</c:v>
                </c:pt>
                <c:pt idx="4">
                  <c:v>364.7676534058827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689.62608953333313</c:v>
                </c:pt>
                <c:pt idx="3">
                  <c:v>490.63634339999999</c:v>
                </c:pt>
                <c:pt idx="4">
                  <c:v>291.6465972666669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232.48611111111103</c:v>
                </c:pt>
                <c:pt idx="2">
                  <c:v>109.34766690976348</c:v>
                </c:pt>
                <c:pt idx="3">
                  <c:v>17.194475182916218</c:v>
                </c:pt>
                <c:pt idx="4">
                  <c:v>25.597284227795303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152.79999999999998</c:v>
                </c:pt>
                <c:pt idx="1">
                  <c:v>425.19166666666666</c:v>
                </c:pt>
                <c:pt idx="2">
                  <c:v>848.24630674532648</c:v>
                </c:pt>
                <c:pt idx="3">
                  <c:v>884.28543400485194</c:v>
                </c:pt>
                <c:pt idx="4">
                  <c:v>924.36529461431007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574.1285213120259</c:v>
                </c:pt>
                <c:pt idx="3">
                  <c:v>1091.0843119723716</c:v>
                </c:pt>
                <c:pt idx="4">
                  <c:v>1544.026948812882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162.13333333333335</c:v>
                </c:pt>
                <c:pt idx="2">
                  <c:v>554.61021852907493</c:v>
                </c:pt>
                <c:pt idx="3">
                  <c:v>748.86846405946721</c:v>
                </c:pt>
                <c:pt idx="4">
                  <c:v>783.78925223647127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23.124999999999996</c:v>
                </c:pt>
                <c:pt idx="2">
                  <c:v>15.225439844644152</c:v>
                </c:pt>
                <c:pt idx="3">
                  <c:v>5.1709229495526969</c:v>
                </c:pt>
                <c:pt idx="4">
                  <c:v>3.1432373557013888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2.4170270303031204E-7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1.0366817666495311E-7</c:v>
                </c:pt>
                <c:pt idx="4">
                  <c:v>3.6931892409001169E-8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38.841866280000005</c:v>
                </c:pt>
                <c:pt idx="3">
                  <c:v>8.3630832168615079</c:v>
                </c:pt>
                <c:pt idx="4">
                  <c:v>51.214999130985554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689.62608953333313</c:v>
                </c:pt>
                <c:pt idx="1">
                  <c:v>590.1312164666665</c:v>
                </c:pt>
                <c:pt idx="2">
                  <c:v>490.63634339999999</c:v>
                </c:pt>
                <c:pt idx="3">
                  <c:v>391.14147033333325</c:v>
                </c:pt>
                <c:pt idx="4">
                  <c:v>291.6465972666669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1508.9861111111118</c:v>
                </c:pt>
                <c:pt idx="2">
                  <c:v>1243.3277777777778</c:v>
                </c:pt>
                <c:pt idx="3">
                  <c:v>396.07695087810299</c:v>
                </c:pt>
                <c:pt idx="4">
                  <c:v>190.92322355555552</c:v>
                </c:pt>
                <c:pt idx="5">
                  <c:v>8.4520860000000031</c:v>
                </c:pt>
                <c:pt idx="6">
                  <c:v>-3.8347463222622641E-7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2.4170270303031204E-7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592.2166666666667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654.28669461078289</c:v>
                </c:pt>
                <c:pt idx="4">
                  <c:v>667.94056635532797</c:v>
                </c:pt>
                <c:pt idx="5">
                  <c:v>597.77196256017885</c:v>
                </c:pt>
                <c:pt idx="6">
                  <c:v>466.42013881404114</c:v>
                </c:pt>
                <c:pt idx="7">
                  <c:v>385.18308901607094</c:v>
                </c:pt>
                <c:pt idx="8">
                  <c:v>364.7676534058827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789.12096259999976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490.63634339999999</c:v>
                </c:pt>
                <c:pt idx="7">
                  <c:v>391.14147033333325</c:v>
                </c:pt>
                <c:pt idx="8">
                  <c:v>291.6465972666669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204.25277777777723</c:v>
                </c:pt>
                <c:pt idx="2">
                  <c:v>232.48611111111103</c:v>
                </c:pt>
                <c:pt idx="3">
                  <c:v>187.79070306079936</c:v>
                </c:pt>
                <c:pt idx="4">
                  <c:v>109.34766690976348</c:v>
                </c:pt>
                <c:pt idx="5">
                  <c:v>75.156065670413611</c:v>
                </c:pt>
                <c:pt idx="6">
                  <c:v>17.194475182916218</c:v>
                </c:pt>
                <c:pt idx="7">
                  <c:v>37.231379611565735</c:v>
                </c:pt>
                <c:pt idx="8">
                  <c:v>25.597284227795303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1.0366817666495311E-7</c:v>
                </c:pt>
                <c:pt idx="7">
                  <c:v>4.8918559243412412E-8</c:v>
                </c:pt>
                <c:pt idx="8">
                  <c:v>3.6931892409001169E-8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22.611111111111107</c:v>
                </c:pt>
                <c:pt idx="3">
                  <c:v>21.92139111979067</c:v>
                </c:pt>
                <c:pt idx="4">
                  <c:v>15.005493764644152</c:v>
                </c:pt>
                <c:pt idx="5">
                  <c:v>17.533549364583944</c:v>
                </c:pt>
                <c:pt idx="6">
                  <c:v>5.1709229495526969</c:v>
                </c:pt>
                <c:pt idx="7">
                  <c:v>0</c:v>
                </c:pt>
                <c:pt idx="8">
                  <c:v>3.1432373557013888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152.79999999999998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947.67454518975114</c:v>
                </c:pt>
                <c:pt idx="4">
                  <c:v>1422.3748280573525</c:v>
                </c:pt>
                <c:pt idx="5">
                  <c:v>1488.825597185343</c:v>
                </c:pt>
                <c:pt idx="6">
                  <c:v>1975.3697459772236</c:v>
                </c:pt>
                <c:pt idx="7">
                  <c:v>2190.6374722992869</c:v>
                </c:pt>
                <c:pt idx="8">
                  <c:v>2468.3922434271922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167.81666666666669</c:v>
                </c:pt>
                <c:pt idx="3">
                  <c:v>398.68035523290246</c:v>
                </c:pt>
                <c:pt idx="4">
                  <c:v>560.22005375645506</c:v>
                </c:pt>
                <c:pt idx="5">
                  <c:v>784.30077192326951</c:v>
                </c:pt>
                <c:pt idx="6">
                  <c:v>752.20748727516059</c:v>
                </c:pt>
                <c:pt idx="7">
                  <c:v>765.73267939629704</c:v>
                </c:pt>
                <c:pt idx="8">
                  <c:v>783.83133287819203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0.51388888888888895</c:v>
                </c:pt>
                <c:pt idx="3">
                  <c:v>1.8721555467225717</c:v>
                </c:pt>
                <c:pt idx="4">
                  <c:v>0.21994608000000013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8.3630832168615079</c:v>
                </c:pt>
                <c:pt idx="7">
                  <c:v>12.047756197733847</c:v>
                </c:pt>
                <c:pt idx="8">
                  <c:v>51.214999130985554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2122.3934284128595</c:v>
                </c:pt>
                <c:pt idx="1">
                  <c:v>2383.6852167081938</c:v>
                </c:pt>
                <c:pt idx="2">
                  <c:v>2755.1135544380741</c:v>
                </c:pt>
                <c:pt idx="3">
                  <c:v>2993.6015313560688</c:v>
                </c:pt>
                <c:pt idx="4">
                  <c:v>3284.1073352815138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3655.6578680124321</c:v>
                </c:pt>
                <c:pt idx="1">
                  <c:v>3562.3390907704552</c:v>
                </c:pt>
                <c:pt idx="2">
                  <c:v>3706.9991135607902</c:v>
                </c:pt>
                <c:pt idx="3">
                  <c:v>3769.9260907054722</c:v>
                </c:pt>
                <c:pt idx="4">
                  <c:v>3937.3783485983622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78.126831566666667</c:v>
                </c:pt>
                <c:pt idx="1">
                  <c:v>0</c:v>
                </c:pt>
                <c:pt idx="2">
                  <c:v>-3.8347463222622641E-7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554.61021852907493</c:v>
                </c:pt>
                <c:pt idx="1">
                  <c:v>778.51065708161912</c:v>
                </c:pt>
                <c:pt idx="2">
                  <c:v>748.86846405946721</c:v>
                </c:pt>
                <c:pt idx="3">
                  <c:v>762.40917714860359</c:v>
                </c:pt>
                <c:pt idx="4">
                  <c:v>783.78925223647127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152.79999999999998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681.53436152595111</c:v>
                </c:pt>
                <c:pt idx="4">
                  <c:v>848.24630674532648</c:v>
                </c:pt>
                <c:pt idx="5">
                  <c:v>862.10144030857748</c:v>
                </c:pt>
                <c:pt idx="6">
                  <c:v>884.28543400485194</c:v>
                </c:pt>
                <c:pt idx="7">
                  <c:v>922.97646318405771</c:v>
                </c:pt>
                <c:pt idx="8">
                  <c:v>924.36529461431007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1B-43B4-9E38-D102858A1CFE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266.14018366379997</c:v>
                </c:pt>
                <c:pt idx="4">
                  <c:v>574.1285213120259</c:v>
                </c:pt>
                <c:pt idx="5">
                  <c:v>626.72415687676539</c:v>
                </c:pt>
                <c:pt idx="6">
                  <c:v>1091.0843119723716</c:v>
                </c:pt>
                <c:pt idx="7">
                  <c:v>1267.6610091152295</c:v>
                </c:pt>
                <c:pt idx="8">
                  <c:v>1544.026948812882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41B-43B4-9E38-D102858A1CFE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162.13333333333335</c:v>
                </c:pt>
                <c:pt idx="3">
                  <c:v>392.89394702105085</c:v>
                </c:pt>
                <c:pt idx="4">
                  <c:v>554.61021852907493</c:v>
                </c:pt>
                <c:pt idx="5">
                  <c:v>778.51065708161912</c:v>
                </c:pt>
                <c:pt idx="6">
                  <c:v>748.86846405946721</c:v>
                </c:pt>
                <c:pt idx="7">
                  <c:v>762.40917714860359</c:v>
                </c:pt>
                <c:pt idx="8">
                  <c:v>783.78925223647127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41B-43B4-9E38-D102858A1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41B-43B4-9E38-D102858A1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221.72293925473176</c:v>
                </c:pt>
                <c:pt idx="4">
                  <c:v>95.947945342771419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327.60800663267185</c:v>
                </c:pt>
                <c:pt idx="6">
                  <c:v>253.37006432578448</c:v>
                </c:pt>
                <c:pt idx="7">
                  <c:v>231.94675342924705</c:v>
                </c:pt>
                <c:pt idx="8">
                  <c:v>159.31422894494909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162.8132291</c:v>
                </c:pt>
                <c:pt idx="3">
                  <c:v>154.67257839999996</c:v>
                </c:pt>
                <c:pt idx="4">
                  <c:v>146.93894469999998</c:v>
                </c:pt>
                <c:pt idx="5">
                  <c:v>139.59198909999998</c:v>
                </c:pt>
                <c:pt idx="6">
                  <c:v>132.61240039999998</c:v>
                </c:pt>
                <c:pt idx="7">
                  <c:v>123.2240022719414</c:v>
                </c:pt>
                <c:pt idx="8">
                  <c:v>110.25989113113631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2.1825540000000001</c:v>
                </c:pt>
                <c:pt idx="7">
                  <c:v>0</c:v>
                </c:pt>
                <c:pt idx="8">
                  <c:v>6.684471300000002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4.0651060319999992</c:v>
                </c:pt>
                <c:pt idx="7">
                  <c:v>12.047756197733847</c:v>
                </c:pt>
                <c:pt idx="8">
                  <c:v>38.243507006821062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6.3294066000000004</c:v>
                </c:pt>
                <c:pt idx="6">
                  <c:v>2.1154231848615082</c:v>
                </c:pt>
                <c:pt idx="7">
                  <c:v>0</c:v>
                </c:pt>
                <c:pt idx="8">
                  <c:v>4.9642608241644979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615.53547600000002</c:v>
                </c:pt>
                <c:pt idx="8">
                  <c:v>615.53547600000002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868.65286800000013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1472.8358018049303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19.999999999999996</c:v>
                </c:pt>
                <c:pt idx="5">
                  <c:v>19.999999999999996</c:v>
                </c:pt>
                <c:pt idx="6">
                  <c:v>19.999999999999996</c:v>
                </c:pt>
                <c:pt idx="7">
                  <c:v>20.000000000000039</c:v>
                </c:pt>
                <c:pt idx="8">
                  <c:v>7.3132309030387148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11.400958364166513</c:v>
                </c:pt>
                <c:pt idx="7">
                  <c:v>12.178438256586961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18.561716046872615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2.3042415080910503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73.767699744100113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8.2891468343462353</c:v>
                </c:pt>
                <c:pt idx="1">
                  <c:v>0</c:v>
                </c:pt>
                <c:pt idx="2">
                  <c:v>0</c:v>
                </c:pt>
                <c:pt idx="3">
                  <c:v>14.225746149999996</c:v>
                </c:pt>
                <c:pt idx="4">
                  <c:v>18.056473050000001</c:v>
                </c:pt>
                <c:pt idx="5">
                  <c:v>21.383531399999992</c:v>
                </c:pt>
                <c:pt idx="6">
                  <c:v>24.710589749999993</c:v>
                </c:pt>
                <c:pt idx="7">
                  <c:v>28.037722212499993</c:v>
                </c:pt>
                <c:pt idx="8">
                  <c:v>31.364854674999997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2.1934760690366857</c:v>
                </c:pt>
                <c:pt idx="1">
                  <c:v>1.9582122042851564</c:v>
                </c:pt>
                <c:pt idx="2">
                  <c:v>0</c:v>
                </c:pt>
                <c:pt idx="3">
                  <c:v>2.019091059308292</c:v>
                </c:pt>
                <c:pt idx="4">
                  <c:v>3.6312153770879174</c:v>
                </c:pt>
                <c:pt idx="5">
                  <c:v>1.3885000791594955</c:v>
                </c:pt>
                <c:pt idx="6">
                  <c:v>1.2486004461099407</c:v>
                </c:pt>
                <c:pt idx="7">
                  <c:v>1.8521873083339928</c:v>
                </c:pt>
                <c:pt idx="8">
                  <c:v>2.1488047837808422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510.92396437544159</c:v>
                </c:pt>
                <c:pt idx="5">
                  <c:v>512.26068085007535</c:v>
                </c:pt>
                <c:pt idx="6">
                  <c:v>0</c:v>
                </c:pt>
                <c:pt idx="7">
                  <c:v>461.38235721006271</c:v>
                </c:pt>
                <c:pt idx="8">
                  <c:v>485.43268747573302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7.5000000000000012E-4</c:v>
                </c:pt>
                <c:pt idx="4">
                  <c:v>0.35973832944969703</c:v>
                </c:pt>
                <c:pt idx="5">
                  <c:v>0.35936663621052828</c:v>
                </c:pt>
                <c:pt idx="6">
                  <c:v>1.7987526545340107</c:v>
                </c:pt>
                <c:pt idx="7">
                  <c:v>2.1239558548664408</c:v>
                </c:pt>
                <c:pt idx="8">
                  <c:v>3.558870811714494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  <c:pt idx="3">
                  <c:v>6.4716559999999985</c:v>
                </c:pt>
                <c:pt idx="4">
                  <c:v>6.1480729999999983</c:v>
                </c:pt>
                <c:pt idx="5">
                  <c:v>5.8406689999999992</c:v>
                </c:pt>
                <c:pt idx="6">
                  <c:v>5.5486359999999992</c:v>
                </c:pt>
                <c:pt idx="7">
                  <c:v>5.1558159946418991</c:v>
                </c:pt>
                <c:pt idx="8">
                  <c:v>4.6133845661563306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29.480197429068273</c:v>
                </c:pt>
                <c:pt idx="4">
                  <c:v>24.217645382542738</c:v>
                </c:pt>
                <c:pt idx="5">
                  <c:v>19.339037976262421</c:v>
                </c:pt>
                <c:pt idx="6">
                  <c:v>16.232847921580941</c:v>
                </c:pt>
                <c:pt idx="7">
                  <c:v>15.336475080721632</c:v>
                </c:pt>
                <c:pt idx="8">
                  <c:v>12.297457319872345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-12.63437032674355</c:v>
                </c:pt>
                <c:pt idx="4">
                  <c:v>-7.647677489224022</c:v>
                </c:pt>
                <c:pt idx="5">
                  <c:v>-4.2451546777161369</c:v>
                </c:pt>
                <c:pt idx="6">
                  <c:v>-2.2135701711246729</c:v>
                </c:pt>
                <c:pt idx="7">
                  <c:v>-0.97892394132265748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3.9478324999999992</c:v>
                </c:pt>
                <c:pt idx="6">
                  <c:v>4.0269650000000006</c:v>
                </c:pt>
                <c:pt idx="7">
                  <c:v>4.0269650000000015</c:v>
                </c:pt>
                <c:pt idx="8">
                  <c:v>3.4227646404531931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2.6741755533685097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4.3528067056677351</c:v>
                </c:pt>
                <c:pt idx="7">
                  <c:v>4.380150673484164</c:v>
                </c:pt>
                <c:pt idx="8">
                  <c:v>6.0542351738395617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-8.5845320000000012</c:v>
                </c:pt>
                <c:pt idx="2">
                  <c:v>-7.3550550000000001</c:v>
                </c:pt>
                <c:pt idx="3">
                  <c:v>-5.1683516350150756</c:v>
                </c:pt>
                <c:pt idx="4">
                  <c:v>-2.4696426315789473</c:v>
                </c:pt>
                <c:pt idx="5">
                  <c:v>-1.734073353658536</c:v>
                </c:pt>
                <c:pt idx="6">
                  <c:v>-1.142696141681963</c:v>
                </c:pt>
                <c:pt idx="7">
                  <c:v>-0.53662440469047556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10.263044999999991</c:v>
                </c:pt>
                <c:pt idx="1">
                  <c:v>9.2539439999999988</c:v>
                </c:pt>
                <c:pt idx="2">
                  <c:v>11.367604</c:v>
                </c:pt>
                <c:pt idx="3">
                  <c:v>6.8911355133534338</c:v>
                </c:pt>
                <c:pt idx="4">
                  <c:v>5.3508923684210519</c:v>
                </c:pt>
                <c:pt idx="5">
                  <c:v>6.165594146341463</c:v>
                </c:pt>
                <c:pt idx="6">
                  <c:v>7.2370755639857727</c:v>
                </c:pt>
                <c:pt idx="7">
                  <c:v>7.8704912687936899</c:v>
                </c:pt>
                <c:pt idx="8">
                  <c:v>9.4769998142927552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2.5354079999999999</c:v>
                </c:pt>
                <c:pt idx="6">
                  <c:v>2.2054880000000003</c:v>
                </c:pt>
                <c:pt idx="7">
                  <c:v>1.923837</c:v>
                </c:pt>
                <c:pt idx="8">
                  <c:v>1.4728358018049303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2.4793999080000004</c:v>
                </c:pt>
                <c:pt idx="6">
                  <c:v>2.5944532680000001</c:v>
                </c:pt>
                <c:pt idx="7">
                  <c:v>2.5944532680000001</c:v>
                </c:pt>
                <c:pt idx="8">
                  <c:v>2.5944532680000001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-0.15825956859574469</c:v>
                </c:pt>
                <c:pt idx="6">
                  <c:v>-0.1081022195</c:v>
                </c:pt>
                <c:pt idx="7">
                  <c:v>-5.2948025877551035E-2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-8.5845320000000012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36.469047188196022</c:v>
                </c:pt>
                <c:pt idx="2">
                  <c:v>92.456331019862333</c:v>
                </c:pt>
                <c:pt idx="3">
                  <c:v>70.260149606357558</c:v>
                </c:pt>
                <c:pt idx="4">
                  <c:v>107.35899837260052</c:v>
                </c:pt>
                <c:pt idx="5">
                  <c:v>108.47073510271856</c:v>
                </c:pt>
                <c:pt idx="6">
                  <c:v>121.17740066287648</c:v>
                </c:pt>
                <c:pt idx="7">
                  <c:v>122.61042649676027</c:v>
                </c:pt>
                <c:pt idx="8">
                  <c:v>169.70943850299739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76.035699555544767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123.76476274289837</c:v>
                </c:pt>
                <c:pt idx="7">
                  <c:v>124.54224263531886</c:v>
                </c:pt>
                <c:pt idx="8">
                  <c:v>172.14202939549506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452.79814031845314</c:v>
                </c:pt>
                <c:pt idx="4">
                  <c:v>268.05115154961607</c:v>
                </c:pt>
                <c:pt idx="5">
                  <c:v>246.59347455217508</c:v>
                </c:pt>
                <c:pt idx="6">
                  <c:v>228.69195336934888</c:v>
                </c:pt>
                <c:pt idx="7">
                  <c:v>211.56317884560707</c:v>
                </c:pt>
                <c:pt idx="8">
                  <c:v>167.00925904046611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14.039999999999997</c:v>
                </c:pt>
                <c:pt idx="4">
                  <c:v>19.999999999999996</c:v>
                </c:pt>
                <c:pt idx="5">
                  <c:v>19.999999999999996</c:v>
                </c:pt>
                <c:pt idx="6">
                  <c:v>19.999999999999996</c:v>
                </c:pt>
                <c:pt idx="7">
                  <c:v>20.000000000000039</c:v>
                </c:pt>
                <c:pt idx="8">
                  <c:v>7.3132309030387148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11.000000000000005</c:v>
                </c:pt>
                <c:pt idx="5">
                  <c:v>13.249999999999984</c:v>
                </c:pt>
                <c:pt idx="6">
                  <c:v>15.500000000000016</c:v>
                </c:pt>
                <c:pt idx="7">
                  <c:v>15.500000000000005</c:v>
                </c:pt>
                <c:pt idx="8">
                  <c:v>11.007344600321915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11.400958364166513</c:v>
                </c:pt>
                <c:pt idx="7">
                  <c:v>12.178438256586961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18.561716046872615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2.8115211828262718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2.3042415080910503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73.767699744100113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6.8122719999999912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-8.5845320000000012</c:v>
                </c:pt>
                <c:pt idx="2">
                  <c:v>-7.3550549999999975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64.291596981007814</c:v>
                </c:pt>
                <c:pt idx="1">
                  <c:v>61.319026809812392</c:v>
                </c:pt>
                <c:pt idx="2">
                  <c:v>59.314743237153472</c:v>
                </c:pt>
                <c:pt idx="3">
                  <c:v>59.188822315024986</c:v>
                </c:pt>
                <c:pt idx="4">
                  <c:v>56.876849122386581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23.359878999999982</c:v>
                </c:pt>
                <c:pt idx="3">
                  <c:v>23.803751702324735</c:v>
                </c:pt>
                <c:pt idx="4">
                  <c:v>22.718040893318719</c:v>
                </c:pt>
                <c:pt idx="5">
                  <c:v>20.934552298546279</c:v>
                </c:pt>
                <c:pt idx="6">
                  <c:v>19.567913750456267</c:v>
                </c:pt>
                <c:pt idx="7">
                  <c:v>19.513367134040877</c:v>
                </c:pt>
                <c:pt idx="8">
                  <c:v>16.910841886028678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11.409374513353432</c:v>
                </c:pt>
                <c:pt idx="4">
                  <c:v>10.909551368421052</c:v>
                </c:pt>
                <c:pt idx="5">
                  <c:v>10.890454146341462</c:v>
                </c:pt>
                <c:pt idx="6">
                  <c:v>11.253206563985774</c:v>
                </c:pt>
                <c:pt idx="7">
                  <c:v>11.284203268793691</c:v>
                </c:pt>
                <c:pt idx="8">
                  <c:v>11.927950814292755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4.0672890698049313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  <c:pt idx="3">
                  <c:v>7.4882060626084321</c:v>
                </c:pt>
                <c:pt idx="4">
                  <c:v>6.9201750521694319</c:v>
                </c:pt>
                <c:pt idx="5">
                  <c:v>6.5049928617058104</c:v>
                </c:pt>
                <c:pt idx="6">
                  <c:v>5.6146901164801486</c:v>
                </c:pt>
                <c:pt idx="7">
                  <c:v>6.3043239268215832</c:v>
                </c:pt>
                <c:pt idx="8">
                  <c:v>6.4493139902229499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2.312232100598818</c:v>
                </c:pt>
                <c:pt idx="4">
                  <c:v>2.3613860388791799</c:v>
                </c:pt>
                <c:pt idx="5">
                  <c:v>2.1087790652166452</c:v>
                </c:pt>
                <c:pt idx="6">
                  <c:v>1.6359124997305481</c:v>
                </c:pt>
                <c:pt idx="7">
                  <c:v>1.343459120457855</c:v>
                </c:pt>
                <c:pt idx="8">
                  <c:v>1.269963552261177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0.27114561347928129</c:v>
                </c:pt>
                <c:pt idx="2">
                  <c:v>0.2453396792306298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0.42589088583536738</c:v>
                </c:pt>
                <c:pt idx="1">
                  <c:v>0.97214638652071872</c:v>
                </c:pt>
                <c:pt idx="2">
                  <c:v>1.5111693207693702</c:v>
                </c:pt>
                <c:pt idx="3">
                  <c:v>2.3422587561578196</c:v>
                </c:pt>
                <c:pt idx="4">
                  <c:v>2.9236491747533235</c:v>
                </c:pt>
                <c:pt idx="5">
                  <c:v>3.7294416538787796</c:v>
                </c:pt>
                <c:pt idx="6">
                  <c:v>3.6120730192385206</c:v>
                </c:pt>
                <c:pt idx="7">
                  <c:v>3.6607637108746123</c:v>
                </c:pt>
                <c:pt idx="8">
                  <c:v>3.7259188634094338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3.4116283626831052</c:v>
                </c:pt>
                <c:pt idx="4">
                  <c:v>5.1205493810064686</c:v>
                </c:pt>
                <c:pt idx="5">
                  <c:v>5.3597721498672382</c:v>
                </c:pt>
                <c:pt idx="6">
                  <c:v>7.1113310855180059</c:v>
                </c:pt>
                <c:pt idx="7">
                  <c:v>7.8862949002774334</c:v>
                </c:pt>
                <c:pt idx="8">
                  <c:v>8.8862120763378911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8.9329045780673493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5.4777771532442037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23.359878999999982</c:v>
                </c:pt>
                <c:pt idx="3">
                  <c:v>23.803751702324735</c:v>
                </c:pt>
                <c:pt idx="4">
                  <c:v>22.718040893318719</c:v>
                </c:pt>
                <c:pt idx="5">
                  <c:v>20.934552298546279</c:v>
                </c:pt>
                <c:pt idx="6">
                  <c:v>19.567913750456267</c:v>
                </c:pt>
                <c:pt idx="7">
                  <c:v>19.513367134040877</c:v>
                </c:pt>
                <c:pt idx="8">
                  <c:v>16.910841886028678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11.409374513353432</c:v>
                </c:pt>
                <c:pt idx="4">
                  <c:v>10.909551368421052</c:v>
                </c:pt>
                <c:pt idx="5">
                  <c:v>10.890454146341462</c:v>
                </c:pt>
                <c:pt idx="6">
                  <c:v>11.253206563985774</c:v>
                </c:pt>
                <c:pt idx="7">
                  <c:v>11.284203268793691</c:v>
                </c:pt>
                <c:pt idx="8">
                  <c:v>11.927950814292755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4.0672890698049313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  <c:pt idx="3">
                  <c:v>7.4882060626084321</c:v>
                </c:pt>
                <c:pt idx="4">
                  <c:v>6.9201750521694319</c:v>
                </c:pt>
                <c:pt idx="5">
                  <c:v>6.5049928617058104</c:v>
                </c:pt>
                <c:pt idx="6">
                  <c:v>5.6146901164801486</c:v>
                </c:pt>
                <c:pt idx="7">
                  <c:v>6.3043239268215832</c:v>
                </c:pt>
                <c:pt idx="8">
                  <c:v>6.4493139902229499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2.312232100598818</c:v>
                </c:pt>
                <c:pt idx="4">
                  <c:v>2.3613860388791799</c:v>
                </c:pt>
                <c:pt idx="5">
                  <c:v>2.1087790652166452</c:v>
                </c:pt>
                <c:pt idx="6">
                  <c:v>1.6359124997305481</c:v>
                </c:pt>
                <c:pt idx="7">
                  <c:v>1.343459120457855</c:v>
                </c:pt>
                <c:pt idx="8">
                  <c:v>1.269963552261177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0.27114561347928129</c:v>
                </c:pt>
                <c:pt idx="2">
                  <c:v>0.2453396792306298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0.42589088583536738</c:v>
                </c:pt>
                <c:pt idx="1">
                  <c:v>0.97214638652071872</c:v>
                </c:pt>
                <c:pt idx="2">
                  <c:v>1.5111693207693702</c:v>
                </c:pt>
                <c:pt idx="3">
                  <c:v>2.3422587561578196</c:v>
                </c:pt>
                <c:pt idx="4">
                  <c:v>2.9236491747533235</c:v>
                </c:pt>
                <c:pt idx="5">
                  <c:v>3.7294416538787796</c:v>
                </c:pt>
                <c:pt idx="6">
                  <c:v>3.6120730192385206</c:v>
                </c:pt>
                <c:pt idx="7">
                  <c:v>3.6607637108746123</c:v>
                </c:pt>
                <c:pt idx="8">
                  <c:v>3.7259188634094338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3.4116283626831052</c:v>
                </c:pt>
                <c:pt idx="4">
                  <c:v>5.1205493810064686</c:v>
                </c:pt>
                <c:pt idx="5">
                  <c:v>5.3597721498672382</c:v>
                </c:pt>
                <c:pt idx="6">
                  <c:v>7.1113310855180059</c:v>
                </c:pt>
                <c:pt idx="7">
                  <c:v>7.8862949002774334</c:v>
                </c:pt>
                <c:pt idx="8">
                  <c:v>8.8862120763378911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8.9329045780673493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5.4777771532442037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17.590759646808404</c:v>
                </c:pt>
                <c:pt idx="1">
                  <c:v>18.007985730668473</c:v>
                </c:pt>
                <c:pt idx="2">
                  <c:v>18.324006720967223</c:v>
                </c:pt>
                <c:pt idx="3">
                  <c:v>19.599841658431483</c:v>
                </c:pt>
                <c:pt idx="4">
                  <c:v>20.796408482231453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64.291596981007814</c:v>
                </c:pt>
                <c:pt idx="1">
                  <c:v>61.319026809812392</c:v>
                </c:pt>
                <c:pt idx="2">
                  <c:v>59.314743237153472</c:v>
                </c:pt>
                <c:pt idx="3">
                  <c:v>59.188822315024986</c:v>
                </c:pt>
                <c:pt idx="4">
                  <c:v>56.876849122386581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23.359878999999982</c:v>
                </c:pt>
                <c:pt idx="3">
                  <c:v>23.803751702324735</c:v>
                </c:pt>
                <c:pt idx="4">
                  <c:v>22.718040893318719</c:v>
                </c:pt>
                <c:pt idx="5">
                  <c:v>20.934552298546279</c:v>
                </c:pt>
                <c:pt idx="6">
                  <c:v>19.567913750456267</c:v>
                </c:pt>
                <c:pt idx="7">
                  <c:v>19.513367134040877</c:v>
                </c:pt>
                <c:pt idx="8">
                  <c:v>16.910841886028678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18.568057999999997</c:v>
                </c:pt>
                <c:pt idx="2">
                  <c:v>19.061249999999998</c:v>
                </c:pt>
                <c:pt idx="3">
                  <c:v>11.409374513353432</c:v>
                </c:pt>
                <c:pt idx="4">
                  <c:v>10.909551368421052</c:v>
                </c:pt>
                <c:pt idx="5">
                  <c:v>10.890454146341462</c:v>
                </c:pt>
                <c:pt idx="6">
                  <c:v>11.253206563985774</c:v>
                </c:pt>
                <c:pt idx="7">
                  <c:v>11.284203268793691</c:v>
                </c:pt>
                <c:pt idx="8">
                  <c:v>11.927950814292755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4.6918390485000012</c:v>
                </c:pt>
                <c:pt idx="7">
                  <c:v>4.4653422421224498</c:v>
                </c:pt>
                <c:pt idx="8">
                  <c:v>4.0672890698049313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6.3092429999999995</c:v>
                </c:pt>
                <c:pt idx="2">
                  <c:v>7.0596339999999982</c:v>
                </c:pt>
                <c:pt idx="3">
                  <c:v>7.4882060626084321</c:v>
                </c:pt>
                <c:pt idx="4">
                  <c:v>6.9201750521694319</c:v>
                </c:pt>
                <c:pt idx="5">
                  <c:v>6.5049928617058104</c:v>
                </c:pt>
                <c:pt idx="6">
                  <c:v>5.6146901164801486</c:v>
                </c:pt>
                <c:pt idx="7">
                  <c:v>6.3043239268215832</c:v>
                </c:pt>
                <c:pt idx="8">
                  <c:v>6.4493139902229499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2.312232100598818</c:v>
                </c:pt>
                <c:pt idx="4">
                  <c:v>2.3613860388791799</c:v>
                </c:pt>
                <c:pt idx="5">
                  <c:v>2.1087790652166452</c:v>
                </c:pt>
                <c:pt idx="6">
                  <c:v>1.6359124997305481</c:v>
                </c:pt>
                <c:pt idx="7">
                  <c:v>1.343459120457855</c:v>
                </c:pt>
                <c:pt idx="8">
                  <c:v>1.269963552261177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0.27114561347928129</c:v>
                </c:pt>
                <c:pt idx="2">
                  <c:v>0.2453396792306298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0.42589088583536738</c:v>
                </c:pt>
                <c:pt idx="1">
                  <c:v>0.97214638652071872</c:v>
                </c:pt>
                <c:pt idx="2">
                  <c:v>1.5111693207693702</c:v>
                </c:pt>
                <c:pt idx="3">
                  <c:v>2.3422587561578196</c:v>
                </c:pt>
                <c:pt idx="4">
                  <c:v>2.9236491747533235</c:v>
                </c:pt>
                <c:pt idx="5">
                  <c:v>3.7294416538787796</c:v>
                </c:pt>
                <c:pt idx="6">
                  <c:v>3.6120730192385206</c:v>
                </c:pt>
                <c:pt idx="7">
                  <c:v>3.6607637108746123</c:v>
                </c:pt>
                <c:pt idx="8">
                  <c:v>3.7259188634094338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3.4116283626831052</c:v>
                </c:pt>
                <c:pt idx="4">
                  <c:v>5.1205493810064686</c:v>
                </c:pt>
                <c:pt idx="5">
                  <c:v>5.3597721498672382</c:v>
                </c:pt>
                <c:pt idx="6">
                  <c:v>7.1113310855180059</c:v>
                </c:pt>
                <c:pt idx="7">
                  <c:v>7.8862949002774334</c:v>
                </c:pt>
                <c:pt idx="8">
                  <c:v>8.8862120763378911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10.579161625137919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8.9329045780673493</c:v>
                </c:pt>
                <c:pt idx="4">
                  <c:v>7.7811954364596385</c:v>
                </c:pt>
                <c:pt idx="5">
                  <c:v>6.6294862948519206</c:v>
                </c:pt>
                <c:pt idx="6">
                  <c:v>5.4777771532442037</c:v>
                </c:pt>
                <c:pt idx="7">
                  <c:v>4.3260680116364876</c:v>
                </c:pt>
                <c:pt idx="8">
                  <c:v>3.174358870028771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-7.610592661777134E-9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7.4999999999984801E-4</c:v>
                </c:pt>
                <c:pt idx="1">
                  <c:v>7.5000000000000023E-4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7.5000000000000002E-4</c:v>
                </c:pt>
                <c:pt idx="3">
                  <c:v>0.35973832944969703</c:v>
                </c:pt>
                <c:pt idx="4">
                  <c:v>0.35936663621052828</c:v>
                </c:pt>
                <c:pt idx="5">
                  <c:v>1.7987526545340109</c:v>
                </c:pt>
                <c:pt idx="6">
                  <c:v>2.1239558548664408</c:v>
                </c:pt>
                <c:pt idx="7">
                  <c:v>3.5588708117144936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-9.1327111941325611E-7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8.9999999999981761E-2</c:v>
                </c:pt>
                <c:pt idx="1">
                  <c:v>9.0000000000000024E-2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0.09</c:v>
                </c:pt>
                <c:pt idx="3">
                  <c:v>43.168599533963643</c:v>
                </c:pt>
                <c:pt idx="4">
                  <c:v>43.123996345263393</c:v>
                </c:pt>
                <c:pt idx="5">
                  <c:v>215.85031854408132</c:v>
                </c:pt>
                <c:pt idx="6">
                  <c:v>254.87470258397289</c:v>
                </c:pt>
                <c:pt idx="7">
                  <c:v>427.06449740573925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1505.537226915168</c:v>
                </c:pt>
                <c:pt idx="2">
                  <c:v>1638.0126018864676</c:v>
                </c:pt>
                <c:pt idx="3">
                  <c:v>1679.5695859904881</c:v>
                </c:pt>
                <c:pt idx="4">
                  <c:v>1972.9949603929547</c:v>
                </c:pt>
                <c:pt idx="5">
                  <c:v>2131.6750859744502</c:v>
                </c:pt>
                <c:pt idx="6">
                  <c:v>2238.7768269754215</c:v>
                </c:pt>
                <c:pt idx="7">
                  <c:v>2352.6882658449144</c:v>
                </c:pt>
                <c:pt idx="8">
                  <c:v>2348.6857629020478</c:v>
                </c:pt>
                <c:pt idx="9">
                  <c:v>2339.4034853129137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1811.3441060678763</c:v>
                </c:pt>
                <c:pt idx="2">
                  <c:v>1678.5436882227132</c:v>
                </c:pt>
                <c:pt idx="3">
                  <c:v>1534.8662893203264</c:v>
                </c:pt>
                <c:pt idx="4">
                  <c:v>1510.1438988656746</c:v>
                </c:pt>
                <c:pt idx="5">
                  <c:v>1353.4621927094436</c:v>
                </c:pt>
                <c:pt idx="6">
                  <c:v>1332.0030529784267</c:v>
                </c:pt>
                <c:pt idx="7">
                  <c:v>1296.1778574660427</c:v>
                </c:pt>
                <c:pt idx="8">
                  <c:v>1184.791524464091</c:v>
                </c:pt>
                <c:pt idx="9">
                  <c:v>1092.9396347496422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377.32246789741254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237.80029678012639</c:v>
                </c:pt>
                <c:pt idx="6">
                  <c:v>230.24521434681486</c:v>
                </c:pt>
                <c:pt idx="7">
                  <c:v>208.6687187608992</c:v>
                </c:pt>
                <c:pt idx="8">
                  <c:v>207.16018857656303</c:v>
                </c:pt>
                <c:pt idx="9">
                  <c:v>195.75166875105705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1597.6094876670923</c:v>
                </c:pt>
                <c:pt idx="2">
                  <c:v>1640.0909111828335</c:v>
                </c:pt>
                <c:pt idx="3">
                  <c:v>1598.1684176836338</c:v>
                </c:pt>
                <c:pt idx="4">
                  <c:v>1651.5482961945111</c:v>
                </c:pt>
                <c:pt idx="5">
                  <c:v>1634.8363912654056</c:v>
                </c:pt>
                <c:pt idx="6">
                  <c:v>1636.9523500241933</c:v>
                </c:pt>
                <c:pt idx="7">
                  <c:v>1664.950895884358</c:v>
                </c:pt>
                <c:pt idx="8">
                  <c:v>1675.2631573405247</c:v>
                </c:pt>
                <c:pt idx="9">
                  <c:v>1683.1870989461936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1035.8743374377036</c:v>
                </c:pt>
                <c:pt idx="2">
                  <c:v>964.7407984551769</c:v>
                </c:pt>
                <c:pt idx="3">
                  <c:v>833.27766835816476</c:v>
                </c:pt>
                <c:pt idx="4">
                  <c:v>777.65429617580423</c:v>
                </c:pt>
                <c:pt idx="5">
                  <c:v>636.88958407276959</c:v>
                </c:pt>
                <c:pt idx="6">
                  <c:v>501.38198229822564</c:v>
                </c:pt>
                <c:pt idx="7">
                  <c:v>583.04500863817043</c:v>
                </c:pt>
                <c:pt idx="8">
                  <c:v>588.86061657012567</c:v>
                </c:pt>
                <c:pt idx="9">
                  <c:v>582.50636367349239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4569.8846153469976</c:v>
                </c:pt>
                <c:pt idx="2">
                  <c:v>4532.490248370189</c:v>
                </c:pt>
                <c:pt idx="3">
                  <c:v>4397.5375844556793</c:v>
                </c:pt>
                <c:pt idx="4">
                  <c:v>4603.4226909218451</c:v>
                </c:pt>
                <c:pt idx="5">
                  <c:v>4681.8102771053063</c:v>
                </c:pt>
                <c:pt idx="6">
                  <c:v>4519.4244394231046</c:v>
                </c:pt>
                <c:pt idx="7">
                  <c:v>4727.7807429560089</c:v>
                </c:pt>
                <c:pt idx="8">
                  <c:v>4761.91576768922</c:v>
                </c:pt>
                <c:pt idx="9">
                  <c:v>4799.1054068941839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106.47088873583532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189.00700000000006</c:v>
                </c:pt>
                <c:pt idx="8">
                  <c:v>189.00700000000001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192.86299999999991</c:v>
                </c:pt>
                <c:pt idx="3">
                  <c:v>237.34899999999999</c:v>
                </c:pt>
                <c:pt idx="4">
                  <c:v>237.34899999999999</c:v>
                </c:pt>
                <c:pt idx="5">
                  <c:v>237.3489999999999</c:v>
                </c:pt>
                <c:pt idx="6">
                  <c:v>237.3489999999999</c:v>
                </c:pt>
                <c:pt idx="7">
                  <c:v>237.3489999999999</c:v>
                </c:pt>
                <c:pt idx="8">
                  <c:v>237.34899999999999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</c:v>
                </c:pt>
                <c:pt idx="2">
                  <c:v>3036.045000000001</c:v>
                </c:pt>
                <c:pt idx="3">
                  <c:v>3354.4720683257351</c:v>
                </c:pt>
                <c:pt idx="4">
                  <c:v>4016.0460870535908</c:v>
                </c:pt>
                <c:pt idx="5">
                  <c:v>3833.8008808954469</c:v>
                </c:pt>
                <c:pt idx="6">
                  <c:v>4009.0511144152251</c:v>
                </c:pt>
                <c:pt idx="7">
                  <c:v>3924.169930648739</c:v>
                </c:pt>
                <c:pt idx="8">
                  <c:v>3807.9248865010918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9.423961829889782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0.26398318050609137</c:v>
                </c:pt>
                <c:pt idx="6">
                  <c:v>0.33227235939510857</c:v>
                </c:pt>
                <c:pt idx="7">
                  <c:v>0.39850130693383301</c:v>
                </c:pt>
                <c:pt idx="8">
                  <c:v>0.45538732547689431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401.55077641078731</c:v>
                </c:pt>
                <c:pt idx="4">
                  <c:v>517.22799999999984</c:v>
                </c:pt>
                <c:pt idx="5">
                  <c:v>296.83190157948462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2036.6297236824739</c:v>
                </c:pt>
                <c:pt idx="1">
                  <c:v>2085.073733030084</c:v>
                </c:pt>
                <c:pt idx="2">
                  <c:v>2049.080164266808</c:v>
                </c:pt>
                <c:pt idx="3">
                  <c:v>2134.1380241214079</c:v>
                </c:pt>
                <c:pt idx="4">
                  <c:v>1326.232889932181</c:v>
                </c:pt>
                <c:pt idx="5">
                  <c:v>1388.0218221329681</c:v>
                </c:pt>
                <c:pt idx="6">
                  <c:v>1487.1279996361541</c:v>
                </c:pt>
                <c:pt idx="7">
                  <c:v>1455.072958980649</c:v>
                </c:pt>
                <c:pt idx="8">
                  <c:v>1705.920350483075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1032.1735430119743</c:v>
                </c:pt>
                <c:pt idx="4">
                  <c:v>1031.546574178029</c:v>
                </c:pt>
                <c:pt idx="5">
                  <c:v>1031.546574178029</c:v>
                </c:pt>
                <c:pt idx="6">
                  <c:v>1031.546574178029</c:v>
                </c:pt>
                <c:pt idx="7">
                  <c:v>1031.546574178029</c:v>
                </c:pt>
                <c:pt idx="8">
                  <c:v>1031.546574178029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176.10376395232731</c:v>
                </c:pt>
                <c:pt idx="1">
                  <c:v>477.29409897619922</c:v>
                </c:pt>
                <c:pt idx="2">
                  <c:v>768.87291366911347</c:v>
                </c:pt>
                <c:pt idx="3">
                  <c:v>768.87291366911347</c:v>
                </c:pt>
                <c:pt idx="4">
                  <c:v>768.87291366911393</c:v>
                </c:pt>
                <c:pt idx="5">
                  <c:v>768.87291366911347</c:v>
                </c:pt>
                <c:pt idx="6">
                  <c:v>768.87291366911347</c:v>
                </c:pt>
                <c:pt idx="7">
                  <c:v>768.8729136691137</c:v>
                </c:pt>
                <c:pt idx="8">
                  <c:v>768.87291366911347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</c:v>
                </c:pt>
                <c:pt idx="2">
                  <c:v>225.6858824974268</c:v>
                </c:pt>
                <c:pt idx="3">
                  <c:v>227.3270513978465</c:v>
                </c:pt>
                <c:pt idx="4">
                  <c:v>246.75936690629439</c:v>
                </c:pt>
                <c:pt idx="5">
                  <c:v>335.42928464340531</c:v>
                </c:pt>
                <c:pt idx="6">
                  <c:v>565.60391145311564</c:v>
                </c:pt>
                <c:pt idx="7">
                  <c:v>808.5961897309345</c:v>
                </c:pt>
                <c:pt idx="8">
                  <c:v>1615.0825408468963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8.714401867230985E-3</c:v>
                </c:pt>
                <c:pt idx="5">
                  <c:v>5.4112126438099269E-2</c:v>
                </c:pt>
                <c:pt idx="6">
                  <c:v>0.35071139596980178</c:v>
                </c:pt>
                <c:pt idx="7">
                  <c:v>43.266931819882394</c:v>
                </c:pt>
                <c:pt idx="8">
                  <c:v>254.63477447645226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416.23713460601624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10.151439853231359</c:v>
                </c:pt>
                <c:pt idx="7">
                  <c:v>3.5047043010752681</c:v>
                </c:pt>
                <c:pt idx="8">
                  <c:v>18.00541834678549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14503.242549904022</c:v>
                </c:pt>
                <c:pt idx="1">
                  <c:v>14873.53373778312</c:v>
                </c:pt>
                <c:pt idx="2">
                  <c:v>14027.910938979509</c:v>
                </c:pt>
                <c:pt idx="3">
                  <c:v>14525.096945024532</c:v>
                </c:pt>
                <c:pt idx="4">
                  <c:v>13452.392974875151</c:v>
                </c:pt>
                <c:pt idx="5">
                  <c:v>12752.469052674876</c:v>
                </c:pt>
                <c:pt idx="6">
                  <c:v>11671.790203394321</c:v>
                </c:pt>
                <c:pt idx="7">
                  <c:v>11358.318842653822</c:v>
                </c:pt>
                <c:pt idx="8">
                  <c:v>8756.1341079623526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460.18681025514411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603.67724551116498</c:v>
                </c:pt>
                <c:pt idx="4">
                  <c:v>735.13316016833403</c:v>
                </c:pt>
                <c:pt idx="5">
                  <c:v>726.20264697504001</c:v>
                </c:pt>
                <c:pt idx="6">
                  <c:v>797.36372989910933</c:v>
                </c:pt>
                <c:pt idx="7">
                  <c:v>957.81520090425533</c:v>
                </c:pt>
                <c:pt idx="8">
                  <c:v>1062.8485124768749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835.86246488783434</c:v>
                </c:pt>
                <c:pt idx="1">
                  <c:v>973.6633403507393</c:v>
                </c:pt>
                <c:pt idx="2">
                  <c:v>689.41353374593768</c:v>
                </c:pt>
                <c:pt idx="3">
                  <c:v>907.34262167912107</c:v>
                </c:pt>
                <c:pt idx="4">
                  <c:v>911.00405224570898</c:v>
                </c:pt>
                <c:pt idx="5">
                  <c:v>914.72224460285111</c:v>
                </c:pt>
                <c:pt idx="6">
                  <c:v>914.33101294789981</c:v>
                </c:pt>
                <c:pt idx="7">
                  <c:v>914.48427739574379</c:v>
                </c:pt>
                <c:pt idx="8">
                  <c:v>914.48724898495186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633.51599151255766</c:v>
                </c:pt>
                <c:pt idx="1">
                  <c:v>598.06652785661652</c:v>
                </c:pt>
                <c:pt idx="2">
                  <c:v>546.51990150016786</c:v>
                </c:pt>
                <c:pt idx="3">
                  <c:v>837.99803153183086</c:v>
                </c:pt>
                <c:pt idx="4">
                  <c:v>927.36763237670607</c:v>
                </c:pt>
                <c:pt idx="5">
                  <c:v>1051.603043254541</c:v>
                </c:pt>
                <c:pt idx="6">
                  <c:v>1083.2684904507341</c:v>
                </c:pt>
                <c:pt idx="7">
                  <c:v>1068.112299322454</c:v>
                </c:pt>
                <c:pt idx="8">
                  <c:v>1043.9183704693171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4145.9370000000008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4290.5283003947843</c:v>
                </c:pt>
                <c:pt idx="4">
                  <c:v>4308.3822273448004</c:v>
                </c:pt>
                <c:pt idx="5">
                  <c:v>4221.4567355888703</c:v>
                </c:pt>
                <c:pt idx="6">
                  <c:v>4202.6640816843164</c:v>
                </c:pt>
                <c:pt idx="7">
                  <c:v>4267.8234835602298</c:v>
                </c:pt>
                <c:pt idx="8">
                  <c:v>4261.5456187438349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149.62569640286696</c:v>
                </c:pt>
                <c:pt idx="2">
                  <c:v>149.62569640286694</c:v>
                </c:pt>
                <c:pt idx="3">
                  <c:v>177.73343398097799</c:v>
                </c:pt>
                <c:pt idx="4">
                  <c:v>231.34708279851708</c:v>
                </c:pt>
                <c:pt idx="5">
                  <c:v>249.05524058758976</c:v>
                </c:pt>
                <c:pt idx="6">
                  <c:v>251.99756933079993</c:v>
                </c:pt>
                <c:pt idx="7">
                  <c:v>251.99756933079999</c:v>
                </c:pt>
                <c:pt idx="8">
                  <c:v>254.93064149179301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32.706076892800937</c:v>
                </c:pt>
                <c:pt idx="2">
                  <c:v>0.62847222222222221</c:v>
                </c:pt>
                <c:pt idx="3">
                  <c:v>31.806953262868682</c:v>
                </c:pt>
                <c:pt idx="4">
                  <c:v>0.3142361111111111</c:v>
                </c:pt>
                <c:pt idx="5">
                  <c:v>31.296125503912052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1034.397807068359</c:v>
                </c:pt>
                <c:pt idx="1">
                  <c:v>1012.342078947368</c:v>
                </c:pt>
                <c:pt idx="2">
                  <c:v>961.55002229179559</c:v>
                </c:pt>
                <c:pt idx="3">
                  <c:v>1042.035895616496</c:v>
                </c:pt>
                <c:pt idx="4">
                  <c:v>756.90117014637144</c:v>
                </c:pt>
                <c:pt idx="5">
                  <c:v>949.11338474194429</c:v>
                </c:pt>
                <c:pt idx="6">
                  <c:v>626.11592409313062</c:v>
                </c:pt>
                <c:pt idx="7">
                  <c:v>599.12850089225674</c:v>
                </c:pt>
                <c:pt idx="8">
                  <c:v>608.2320034900049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8.9999999999981761E-2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43.15988421882529</c:v>
                </c:pt>
                <c:pt idx="5">
                  <c:v>43.069884218825287</c:v>
                </c:pt>
                <c:pt idx="6">
                  <c:v>215.49960714811149</c:v>
                </c:pt>
                <c:pt idx="7">
                  <c:v>211.60777076412941</c:v>
                </c:pt>
                <c:pt idx="8">
                  <c:v>172.42972292928701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121.0116151113772</c:v>
                </c:pt>
                <c:pt idx="3">
                  <c:v>121.0116151113772</c:v>
                </c:pt>
                <c:pt idx="4">
                  <c:v>121.0116151113772</c:v>
                </c:pt>
                <c:pt idx="5">
                  <c:v>121.0116151113772</c:v>
                </c:pt>
                <c:pt idx="6">
                  <c:v>121.0116151113772</c:v>
                </c:pt>
                <c:pt idx="7">
                  <c:v>121.0116151113772</c:v>
                </c:pt>
                <c:pt idx="8">
                  <c:v>121.0116151113772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3271.042644755174</c:v>
                </c:pt>
                <c:pt idx="2">
                  <c:v>3269.781556045496</c:v>
                </c:pt>
                <c:pt idx="3">
                  <c:v>3033.4698908953342</c:v>
                </c:pt>
                <c:pt idx="4">
                  <c:v>3364.4423759340771</c:v>
                </c:pt>
                <c:pt idx="5">
                  <c:v>3191.715571288395</c:v>
                </c:pt>
                <c:pt idx="6">
                  <c:v>3556.626799931646</c:v>
                </c:pt>
                <c:pt idx="7">
                  <c:v>3554.32020675377</c:v>
                </c:pt>
                <c:pt idx="8">
                  <c:v>3620.8695123999451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977.37961810819161</c:v>
                </c:pt>
                <c:pt idx="1">
                  <c:v>853.82956639909935</c:v>
                </c:pt>
                <c:pt idx="2">
                  <c:v>879.38565897427657</c:v>
                </c:pt>
                <c:pt idx="3">
                  <c:v>976.44737018636681</c:v>
                </c:pt>
                <c:pt idx="4">
                  <c:v>590.46617298970784</c:v>
                </c:pt>
                <c:pt idx="5">
                  <c:v>468.01156689420543</c:v>
                </c:pt>
                <c:pt idx="6">
                  <c:v>403.71321445987655</c:v>
                </c:pt>
                <c:pt idx="7">
                  <c:v>387.76337053801984</c:v>
                </c:pt>
                <c:pt idx="8">
                  <c:v>393.77171340507289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1692.5530000000006</c:v>
                </c:pt>
                <c:pt idx="3">
                  <c:v>1676.6009242777641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641.87599999999998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641.87600000000009</c:v>
                </c:pt>
                <c:pt idx="8">
                  <c:v>641.87599999999998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2956.507097341434</c:v>
                </c:pt>
                <c:pt idx="4">
                  <c:v>3131.4373188391442</c:v>
                </c:pt>
                <c:pt idx="5">
                  <c:v>3044.840779448466</c:v>
                </c:pt>
                <c:pt idx="6">
                  <c:v>3085.6207399256109</c:v>
                </c:pt>
                <c:pt idx="7">
                  <c:v>3115.3623989040898</c:v>
                </c:pt>
                <c:pt idx="8">
                  <c:v>3194.29712983334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33.819848621171353</c:v>
                </c:pt>
                <c:pt idx="3">
                  <c:v>15.8160591345053</c:v>
                </c:pt>
                <c:pt idx="4">
                  <c:v>0.71803255195302707</c:v>
                </c:pt>
                <c:pt idx="5">
                  <c:v>0.69984227360425422</c:v>
                </c:pt>
                <c:pt idx="6">
                  <c:v>0.83492729546628652</c:v>
                </c:pt>
                <c:pt idx="7">
                  <c:v>0.69468382921448291</c:v>
                </c:pt>
                <c:pt idx="8">
                  <c:v>0.6946838292144828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518.705194156635</c:v>
                </c:pt>
                <c:pt idx="4">
                  <c:v>652.75989229910829</c:v>
                </c:pt>
                <c:pt idx="5">
                  <c:v>438.96892669990132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5281.996147612932</c:v>
                </c:pt>
                <c:pt idx="2">
                  <c:v>5270.811764979434</c:v>
                </c:pt>
                <c:pt idx="3">
                  <c:v>5400.0297269513239</c:v>
                </c:pt>
                <c:pt idx="4">
                  <c:v>4419.8977486237118</c:v>
                </c:pt>
                <c:pt idx="5">
                  <c:v>5225.4576900431648</c:v>
                </c:pt>
                <c:pt idx="6">
                  <c:v>5612.2151905479732</c:v>
                </c:pt>
                <c:pt idx="7">
                  <c:v>5653.0572797417572</c:v>
                </c:pt>
                <c:pt idx="8">
                  <c:v>5698.4578522527045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2004.4364589282893</c:v>
                </c:pt>
                <c:pt idx="1">
                  <c:v>1511.0677997966477</c:v>
                </c:pt>
                <c:pt idx="2">
                  <c:v>1428.248593553202</c:v>
                </c:pt>
                <c:pt idx="3">
                  <c:v>1651.2952396735936</c:v>
                </c:pt>
                <c:pt idx="4">
                  <c:v>1757.1521112657967</c:v>
                </c:pt>
                <c:pt idx="5">
                  <c:v>1157.1159558048603</c:v>
                </c:pt>
                <c:pt idx="6">
                  <c:v>1318.5484221740576</c:v>
                </c:pt>
                <c:pt idx="7">
                  <c:v>1559.1717059995399</c:v>
                </c:pt>
                <c:pt idx="8">
                  <c:v>1553.5188208625507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135.25315137882859</c:v>
                </c:pt>
                <c:pt idx="3">
                  <c:v>135.25315137882859</c:v>
                </c:pt>
                <c:pt idx="4">
                  <c:v>135.25315137882859</c:v>
                </c:pt>
                <c:pt idx="5">
                  <c:v>135.25315137882859</c:v>
                </c:pt>
                <c:pt idx="6">
                  <c:v>135.25315137882859</c:v>
                </c:pt>
                <c:pt idx="7">
                  <c:v>135.25315137882859</c:v>
                </c:pt>
                <c:pt idx="8">
                  <c:v>135.25315137882859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0.14286614375720391</c:v>
                </c:pt>
                <c:pt idx="2">
                  <c:v>0.14286614375723289</c:v>
                </c:pt>
                <c:pt idx="3">
                  <c:v>9.0009000900091113E-6</c:v>
                </c:pt>
                <c:pt idx="4">
                  <c:v>2.8488952289039422</c:v>
                </c:pt>
                <c:pt idx="5">
                  <c:v>2.8595608698639978</c:v>
                </c:pt>
                <c:pt idx="6">
                  <c:v>14.32657954463213</c:v>
                </c:pt>
                <c:pt idx="7">
                  <c:v>14.50020738477517</c:v>
                </c:pt>
                <c:pt idx="8">
                  <c:v>14.42877431289633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52.590203931967146</c:v>
                </c:pt>
                <c:pt idx="1">
                  <c:v>58.31638318300687</c:v>
                </c:pt>
                <c:pt idx="2">
                  <c:v>43.232542273915954</c:v>
                </c:pt>
                <c:pt idx="3">
                  <c:v>28.14870136482504</c:v>
                </c:pt>
                <c:pt idx="4">
                  <c:v>2.4016048783451889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20.970153846153853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312.77947947374719</c:v>
                </c:pt>
                <c:pt idx="4">
                  <c:v>326.31264734934388</c:v>
                </c:pt>
                <c:pt idx="5">
                  <c:v>326.3126473493441</c:v>
                </c:pt>
                <c:pt idx="6">
                  <c:v>326.31264734934399</c:v>
                </c:pt>
                <c:pt idx="7">
                  <c:v>326.31264734934388</c:v>
                </c:pt>
                <c:pt idx="8">
                  <c:v>326.31264734934399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0.90684210526315789</c:v>
                </c:pt>
                <c:pt idx="3">
                  <c:v>0.86150000000000015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16.016977708204099</c:v>
                </c:pt>
                <c:pt idx="3">
                  <c:v>10.968727708204099</c:v>
                </c:pt>
                <c:pt idx="4">
                  <c:v>4.857477708204101</c:v>
                </c:pt>
                <c:pt idx="5">
                  <c:v>4.857477708204101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14.53087090336807</c:v>
                </c:pt>
                <c:pt idx="2">
                  <c:v>17.222843717040739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17.222843717040728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170.89616935483551</c:v>
                </c:pt>
                <c:pt idx="1">
                  <c:v>129.763152322537</c:v>
                </c:pt>
                <c:pt idx="2">
                  <c:v>116.1196871157874</c:v>
                </c:pt>
                <c:pt idx="3">
                  <c:v>138.22477461034791</c:v>
                </c:pt>
                <c:pt idx="4">
                  <c:v>105.6197176906513</c:v>
                </c:pt>
                <c:pt idx="5">
                  <c:v>111.83401792905789</c:v>
                </c:pt>
                <c:pt idx="6">
                  <c:v>106.7415987058536</c:v>
                </c:pt>
                <c:pt idx="7">
                  <c:v>119.1576446824881</c:v>
                </c:pt>
                <c:pt idx="8">
                  <c:v>166.61760798003891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764.61526071746914</c:v>
                </c:pt>
                <c:pt idx="1">
                  <c:v>768.55174528821499</c:v>
                </c:pt>
                <c:pt idx="2">
                  <c:v>795.33314899084985</c:v>
                </c:pt>
                <c:pt idx="3">
                  <c:v>736.30488152961652</c:v>
                </c:pt>
                <c:pt idx="4">
                  <c:v>706.18144609334388</c:v>
                </c:pt>
                <c:pt idx="5">
                  <c:v>740.64834658111477</c:v>
                </c:pt>
                <c:pt idx="6">
                  <c:v>742.12813364930332</c:v>
                </c:pt>
                <c:pt idx="7">
                  <c:v>742.12813364930332</c:v>
                </c:pt>
                <c:pt idx="8">
                  <c:v>781.21641287973875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401.55077641078731</c:v>
                </c:pt>
                <c:pt idx="4">
                  <c:v>517.22799999999984</c:v>
                </c:pt>
                <c:pt idx="5">
                  <c:v>296.83190157948462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</c:v>
                </c:pt>
                <c:pt idx="2">
                  <c:v>3036.045000000001</c:v>
                </c:pt>
                <c:pt idx="3">
                  <c:v>3354.4720683257351</c:v>
                </c:pt>
                <c:pt idx="4">
                  <c:v>4016.0460870535908</c:v>
                </c:pt>
                <c:pt idx="5">
                  <c:v>3833.8008808954469</c:v>
                </c:pt>
                <c:pt idx="6">
                  <c:v>4009.0511144152251</c:v>
                </c:pt>
                <c:pt idx="7">
                  <c:v>3924.169930648739</c:v>
                </c:pt>
                <c:pt idx="8">
                  <c:v>3807.9248865010918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106.47088873583532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189.00700000000006</c:v>
                </c:pt>
                <c:pt idx="8">
                  <c:v>189.00700000000001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176.10376395232731</c:v>
                </c:pt>
                <c:pt idx="1">
                  <c:v>477.29409897619922</c:v>
                </c:pt>
                <c:pt idx="2">
                  <c:v>768.87291366911347</c:v>
                </c:pt>
                <c:pt idx="3">
                  <c:v>768.87291366911347</c:v>
                </c:pt>
                <c:pt idx="4">
                  <c:v>768.87291366911393</c:v>
                </c:pt>
                <c:pt idx="5">
                  <c:v>768.87291366911347</c:v>
                </c:pt>
                <c:pt idx="6">
                  <c:v>768.87291366911347</c:v>
                </c:pt>
                <c:pt idx="7">
                  <c:v>768.8729136691137</c:v>
                </c:pt>
                <c:pt idx="8">
                  <c:v>768.87291366911347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9.423961829889782</c:v>
                </c:pt>
                <c:pt idx="3">
                  <c:v>4.8514881974502142</c:v>
                </c:pt>
                <c:pt idx="4">
                  <c:v>0.1947015814467149</c:v>
                </c:pt>
                <c:pt idx="5">
                  <c:v>0.26398318050609137</c:v>
                </c:pt>
                <c:pt idx="6">
                  <c:v>0.33227235939510857</c:v>
                </c:pt>
                <c:pt idx="7">
                  <c:v>0.39850130693383301</c:v>
                </c:pt>
                <c:pt idx="8">
                  <c:v>0.45538732547689431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2036.6297236824739</c:v>
                </c:pt>
                <c:pt idx="1">
                  <c:v>2085.073733030084</c:v>
                </c:pt>
                <c:pt idx="2">
                  <c:v>2049.080164266808</c:v>
                </c:pt>
                <c:pt idx="3">
                  <c:v>2134.1380241214079</c:v>
                </c:pt>
                <c:pt idx="4">
                  <c:v>1326.232889932181</c:v>
                </c:pt>
                <c:pt idx="5">
                  <c:v>1388.0218221329681</c:v>
                </c:pt>
                <c:pt idx="6">
                  <c:v>1487.1279996361541</c:v>
                </c:pt>
                <c:pt idx="7">
                  <c:v>1455.072958980649</c:v>
                </c:pt>
                <c:pt idx="8">
                  <c:v>1705.920350483075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1032.1735430119743</c:v>
                </c:pt>
                <c:pt idx="4">
                  <c:v>1031.546574178029</c:v>
                </c:pt>
                <c:pt idx="5">
                  <c:v>1031.546574178029</c:v>
                </c:pt>
                <c:pt idx="6">
                  <c:v>1031.546574178029</c:v>
                </c:pt>
                <c:pt idx="7">
                  <c:v>1031.546574178029</c:v>
                </c:pt>
                <c:pt idx="8">
                  <c:v>1031.546574178029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204.29400000000001</c:v>
                </c:pt>
                <c:pt idx="2">
                  <c:v>192.86299999999991</c:v>
                </c:pt>
                <c:pt idx="3">
                  <c:v>237.34899999999999</c:v>
                </c:pt>
                <c:pt idx="4">
                  <c:v>237.34899999999999</c:v>
                </c:pt>
                <c:pt idx="5">
                  <c:v>237.3489999999999</c:v>
                </c:pt>
                <c:pt idx="6">
                  <c:v>237.3489999999999</c:v>
                </c:pt>
                <c:pt idx="7">
                  <c:v>237.3489999999999</c:v>
                </c:pt>
                <c:pt idx="8">
                  <c:v>237.34899999999999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</c:v>
                </c:pt>
                <c:pt idx="2">
                  <c:v>225.6858824974268</c:v>
                </c:pt>
                <c:pt idx="3">
                  <c:v>227.3270513978465</c:v>
                </c:pt>
                <c:pt idx="4">
                  <c:v>246.75936690629439</c:v>
                </c:pt>
                <c:pt idx="5">
                  <c:v>335.42928464340531</c:v>
                </c:pt>
                <c:pt idx="6">
                  <c:v>565.60391145311564</c:v>
                </c:pt>
                <c:pt idx="7">
                  <c:v>808.5961897309345</c:v>
                </c:pt>
                <c:pt idx="8">
                  <c:v>1615.0825408468963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8.714401867230985E-3</c:v>
                </c:pt>
                <c:pt idx="5">
                  <c:v>5.4112126438099269E-2</c:v>
                </c:pt>
                <c:pt idx="6">
                  <c:v>0.35071139596980178</c:v>
                </c:pt>
                <c:pt idx="7">
                  <c:v>43.266931819882394</c:v>
                </c:pt>
                <c:pt idx="8">
                  <c:v>254.63477447645226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18.005418346774189</c:v>
                </c:pt>
                <c:pt idx="5">
                  <c:v>10.514112903225801</c:v>
                </c:pt>
                <c:pt idx="6">
                  <c:v>10.151439853231359</c:v>
                </c:pt>
                <c:pt idx="7">
                  <c:v>3.5047043010752681</c:v>
                </c:pt>
                <c:pt idx="8">
                  <c:v>18.00541834678549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460.18681025514411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603.67724551116498</c:v>
                </c:pt>
                <c:pt idx="4">
                  <c:v>735.13316016833403</c:v>
                </c:pt>
                <c:pt idx="5">
                  <c:v>726.20264697504001</c:v>
                </c:pt>
                <c:pt idx="6">
                  <c:v>797.36372989910933</c:v>
                </c:pt>
                <c:pt idx="7">
                  <c:v>957.81520090425533</c:v>
                </c:pt>
                <c:pt idx="8">
                  <c:v>1062.8485124768749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416.23713460601624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14503.242549904022</c:v>
                </c:pt>
                <c:pt idx="1">
                  <c:v>14873.53373778312</c:v>
                </c:pt>
                <c:pt idx="2">
                  <c:v>14027.910938979509</c:v>
                </c:pt>
                <c:pt idx="3">
                  <c:v>14525.096945024532</c:v>
                </c:pt>
                <c:pt idx="4">
                  <c:v>13452.392974875151</c:v>
                </c:pt>
                <c:pt idx="5">
                  <c:v>12752.469052674876</c:v>
                </c:pt>
                <c:pt idx="6">
                  <c:v>11671.790203394321</c:v>
                </c:pt>
                <c:pt idx="7">
                  <c:v>11358.318842653822</c:v>
                </c:pt>
                <c:pt idx="8">
                  <c:v>8756.1341079623526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977.37961810819161</c:v>
                </c:pt>
                <c:pt idx="1">
                  <c:v>853.82956639909935</c:v>
                </c:pt>
                <c:pt idx="2">
                  <c:v>879.38565897427657</c:v>
                </c:pt>
                <c:pt idx="3">
                  <c:v>976.44737018636681</c:v>
                </c:pt>
                <c:pt idx="4">
                  <c:v>590.46617298970784</c:v>
                </c:pt>
                <c:pt idx="5">
                  <c:v>468.01156689420543</c:v>
                </c:pt>
                <c:pt idx="6">
                  <c:v>403.71321445987655</c:v>
                </c:pt>
                <c:pt idx="7">
                  <c:v>387.76337053801984</c:v>
                </c:pt>
                <c:pt idx="8">
                  <c:v>393.77171340507289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149.62569640286696</c:v>
                </c:pt>
                <c:pt idx="2">
                  <c:v>149.62569640286694</c:v>
                </c:pt>
                <c:pt idx="3">
                  <c:v>177.73343398097799</c:v>
                </c:pt>
                <c:pt idx="4">
                  <c:v>231.34708279851708</c:v>
                </c:pt>
                <c:pt idx="5">
                  <c:v>249.05524058758976</c:v>
                </c:pt>
                <c:pt idx="6">
                  <c:v>251.99756933079993</c:v>
                </c:pt>
                <c:pt idx="7">
                  <c:v>251.99756933079999</c:v>
                </c:pt>
                <c:pt idx="8">
                  <c:v>254.93064149179301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121.0116151113772</c:v>
                </c:pt>
                <c:pt idx="3">
                  <c:v>121.0116151113772</c:v>
                </c:pt>
                <c:pt idx="4">
                  <c:v>121.0116151113772</c:v>
                </c:pt>
                <c:pt idx="5">
                  <c:v>121.0116151113772</c:v>
                </c:pt>
                <c:pt idx="6">
                  <c:v>121.0116151113772</c:v>
                </c:pt>
                <c:pt idx="7">
                  <c:v>121.0116151113772</c:v>
                </c:pt>
                <c:pt idx="8">
                  <c:v>121.0116151113772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1034.397807068359</c:v>
                </c:pt>
                <c:pt idx="1">
                  <c:v>1012.342078947368</c:v>
                </c:pt>
                <c:pt idx="2">
                  <c:v>961.55002229179559</c:v>
                </c:pt>
                <c:pt idx="3">
                  <c:v>1042.035895616496</c:v>
                </c:pt>
                <c:pt idx="4">
                  <c:v>756.90117014637144</c:v>
                </c:pt>
                <c:pt idx="5">
                  <c:v>949.11338474194429</c:v>
                </c:pt>
                <c:pt idx="6">
                  <c:v>626.11592409313062</c:v>
                </c:pt>
                <c:pt idx="7">
                  <c:v>599.12850089225674</c:v>
                </c:pt>
                <c:pt idx="8">
                  <c:v>608.2320034900049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4145.9370000000008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4290.5283003947843</c:v>
                </c:pt>
                <c:pt idx="4">
                  <c:v>4308.3822273448004</c:v>
                </c:pt>
                <c:pt idx="5">
                  <c:v>4221.4567355888703</c:v>
                </c:pt>
                <c:pt idx="6">
                  <c:v>4202.6640816843164</c:v>
                </c:pt>
                <c:pt idx="7">
                  <c:v>4267.8234835602298</c:v>
                </c:pt>
                <c:pt idx="8">
                  <c:v>4261.5456187438349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835.86246488783434</c:v>
                </c:pt>
                <c:pt idx="1">
                  <c:v>973.6633403507393</c:v>
                </c:pt>
                <c:pt idx="2">
                  <c:v>689.41353374593768</c:v>
                </c:pt>
                <c:pt idx="3">
                  <c:v>907.34262167912107</c:v>
                </c:pt>
                <c:pt idx="4">
                  <c:v>911.00405224570898</c:v>
                </c:pt>
                <c:pt idx="5">
                  <c:v>914.72224460285111</c:v>
                </c:pt>
                <c:pt idx="6">
                  <c:v>914.33101294789981</c:v>
                </c:pt>
                <c:pt idx="7">
                  <c:v>914.48427739574379</c:v>
                </c:pt>
                <c:pt idx="8">
                  <c:v>914.48724898495186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</c:v>
                </c:pt>
                <c:pt idx="1">
                  <c:v>3271.042644755174</c:v>
                </c:pt>
                <c:pt idx="2">
                  <c:v>3269.781556045496</c:v>
                </c:pt>
                <c:pt idx="3">
                  <c:v>3033.4698908953342</c:v>
                </c:pt>
                <c:pt idx="4">
                  <c:v>3364.4423759340771</c:v>
                </c:pt>
                <c:pt idx="5">
                  <c:v>3191.715571288395</c:v>
                </c:pt>
                <c:pt idx="6">
                  <c:v>3556.626799931646</c:v>
                </c:pt>
                <c:pt idx="7">
                  <c:v>3554.32020675377</c:v>
                </c:pt>
                <c:pt idx="8">
                  <c:v>3620.8695123999451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633.51599151255766</c:v>
                </c:pt>
                <c:pt idx="1">
                  <c:v>598.06652785661652</c:v>
                </c:pt>
                <c:pt idx="2">
                  <c:v>546.51990150016786</c:v>
                </c:pt>
                <c:pt idx="3">
                  <c:v>837.99803153183086</c:v>
                </c:pt>
                <c:pt idx="4">
                  <c:v>927.36763237670607</c:v>
                </c:pt>
                <c:pt idx="5">
                  <c:v>1051.603043254541</c:v>
                </c:pt>
                <c:pt idx="6">
                  <c:v>1083.2684904507341</c:v>
                </c:pt>
                <c:pt idx="7">
                  <c:v>1068.112299322454</c:v>
                </c:pt>
                <c:pt idx="8">
                  <c:v>1043.9183704693171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32.706076892800937</c:v>
                </c:pt>
                <c:pt idx="2">
                  <c:v>0.62847222222222221</c:v>
                </c:pt>
                <c:pt idx="3">
                  <c:v>31.806953262868682</c:v>
                </c:pt>
                <c:pt idx="4">
                  <c:v>0.3142361111111111</c:v>
                </c:pt>
                <c:pt idx="5">
                  <c:v>31.296125503912052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8.9999999999981761E-2</c:v>
                </c:pt>
                <c:pt idx="2">
                  <c:v>0.09</c:v>
                </c:pt>
                <c:pt idx="3">
                  <c:v>9.0000000000000011E-2</c:v>
                </c:pt>
                <c:pt idx="4">
                  <c:v>43.15988421882529</c:v>
                </c:pt>
                <c:pt idx="5">
                  <c:v>43.069884218825287</c:v>
                </c:pt>
                <c:pt idx="6">
                  <c:v>215.49960714811149</c:v>
                </c:pt>
                <c:pt idx="7">
                  <c:v>211.60777076412941</c:v>
                </c:pt>
                <c:pt idx="8">
                  <c:v>172.42972292928701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518.705194156635</c:v>
                </c:pt>
                <c:pt idx="4">
                  <c:v>652.75989229910829</c:v>
                </c:pt>
                <c:pt idx="5">
                  <c:v>438.96892669990132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3307.7469999999989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2956.507097341434</c:v>
                </c:pt>
                <c:pt idx="4">
                  <c:v>3131.4373188391442</c:v>
                </c:pt>
                <c:pt idx="5">
                  <c:v>3044.840779448466</c:v>
                </c:pt>
                <c:pt idx="6">
                  <c:v>3085.6207399256109</c:v>
                </c:pt>
                <c:pt idx="7">
                  <c:v>3115.3623989040898</c:v>
                </c:pt>
                <c:pt idx="8">
                  <c:v>3194.29712983334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1692.5530000000006</c:v>
                </c:pt>
                <c:pt idx="3">
                  <c:v>1676.6009242777641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135.25315137882859</c:v>
                </c:pt>
                <c:pt idx="3">
                  <c:v>135.25315137882859</c:v>
                </c:pt>
                <c:pt idx="4">
                  <c:v>135.25315137882859</c:v>
                </c:pt>
                <c:pt idx="5">
                  <c:v>135.25315137882859</c:v>
                </c:pt>
                <c:pt idx="6">
                  <c:v>135.25315137882859</c:v>
                </c:pt>
                <c:pt idx="7">
                  <c:v>135.25315137882859</c:v>
                </c:pt>
                <c:pt idx="8">
                  <c:v>135.25315137882859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33.819848621171353</c:v>
                </c:pt>
                <c:pt idx="3">
                  <c:v>15.8160591345053</c:v>
                </c:pt>
                <c:pt idx="4">
                  <c:v>0.71803255195302707</c:v>
                </c:pt>
                <c:pt idx="5">
                  <c:v>0.69984227360425422</c:v>
                </c:pt>
                <c:pt idx="6">
                  <c:v>0.83492729546628652</c:v>
                </c:pt>
                <c:pt idx="7">
                  <c:v>0.69468382921448291</c:v>
                </c:pt>
                <c:pt idx="8">
                  <c:v>0.6946838292144828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5281.996147612932</c:v>
                </c:pt>
                <c:pt idx="2">
                  <c:v>5270.811764979434</c:v>
                </c:pt>
                <c:pt idx="3">
                  <c:v>5400.0297269513239</c:v>
                </c:pt>
                <c:pt idx="4">
                  <c:v>4419.8977486237118</c:v>
                </c:pt>
                <c:pt idx="5">
                  <c:v>5225.4576900431648</c:v>
                </c:pt>
                <c:pt idx="6">
                  <c:v>5612.2151905479732</c:v>
                </c:pt>
                <c:pt idx="7">
                  <c:v>5653.0572797417572</c:v>
                </c:pt>
                <c:pt idx="8">
                  <c:v>5698.4578522527045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2004.4364589282893</c:v>
                </c:pt>
                <c:pt idx="1">
                  <c:v>1511.0677997966477</c:v>
                </c:pt>
                <c:pt idx="2">
                  <c:v>1428.248593553202</c:v>
                </c:pt>
                <c:pt idx="3">
                  <c:v>1651.2952396735936</c:v>
                </c:pt>
                <c:pt idx="4">
                  <c:v>1757.1521112657967</c:v>
                </c:pt>
                <c:pt idx="5">
                  <c:v>1157.1159558048603</c:v>
                </c:pt>
                <c:pt idx="6">
                  <c:v>1318.5484221740576</c:v>
                </c:pt>
                <c:pt idx="7">
                  <c:v>1559.1717059995399</c:v>
                </c:pt>
                <c:pt idx="8">
                  <c:v>1553.5188208625507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641.87599999999998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641.87600000000009</c:v>
                </c:pt>
                <c:pt idx="8">
                  <c:v>641.87599999999998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0.14286614375720391</c:v>
                </c:pt>
                <c:pt idx="2">
                  <c:v>0.14286614375723289</c:v>
                </c:pt>
                <c:pt idx="3">
                  <c:v>9.0009000900091113E-6</c:v>
                </c:pt>
                <c:pt idx="4">
                  <c:v>2.8488952289039422</c:v>
                </c:pt>
                <c:pt idx="5">
                  <c:v>2.8595608698639978</c:v>
                </c:pt>
                <c:pt idx="6">
                  <c:v>14.32657954463213</c:v>
                </c:pt>
                <c:pt idx="7">
                  <c:v>14.50020738477517</c:v>
                </c:pt>
                <c:pt idx="8">
                  <c:v>14.42877431289633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52.590203931967146</c:v>
                </c:pt>
                <c:pt idx="1">
                  <c:v>58.31638318300687</c:v>
                </c:pt>
                <c:pt idx="2">
                  <c:v>43.232542273915954</c:v>
                </c:pt>
                <c:pt idx="3">
                  <c:v>28.14870136482504</c:v>
                </c:pt>
                <c:pt idx="4">
                  <c:v>2.4016048783451889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20.970153846153853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312.77947947374719</c:v>
                </c:pt>
                <c:pt idx="4">
                  <c:v>326.31264734934388</c:v>
                </c:pt>
                <c:pt idx="5">
                  <c:v>326.3126473493441</c:v>
                </c:pt>
                <c:pt idx="6">
                  <c:v>326.31264734934399</c:v>
                </c:pt>
                <c:pt idx="7">
                  <c:v>326.31264734934388</c:v>
                </c:pt>
                <c:pt idx="8">
                  <c:v>326.31264734934399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2.5844999999999998</c:v>
                </c:pt>
                <c:pt idx="2">
                  <c:v>0.90684210526315789</c:v>
                </c:pt>
                <c:pt idx="3">
                  <c:v>0.86150000000000015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16.016977708204099</c:v>
                </c:pt>
                <c:pt idx="3">
                  <c:v>10.968727708204099</c:v>
                </c:pt>
                <c:pt idx="4">
                  <c:v>4.857477708204101</c:v>
                </c:pt>
                <c:pt idx="5">
                  <c:v>4.857477708204101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14.53087090336807</c:v>
                </c:pt>
                <c:pt idx="2">
                  <c:v>17.222843717040739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17.222843717040728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170.89616935483551</c:v>
                </c:pt>
                <c:pt idx="1">
                  <c:v>129.763152322537</c:v>
                </c:pt>
                <c:pt idx="2">
                  <c:v>116.1196871157874</c:v>
                </c:pt>
                <c:pt idx="3">
                  <c:v>138.22477461034791</c:v>
                </c:pt>
                <c:pt idx="4">
                  <c:v>105.6197176906513</c:v>
                </c:pt>
                <c:pt idx="5">
                  <c:v>111.83401792905789</c:v>
                </c:pt>
                <c:pt idx="6">
                  <c:v>106.7415987058536</c:v>
                </c:pt>
                <c:pt idx="7">
                  <c:v>119.1576446824881</c:v>
                </c:pt>
                <c:pt idx="8">
                  <c:v>166.61760798003891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764.61526071746914</c:v>
                </c:pt>
                <c:pt idx="1">
                  <c:v>768.55174528821499</c:v>
                </c:pt>
                <c:pt idx="2">
                  <c:v>795.33314899084985</c:v>
                </c:pt>
                <c:pt idx="3">
                  <c:v>736.30488152961652</c:v>
                </c:pt>
                <c:pt idx="4">
                  <c:v>706.18144609334388</c:v>
                </c:pt>
                <c:pt idx="5">
                  <c:v>740.64834658111477</c:v>
                </c:pt>
                <c:pt idx="6">
                  <c:v>742.12813364930332</c:v>
                </c:pt>
                <c:pt idx="7">
                  <c:v>742.12813364930332</c:v>
                </c:pt>
                <c:pt idx="8">
                  <c:v>781.21641287973875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2228.0923311801976</c:v>
                </c:pt>
                <c:pt idx="1">
                  <c:v>1907.7027448860758</c:v>
                </c:pt>
                <c:pt idx="2">
                  <c:v>2019.3693244485578</c:v>
                </c:pt>
                <c:pt idx="3">
                  <c:v>1378.8727560665482</c:v>
                </c:pt>
                <c:pt idx="4">
                  <c:v>1500.2745743250734</c:v>
                </c:pt>
                <c:pt idx="5">
                  <c:v>962.67495129504755</c:v>
                </c:pt>
                <c:pt idx="6">
                  <c:v>495.4142704449722</c:v>
                </c:pt>
                <c:pt idx="7">
                  <c:v>987.79662765503531</c:v>
                </c:pt>
                <c:pt idx="8">
                  <c:v>1328.7469579207054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9183.9405547350361</c:v>
                </c:pt>
                <c:pt idx="1">
                  <c:v>8742.0115340955963</c:v>
                </c:pt>
                <c:pt idx="2">
                  <c:v>4860.5595035731012</c:v>
                </c:pt>
                <c:pt idx="3">
                  <c:v>2623.511303662629</c:v>
                </c:pt>
                <c:pt idx="4">
                  <c:v>1552.5540057612814</c:v>
                </c:pt>
                <c:pt idx="5">
                  <c:v>534.29111009654184</c:v>
                </c:pt>
                <c:pt idx="6">
                  <c:v>6.9479583641019289</c:v>
                </c:pt>
                <c:pt idx="7">
                  <c:v>6.9479583640985414</c:v>
                </c:pt>
                <c:pt idx="8">
                  <c:v>7.0537648483782487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</c:v>
                </c:pt>
                <c:pt idx="2">
                  <c:v>200.5605544520825</c:v>
                </c:pt>
                <c:pt idx="3">
                  <c:v>176.6639994051767</c:v>
                </c:pt>
                <c:pt idx="4">
                  <c:v>263.77302975548912</c:v>
                </c:pt>
                <c:pt idx="5">
                  <c:v>272.74004904197773</c:v>
                </c:pt>
                <c:pt idx="6">
                  <c:v>348.83280034513859</c:v>
                </c:pt>
                <c:pt idx="7">
                  <c:v>403.90681486385182</c:v>
                </c:pt>
                <c:pt idx="8">
                  <c:v>463.84992884530851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7902.500436191599</c:v>
                </c:pt>
                <c:pt idx="1">
                  <c:v>5208.83563886513</c:v>
                </c:pt>
                <c:pt idx="2">
                  <c:v>6019.6542339488842</c:v>
                </c:pt>
                <c:pt idx="3">
                  <c:v>1917.6390125153109</c:v>
                </c:pt>
                <c:pt idx="4">
                  <c:v>932.3126391613539</c:v>
                </c:pt>
                <c:pt idx="5">
                  <c:v>288.56179555106303</c:v>
                </c:pt>
                <c:pt idx="6">
                  <c:v>-1.114218364550064E-7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258.20860942339942</c:v>
                </c:pt>
                <c:pt idx="5">
                  <c:v>103.29276006446321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1438.1326911098774</c:v>
                </c:pt>
                <c:pt idx="4">
                  <c:v>2019.5231097053811</c:v>
                </c:pt>
                <c:pt idx="5">
                  <c:v>2825.3155888308379</c:v>
                </c:pt>
                <c:pt idx="6">
                  <c:v>2707.9469541905787</c:v>
                </c:pt>
                <c:pt idx="7">
                  <c:v>2756.6376458266695</c:v>
                </c:pt>
                <c:pt idx="8">
                  <c:v>2821.7927983614918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550.07999999999993</c:v>
                </c:pt>
                <c:pt idx="1">
                  <c:v>1109.6400000000001</c:v>
                </c:pt>
                <c:pt idx="2">
                  <c:v>1790.26</c:v>
                </c:pt>
                <c:pt idx="3">
                  <c:v>3411.628362683105</c:v>
                </c:pt>
                <c:pt idx="4">
                  <c:v>5120.5493810064681</c:v>
                </c:pt>
                <c:pt idx="5">
                  <c:v>5359.7721498672363</c:v>
                </c:pt>
                <c:pt idx="6">
                  <c:v>7111.3310855180061</c:v>
                </c:pt>
                <c:pt idx="7">
                  <c:v>7886.2949002774349</c:v>
                </c:pt>
                <c:pt idx="8">
                  <c:v>8886.2120763378916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2312.2321005988179</c:v>
                </c:pt>
                <c:pt idx="4">
                  <c:v>2361.3860388791809</c:v>
                </c:pt>
                <c:pt idx="5">
                  <c:v>2108.7790652166441</c:v>
                </c:pt>
                <c:pt idx="6">
                  <c:v>1635.912499730548</c:v>
                </c:pt>
                <c:pt idx="7">
                  <c:v>1343.4591204578551</c:v>
                </c:pt>
                <c:pt idx="8">
                  <c:v>1269.9635522611779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16.016977708204099</c:v>
                </c:pt>
                <c:pt idx="3">
                  <c:v>10.968727708204099</c:v>
                </c:pt>
                <c:pt idx="4">
                  <c:v>4.857477708204101</c:v>
                </c:pt>
                <c:pt idx="5">
                  <c:v>4.857477708204101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401.55077641078731</c:v>
                </c:pt>
                <c:pt idx="4">
                  <c:v>517.22799999999984</c:v>
                </c:pt>
                <c:pt idx="5">
                  <c:v>296.83190157948462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1034.397807068359</c:v>
                </c:pt>
                <c:pt idx="1">
                  <c:v>1012.342078947368</c:v>
                </c:pt>
                <c:pt idx="2">
                  <c:v>961.55002229179559</c:v>
                </c:pt>
                <c:pt idx="3">
                  <c:v>1042.035895616496</c:v>
                </c:pt>
                <c:pt idx="4">
                  <c:v>756.90117014637144</c:v>
                </c:pt>
                <c:pt idx="5">
                  <c:v>949.11338474194429</c:v>
                </c:pt>
                <c:pt idx="6">
                  <c:v>626.11592409313062</c:v>
                </c:pt>
                <c:pt idx="7">
                  <c:v>599.12850089225674</c:v>
                </c:pt>
                <c:pt idx="8">
                  <c:v>608.2320034900049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518.705194156635</c:v>
                </c:pt>
                <c:pt idx="4">
                  <c:v>652.75989229910829</c:v>
                </c:pt>
                <c:pt idx="5">
                  <c:v>438.96892669990132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52.590203931967146</c:v>
                </c:pt>
                <c:pt idx="1">
                  <c:v>58.31638318300687</c:v>
                </c:pt>
                <c:pt idx="2">
                  <c:v>43.232542273915954</c:v>
                </c:pt>
                <c:pt idx="3">
                  <c:v>28.14870136482504</c:v>
                </c:pt>
                <c:pt idx="4">
                  <c:v>2.4016048783451889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106.47088873583532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189.00700000000006</c:v>
                </c:pt>
                <c:pt idx="8">
                  <c:v>189.00700000000001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835.86246488783434</c:v>
                </c:pt>
                <c:pt idx="1">
                  <c:v>973.6633403507393</c:v>
                </c:pt>
                <c:pt idx="2">
                  <c:v>689.41353374593768</c:v>
                </c:pt>
                <c:pt idx="3">
                  <c:v>907.34262167912107</c:v>
                </c:pt>
                <c:pt idx="4">
                  <c:v>911.00405224570898</c:v>
                </c:pt>
                <c:pt idx="5">
                  <c:v>914.72224460285111</c:v>
                </c:pt>
                <c:pt idx="6">
                  <c:v>914.33101294789981</c:v>
                </c:pt>
                <c:pt idx="7">
                  <c:v>914.48427739574379</c:v>
                </c:pt>
                <c:pt idx="8">
                  <c:v>914.48724898495186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2228.0923311801976</c:v>
                </c:pt>
                <c:pt idx="1">
                  <c:v>1907.7027448860758</c:v>
                </c:pt>
                <c:pt idx="2">
                  <c:v>2019.3693244485578</c:v>
                </c:pt>
                <c:pt idx="3">
                  <c:v>1378.8727560665482</c:v>
                </c:pt>
                <c:pt idx="4">
                  <c:v>1500.2745743250734</c:v>
                </c:pt>
                <c:pt idx="5">
                  <c:v>962.67495129504755</c:v>
                </c:pt>
                <c:pt idx="6">
                  <c:v>495.4142704449722</c:v>
                </c:pt>
                <c:pt idx="7">
                  <c:v>987.79662765503531</c:v>
                </c:pt>
                <c:pt idx="8">
                  <c:v>1328.7469579207054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1692.5530000000006</c:v>
                </c:pt>
                <c:pt idx="3">
                  <c:v>1676.6009242777641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460.18681025514411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603.67724551116498</c:v>
                </c:pt>
                <c:pt idx="4">
                  <c:v>735.13316016833403</c:v>
                </c:pt>
                <c:pt idx="5">
                  <c:v>726.20264697504001</c:v>
                </c:pt>
                <c:pt idx="6">
                  <c:v>797.36372989910933</c:v>
                </c:pt>
                <c:pt idx="7">
                  <c:v>957.81520090425533</c:v>
                </c:pt>
                <c:pt idx="8">
                  <c:v>1062.8485124768749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2228.0923311801976</c:v>
                </c:pt>
                <c:pt idx="1">
                  <c:v>1907.7027448860758</c:v>
                </c:pt>
                <c:pt idx="2">
                  <c:v>2019.3693244485578</c:v>
                </c:pt>
                <c:pt idx="3">
                  <c:v>1378.8727560665482</c:v>
                </c:pt>
                <c:pt idx="4">
                  <c:v>1500.2745743250734</c:v>
                </c:pt>
                <c:pt idx="5">
                  <c:v>962.67495129504755</c:v>
                </c:pt>
                <c:pt idx="6">
                  <c:v>495.4142704449722</c:v>
                </c:pt>
                <c:pt idx="7">
                  <c:v>987.79662765503531</c:v>
                </c:pt>
                <c:pt idx="8">
                  <c:v>1328.7469579207054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52.590203931967146</c:v>
                </c:pt>
                <c:pt idx="1">
                  <c:v>58.31638318300687</c:v>
                </c:pt>
                <c:pt idx="2">
                  <c:v>43.232542273915954</c:v>
                </c:pt>
                <c:pt idx="3">
                  <c:v>28.14870136482504</c:v>
                </c:pt>
                <c:pt idx="4">
                  <c:v>2.4016048783451889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144.20500000000004</c:v>
                </c:pt>
                <c:pt idx="1">
                  <c:v>164.78200000000001</c:v>
                </c:pt>
                <c:pt idx="2">
                  <c:v>189.00700000000001</c:v>
                </c:pt>
                <c:pt idx="3">
                  <c:v>106.47088873583532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189.00700000000001</c:v>
                </c:pt>
                <c:pt idx="7">
                  <c:v>189.00700000000006</c:v>
                </c:pt>
                <c:pt idx="8">
                  <c:v>189.00700000000001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835.86246488783434</c:v>
                </c:pt>
                <c:pt idx="1">
                  <c:v>973.6633403507393</c:v>
                </c:pt>
                <c:pt idx="2">
                  <c:v>689.41353374593768</c:v>
                </c:pt>
                <c:pt idx="3">
                  <c:v>907.34262167912107</c:v>
                </c:pt>
                <c:pt idx="4">
                  <c:v>911.00405224570898</c:v>
                </c:pt>
                <c:pt idx="5">
                  <c:v>914.72224460285111</c:v>
                </c:pt>
                <c:pt idx="6">
                  <c:v>914.33101294789981</c:v>
                </c:pt>
                <c:pt idx="7">
                  <c:v>914.48427739574379</c:v>
                </c:pt>
                <c:pt idx="8">
                  <c:v>914.48724898495186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1887.6219999999998</c:v>
                </c:pt>
                <c:pt idx="1">
                  <c:v>1728.3050000000001</c:v>
                </c:pt>
                <c:pt idx="2">
                  <c:v>1692.5530000000006</c:v>
                </c:pt>
                <c:pt idx="3">
                  <c:v>1676.6009242777641</c:v>
                </c:pt>
                <c:pt idx="4">
                  <c:v>1887.6220000000001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460.18681025514411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603.67724551116498</c:v>
                </c:pt>
                <c:pt idx="4">
                  <c:v>735.13316016833403</c:v>
                </c:pt>
                <c:pt idx="5">
                  <c:v>726.20264697504001</c:v>
                </c:pt>
                <c:pt idx="6">
                  <c:v>797.36372989910933</c:v>
                </c:pt>
                <c:pt idx="7">
                  <c:v>957.81520090425533</c:v>
                </c:pt>
                <c:pt idx="8">
                  <c:v>1062.8485124768749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5713.492000000002</c:v>
                </c:pt>
                <c:pt idx="1">
                  <c:v>6309.2429999999995</c:v>
                </c:pt>
                <c:pt idx="2">
                  <c:v>7059.6339999999982</c:v>
                </c:pt>
                <c:pt idx="3">
                  <c:v>7488.2060626084321</c:v>
                </c:pt>
                <c:pt idx="4">
                  <c:v>6920.1750521694321</c:v>
                </c:pt>
                <c:pt idx="5">
                  <c:v>6504.9928617058104</c:v>
                </c:pt>
                <c:pt idx="6">
                  <c:v>5614.6901164801484</c:v>
                </c:pt>
                <c:pt idx="7">
                  <c:v>6304.323926821583</c:v>
                </c:pt>
                <c:pt idx="8">
                  <c:v>6449.3139902229495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9.2994036105311348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8.5600854971573508</c:v>
                </c:pt>
                <c:pt idx="4">
                  <c:v>88.550292451123042</c:v>
                </c:pt>
                <c:pt idx="5">
                  <c:v>5.8866485172228291</c:v>
                </c:pt>
                <c:pt idx="6">
                  <c:v>5.2935337023142885</c:v>
                </c:pt>
                <c:pt idx="7">
                  <c:v>7.8524847321746609</c:v>
                </c:pt>
                <c:pt idx="8">
                  <c:v>9.1100164012247227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235.58489146678872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216.85549926131952</c:v>
                </c:pt>
                <c:pt idx="4">
                  <c:v>169.30370380592075</c:v>
                </c:pt>
                <c:pt idx="5">
                  <c:v>149.12842910297843</c:v>
                </c:pt>
                <c:pt idx="6">
                  <c:v>134.10285379196202</c:v>
                </c:pt>
                <c:pt idx="7">
                  <c:v>198.92961321509145</c:v>
                </c:pt>
                <c:pt idx="8">
                  <c:v>230.78708216435962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215.30251517782429</c:v>
                </c:pt>
                <c:pt idx="1">
                  <c:v>0</c:v>
                </c:pt>
                <c:pt idx="2">
                  <c:v>0</c:v>
                </c:pt>
                <c:pt idx="3">
                  <c:v>369.49989999999991</c:v>
                </c:pt>
                <c:pt idx="4">
                  <c:v>468.99929999999995</c:v>
                </c:pt>
                <c:pt idx="5">
                  <c:v>555.41640000000007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0.64885298697544225</c:v>
                </c:pt>
                <c:pt idx="2">
                  <c:v>0</c:v>
                </c:pt>
                <c:pt idx="3">
                  <c:v>8.761760752688172</c:v>
                </c:pt>
                <c:pt idx="4">
                  <c:v>8.2798639112903203</c:v>
                </c:pt>
                <c:pt idx="5">
                  <c:v>15.77116935483871</c:v>
                </c:pt>
                <c:pt idx="6">
                  <c:v>16.13384240483315</c:v>
                </c:pt>
                <c:pt idx="7">
                  <c:v>22.780577956989241</c:v>
                </c:pt>
                <c:pt idx="8">
                  <c:v>8.2798639112906205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810.31399999999917</c:v>
                </c:pt>
                <c:pt idx="3">
                  <c:v>479.62794948321749</c:v>
                </c:pt>
                <c:pt idx="4">
                  <c:v>430.08058800000015</c:v>
                </c:pt>
                <c:pt idx="5">
                  <c:v>273.21954200520412</c:v>
                </c:pt>
                <c:pt idx="6">
                  <c:v>2.2840539978709939E-7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774.23199999999997</c:v>
                </c:pt>
                <c:pt idx="1">
                  <c:v>616.47699999999998</c:v>
                </c:pt>
                <c:pt idx="2">
                  <c:v>468.21100000000018</c:v>
                </c:pt>
                <c:pt idx="3">
                  <c:v>593.05764725316851</c:v>
                </c:pt>
                <c:pt idx="4">
                  <c:v>557.91883421316857</c:v>
                </c:pt>
                <c:pt idx="5">
                  <c:v>516.39100183950018</c:v>
                </c:pt>
                <c:pt idx="6">
                  <c:v>6.7151841244891486</c:v>
                </c:pt>
                <c:pt idx="7">
                  <c:v>6.7151841244891486</c:v>
                </c:pt>
                <c:pt idx="8">
                  <c:v>6.7151841244891486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92.486000000000018</c:v>
                </c:pt>
                <c:pt idx="2">
                  <c:v>75.256</c:v>
                </c:pt>
                <c:pt idx="3">
                  <c:v>90.197352266874987</c:v>
                </c:pt>
                <c:pt idx="4">
                  <c:v>50.780246938625027</c:v>
                </c:pt>
                <c:pt idx="5">
                  <c:v>15.09623304343792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49.155999999999992</c:v>
                </c:pt>
                <c:pt idx="3">
                  <c:v>47.355011600000012</c:v>
                </c:pt>
                <c:pt idx="4">
                  <c:v>152.09971065652891</c:v>
                </c:pt>
                <c:pt idx="5">
                  <c:v>167.41747385494727</c:v>
                </c:pt>
                <c:pt idx="6">
                  <c:v>264.17398228163455</c:v>
                </c:pt>
                <c:pt idx="7">
                  <c:v>362.02741949182689</c:v>
                </c:pt>
                <c:pt idx="8">
                  <c:v>362.02741949182689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2.8439999999999981</c:v>
                </c:pt>
                <c:pt idx="3">
                  <c:v>2.8251487224999989</c:v>
                </c:pt>
                <c:pt idx="4">
                  <c:v>2.6757025549999991</c:v>
                </c:pt>
                <c:pt idx="5">
                  <c:v>1.7960089720833323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526.52899999999977</c:v>
                </c:pt>
                <c:pt idx="1">
                  <c:v>688.952</c:v>
                </c:pt>
                <c:pt idx="2">
                  <c:v>803.43100000000027</c:v>
                </c:pt>
                <c:pt idx="3">
                  <c:v>760.19748456636148</c:v>
                </c:pt>
                <c:pt idx="4">
                  <c:v>738.02445779036123</c:v>
                </c:pt>
                <c:pt idx="5">
                  <c:v>715.85143101436131</c:v>
                </c:pt>
                <c:pt idx="6">
                  <c:v>355.01575745860043</c:v>
                </c:pt>
                <c:pt idx="7">
                  <c:v>239.32539987368901</c:v>
                </c:pt>
                <c:pt idx="8">
                  <c:v>239.32539987368901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2209.2119999999995</c:v>
                </c:pt>
                <c:pt idx="3">
                  <c:v>1973.2605938921224</c:v>
                </c:pt>
                <c:pt idx="4">
                  <c:v>1931.5795401536839</c:v>
                </c:pt>
                <c:pt idx="5">
                  <c:v>1689.7716907295342</c:v>
                </c:pt>
                <c:pt idx="6">
                  <c:v>625.90492409312947</c:v>
                </c:pt>
                <c:pt idx="7">
                  <c:v>608.06800349000503</c:v>
                </c:pt>
                <c:pt idx="8">
                  <c:v>608.06800349000503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87.434545654863626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176.68866860009163</c:v>
                </c:pt>
                <c:pt idx="1">
                  <c:v>157.73771690317358</c:v>
                </c:pt>
                <c:pt idx="2">
                  <c:v>143.25631018183134</c:v>
                </c:pt>
                <c:pt idx="3">
                  <c:v>162.64162444598963</c:v>
                </c:pt>
                <c:pt idx="4">
                  <c:v>126.9777778544406</c:v>
                </c:pt>
                <c:pt idx="5">
                  <c:v>111.84632182723384</c:v>
                </c:pt>
                <c:pt idx="6">
                  <c:v>100.57714034397154</c:v>
                </c:pt>
                <c:pt idx="7">
                  <c:v>149.19720991131862</c:v>
                </c:pt>
                <c:pt idx="8">
                  <c:v>173.09031162326974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71.216931742046341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171822</xdr:rowOff>
    </xdr:from>
    <xdr:to>
      <xdr:col>33</xdr:col>
      <xdr:colOff>9072</xdr:colOff>
      <xdr:row>36</xdr:row>
      <xdr:rowOff>-1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326571</xdr:colOff>
      <xdr:row>14</xdr:row>
      <xdr:rowOff>27216</xdr:rowOff>
    </xdr:from>
    <xdr:to>
      <xdr:col>40</xdr:col>
      <xdr:colOff>516286</xdr:colOff>
      <xdr:row>28</xdr:row>
      <xdr:rowOff>7216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5962195-405E-4D16-A295-0CC3838A0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0.58199999999999996</v>
          </cell>
          <cell r="E2">
            <v>0</v>
          </cell>
          <cell r="F2">
            <v>0</v>
          </cell>
          <cell r="G2">
            <v>0.13875706032556351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0.439</v>
          </cell>
          <cell r="F3">
            <v>0.36899999999999999</v>
          </cell>
          <cell r="G3">
            <v>0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205539.0254968777</v>
          </cell>
          <cell r="E4">
            <v>219100.3696534287</v>
          </cell>
          <cell r="F4">
            <v>210419.42643626919</v>
          </cell>
          <cell r="G4">
            <v>210507.3487231961</v>
          </cell>
          <cell r="H4">
            <v>202046.57675459309</v>
          </cell>
          <cell r="I4">
            <v>192609.62478790479</v>
          </cell>
          <cell r="J4">
            <v>167993.2777382863</v>
          </cell>
          <cell r="K4">
            <v>138982.26670813211</v>
          </cell>
          <cell r="L4">
            <v>73668.284000177344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5592.2731215019294</v>
          </cell>
          <cell r="E5">
            <v>0</v>
          </cell>
          <cell r="F5">
            <v>0</v>
          </cell>
          <cell r="G5">
            <v>9597.3999999999978</v>
          </cell>
          <cell r="H5">
            <v>12181.8</v>
          </cell>
          <cell r="I5">
            <v>10368.682087637089</v>
          </cell>
          <cell r="J5">
            <v>16671</v>
          </cell>
          <cell r="K5">
            <v>18915.650000000001</v>
          </cell>
          <cell r="L5">
            <v>18074.475024826941</v>
          </cell>
        </row>
        <row r="6">
          <cell r="A6">
            <v>4</v>
          </cell>
          <cell r="B6" t="str">
            <v>TRA_FT_GSL</v>
          </cell>
          <cell r="C6" t="str">
            <v>PRI_OIL_GSL_kt</v>
          </cell>
          <cell r="D6">
            <v>79217.141867487444</v>
          </cell>
          <cell r="E6">
            <v>70720.613816237645</v>
          </cell>
          <cell r="F6">
            <v>64227.975325187523</v>
          </cell>
          <cell r="G6">
            <v>72919.246827636671</v>
          </cell>
          <cell r="H6">
            <v>53897.487578566157</v>
          </cell>
          <cell r="I6">
            <v>50145.524405972261</v>
          </cell>
          <cell r="J6">
            <v>45093.064871566166</v>
          </cell>
          <cell r="K6">
            <v>66891.536607413815</v>
          </cell>
          <cell r="L6">
            <v>77603.843417840209</v>
          </cell>
        </row>
        <row r="7">
          <cell r="A7">
            <v>5</v>
          </cell>
          <cell r="B7" t="str">
            <v>TRA_FT_GSL</v>
          </cell>
          <cell r="C7" t="str">
            <v>RNW_BIO_ETBE</v>
          </cell>
          <cell r="D7">
            <v>6544.0247629663536</v>
          </cell>
          <cell r="E7">
            <v>5842.1376630805034</v>
          </cell>
          <cell r="F7">
            <v>5305.7892659937525</v>
          </cell>
          <cell r="G7">
            <v>6023.763868369987</v>
          </cell>
          <cell r="H7">
            <v>4702.880661275577</v>
          </cell>
          <cell r="I7">
            <v>4142.4563639716234</v>
          </cell>
          <cell r="J7">
            <v>3725.0792719989449</v>
          </cell>
          <cell r="K7">
            <v>5525.8225893080962</v>
          </cell>
          <cell r="L7">
            <v>6410.7522823433228</v>
          </cell>
        </row>
        <row r="8">
          <cell r="A8">
            <v>6</v>
          </cell>
          <cell r="B8" t="str">
            <v>TRA_FT_GSL</v>
          </cell>
          <cell r="C8" t="str">
            <v>RNW_BIO_ETH</v>
          </cell>
          <cell r="D8">
            <v>344.42235594559759</v>
          </cell>
          <cell r="E8">
            <v>307.48092963581593</v>
          </cell>
          <cell r="F8">
            <v>279.25206663124999</v>
          </cell>
          <cell r="G8">
            <v>317.04020359842042</v>
          </cell>
          <cell r="H8">
            <v>3279.640461152705</v>
          </cell>
          <cell r="I8">
            <v>218.0240191564011</v>
          </cell>
          <cell r="J8">
            <v>196.0568037894181</v>
          </cell>
          <cell r="K8">
            <v>290.83276785832078</v>
          </cell>
          <cell r="L8">
            <v>337.40801486017489</v>
          </cell>
        </row>
        <row r="9">
          <cell r="A9">
            <v>7</v>
          </cell>
          <cell r="B9" t="str">
            <v>TRA_FT_HFO</v>
          </cell>
          <cell r="C9" t="str">
            <v>PRI_OIL_HFO</v>
          </cell>
          <cell r="D9">
            <v>66.912345640312438</v>
          </cell>
          <cell r="E9">
            <v>102.5820087418905</v>
          </cell>
          <cell r="F9">
            <v>102.5820087418905</v>
          </cell>
          <cell r="G9">
            <v>102.5820087418905</v>
          </cell>
          <cell r="H9">
            <v>102.5820087418905</v>
          </cell>
          <cell r="I9">
            <v>102.5820087418905</v>
          </cell>
          <cell r="J9">
            <v>102.5820087418905</v>
          </cell>
          <cell r="K9">
            <v>99.365909736153213</v>
          </cell>
          <cell r="L9">
            <v>102.5820087418905</v>
          </cell>
        </row>
        <row r="10">
          <cell r="A10">
            <v>8</v>
          </cell>
          <cell r="B10" t="str">
            <v>TRA_FT_JTK</v>
          </cell>
          <cell r="C10" t="str">
            <v>PRI_OIL_KER_kt</v>
          </cell>
        </row>
        <row r="11">
          <cell r="A11">
            <v>9</v>
          </cell>
          <cell r="B11" t="str">
            <v>TRA_FT_LPG</v>
          </cell>
          <cell r="C11" t="str">
            <v>PRI_OIL_LPG</v>
          </cell>
          <cell r="D11">
            <v>229.15654743684141</v>
          </cell>
          <cell r="E11">
            <v>284.06691109139081</v>
          </cell>
          <cell r="F11">
            <v>252.4097255083492</v>
          </cell>
          <cell r="G11">
            <v>205.76536830199069</v>
          </cell>
          <cell r="H11">
            <v>284.06691109139081</v>
          </cell>
          <cell r="I11">
            <v>284.06691109139081</v>
          </cell>
          <cell r="J11">
            <v>284.06691109139081</v>
          </cell>
          <cell r="K11">
            <v>284.06691109139081</v>
          </cell>
          <cell r="L11">
            <v>284.06691109139081</v>
          </cell>
        </row>
        <row r="12">
          <cell r="A12">
            <v>10</v>
          </cell>
          <cell r="B12" t="str">
            <v>TRA_FT_NGA</v>
          </cell>
          <cell r="C12" t="str">
            <v>PRI_GAS_NGA</v>
          </cell>
          <cell r="D12">
            <v>10.38164779160708</v>
          </cell>
          <cell r="E12">
            <v>4.5419709088280964</v>
          </cell>
          <cell r="F12">
            <v>0</v>
          </cell>
          <cell r="G12">
            <v>17.52352150537634</v>
          </cell>
          <cell r="H12">
            <v>18.005418346774189</v>
          </cell>
          <cell r="I12">
            <v>10.514112903225801</v>
          </cell>
          <cell r="J12">
            <v>10.151439853231359</v>
          </cell>
          <cell r="K12">
            <v>3.5047043010752681</v>
          </cell>
          <cell r="L12">
            <v>18.00541834678549</v>
          </cell>
        </row>
        <row r="13">
          <cell r="A13">
            <v>11</v>
          </cell>
          <cell r="B13" t="str">
            <v>TRA_FT_NGA</v>
          </cell>
          <cell r="C13" t="str">
            <v>RNW_POT_BIO_GAS</v>
          </cell>
          <cell r="D13">
            <v>0</v>
          </cell>
          <cell r="E13">
            <v>0.64885298697544225</v>
          </cell>
          <cell r="F13">
            <v>0</v>
          </cell>
          <cell r="G13">
            <v>8.761760752688172</v>
          </cell>
          <cell r="H13">
            <v>8.2798639112903203</v>
          </cell>
          <cell r="I13">
            <v>15.77116935483871</v>
          </cell>
          <cell r="J13">
            <v>16.13384240483315</v>
          </cell>
          <cell r="K13">
            <v>22.780577956989241</v>
          </cell>
          <cell r="L13">
            <v>8.2798639112906205</v>
          </cell>
        </row>
        <row r="14">
          <cell r="A14">
            <v>12</v>
          </cell>
          <cell r="B14" t="str">
            <v>TRA_FT_AMM_ELCSYS_CU</v>
          </cell>
          <cell r="C14" t="str">
            <v>HH2_WE_CU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19.76802097913653</v>
          </cell>
        </row>
        <row r="15">
          <cell r="A15">
            <v>13</v>
          </cell>
          <cell r="B15" t="str">
            <v>TRA_FT_AMM_ELCSYS_DT</v>
          </cell>
          <cell r="C15" t="str">
            <v>HH2_WE_DT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4.0404350354097671</v>
          </cell>
          <cell r="L15">
            <v>4.0404350354097671</v>
          </cell>
        </row>
        <row r="16">
          <cell r="A16">
            <v>14</v>
          </cell>
          <cell r="B16" t="str">
            <v>TRA_FT_DST_INT</v>
          </cell>
          <cell r="C16" t="str">
            <v>PRI_OIL_DST_kt</v>
          </cell>
          <cell r="D16">
            <v>3516.0007950705631</v>
          </cell>
          <cell r="E16">
            <v>3878.6634593995318</v>
          </cell>
          <cell r="F16">
            <v>2109.6004770423378</v>
          </cell>
          <cell r="G16">
            <v>3990.836262668869</v>
          </cell>
          <cell r="H16">
            <v>4705.7974120017243</v>
          </cell>
          <cell r="I16">
            <v>1617.4120349978059</v>
          </cell>
          <cell r="J16">
            <v>6154.152356683896</v>
          </cell>
          <cell r="K16">
            <v>6151.4530059954996</v>
          </cell>
          <cell r="L16">
            <v>162.41184079858189</v>
          </cell>
        </row>
        <row r="17">
          <cell r="A17">
            <v>15</v>
          </cell>
          <cell r="B17" t="str">
            <v>TRA_FT_DST_INT</v>
          </cell>
          <cell r="C17" t="str">
            <v>RNW_BIO_EMHV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4057.7179123629139</v>
          </cell>
          <cell r="J17">
            <v>0</v>
          </cell>
          <cell r="K17">
            <v>0</v>
          </cell>
          <cell r="L17">
            <v>3085.824975173055</v>
          </cell>
        </row>
        <row r="18">
          <cell r="A18">
            <v>16</v>
          </cell>
          <cell r="B18" t="str">
            <v>TRA_FT_HFO_INT</v>
          </cell>
          <cell r="C18" t="str">
            <v>PRI_OIL_HFO</v>
          </cell>
          <cell r="D18">
            <v>1811.4704259711821</v>
          </cell>
          <cell r="E18">
            <v>1857.8</v>
          </cell>
          <cell r="F18">
            <v>1772.368108473762</v>
          </cell>
          <cell r="G18">
            <v>1857.8</v>
          </cell>
          <cell r="H18">
            <v>1857.8</v>
          </cell>
          <cell r="I18">
            <v>1857.8</v>
          </cell>
          <cell r="J18">
            <v>1857.8</v>
          </cell>
          <cell r="K18">
            <v>1857.8</v>
          </cell>
          <cell r="L18">
            <v>1857.8</v>
          </cell>
        </row>
        <row r="19">
          <cell r="A19">
            <v>17</v>
          </cell>
          <cell r="B19" t="str">
            <v>TRA_FT_AMM_INT_ELCSYS_CU</v>
          </cell>
          <cell r="C19" t="str">
            <v>HH2_WE_CU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180.89101150221481</v>
          </cell>
        </row>
        <row r="20">
          <cell r="A20">
            <v>18</v>
          </cell>
          <cell r="B20" t="str">
            <v>TRA_FT_AMM_INT_ELCSYS_DT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37.043450785954292</v>
          </cell>
          <cell r="L20">
            <v>37.043450785954292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5.5643021914648214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18.5139</v>
          </cell>
        </row>
        <row r="22">
          <cell r="A22" t="str">
            <v>EUR</v>
          </cell>
          <cell r="B22" t="str">
            <v>ELC_COA_EXS</v>
          </cell>
          <cell r="C22">
            <v>167.53207787568181</v>
          </cell>
          <cell r="D22">
            <v>167.53207787568181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5.8083333333333336</v>
          </cell>
          <cell r="D23">
            <v>4.6466666666666674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16.107667402215249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0.17457000724339419</v>
          </cell>
          <cell r="D30">
            <v>0.17457000724339419</v>
          </cell>
          <cell r="E30">
            <v>0.17457000724339419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76.055223091256394</v>
          </cell>
          <cell r="E32">
            <v>68.621955859969546</v>
          </cell>
          <cell r="F32">
            <v>30.222231483522659</v>
          </cell>
          <cell r="G32">
            <v>21.280213248516411</v>
          </cell>
        </row>
        <row r="33">
          <cell r="A33" t="str">
            <v>EUR</v>
          </cell>
          <cell r="B33" t="str">
            <v>ELC_CHP_COA_EXS</v>
          </cell>
          <cell r="C33">
            <v>103.2542867410057</v>
          </cell>
          <cell r="D33">
            <v>66.312414000090925</v>
          </cell>
          <cell r="E33">
            <v>65.57729261796041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9.7923238130369281</v>
          </cell>
          <cell r="D34">
            <v>5.0209671948136609</v>
          </cell>
          <cell r="E34">
            <v>5.0209671948136601</v>
          </cell>
          <cell r="F34">
            <v>5.0209671948136609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0.32087931253170959</v>
          </cell>
          <cell r="E35">
            <v>0.24065948439878221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55.208301556542047</v>
          </cell>
          <cell r="D37">
            <v>57.3071571822679</v>
          </cell>
          <cell r="E37">
            <v>57.3071571822679</v>
          </cell>
          <cell r="F37">
            <v>57.3071571822679</v>
          </cell>
          <cell r="G37">
            <v>57.3071571822679</v>
          </cell>
          <cell r="H37">
            <v>57.3071571822679</v>
          </cell>
          <cell r="I37">
            <v>2.098855625725855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158.93996336237939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56.799511736555118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1.8083736117937581</v>
          </cell>
          <cell r="D53">
            <v>1.8083736117937581</v>
          </cell>
          <cell r="E53">
            <v>1.8083736117937581</v>
          </cell>
          <cell r="F53">
            <v>1.8083736117937581</v>
          </cell>
          <cell r="G53">
            <v>1.8083736117937581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10.589790523424769</v>
          </cell>
          <cell r="D56">
            <v>23.767514914580289</v>
          </cell>
          <cell r="E56">
            <v>23.767514914580289</v>
          </cell>
          <cell r="F56">
            <v>23.767514914580289</v>
          </cell>
          <cell r="G56">
            <v>23.767514914580289</v>
          </cell>
          <cell r="H56">
            <v>13.17772439115552</v>
          </cell>
        </row>
        <row r="57">
          <cell r="A57" t="str">
            <v>EUR</v>
          </cell>
          <cell r="B57" t="str">
            <v>ELC_BIO_CRP_COM_NEW</v>
          </cell>
          <cell r="E57">
            <v>8.5570588235294061</v>
          </cell>
          <cell r="F57">
            <v>8.5570588235294061</v>
          </cell>
          <cell r="G57">
            <v>8.5570588235294061</v>
          </cell>
          <cell r="H57">
            <v>8.5570588235294061</v>
          </cell>
          <cell r="I57">
            <v>8.5570588235294061</v>
          </cell>
          <cell r="J57">
            <v>8.5570588235294736</v>
          </cell>
        </row>
        <row r="58">
          <cell r="A58" t="str">
            <v>EUR</v>
          </cell>
          <cell r="B58" t="str">
            <v>ELC_BIO_MUN_INC_NEW</v>
          </cell>
          <cell r="C58">
            <v>10.05428856817678</v>
          </cell>
          <cell r="D58">
            <v>10.05428856817678</v>
          </cell>
          <cell r="E58">
            <v>10.05428856817678</v>
          </cell>
          <cell r="F58">
            <v>10.05428856817678</v>
          </cell>
          <cell r="G58">
            <v>10.05428856817678</v>
          </cell>
          <cell r="H58">
            <v>10.05428856817678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8.3661119911010022</v>
          </cell>
        </row>
        <row r="61">
          <cell r="A61" t="str">
            <v>EUR</v>
          </cell>
          <cell r="B61" t="str">
            <v>ELC_GEO_FLS_NEW</v>
          </cell>
          <cell r="C61">
            <v>0.55325155226981693</v>
          </cell>
          <cell r="D61">
            <v>1.4057449943828371</v>
          </cell>
          <cell r="E61">
            <v>2.7432373172156992</v>
          </cell>
          <cell r="F61">
            <v>3.6198003317340608</v>
          </cell>
          <cell r="G61">
            <v>3.6198003317340608</v>
          </cell>
          <cell r="H61">
            <v>3.6198003317340608</v>
          </cell>
          <cell r="I61">
            <v>3.6198003317340892</v>
          </cell>
          <cell r="J61">
            <v>3.6198003317340608</v>
          </cell>
          <cell r="K61">
            <v>2.6403020584076629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165.54614532552151</v>
          </cell>
          <cell r="I65">
            <v>274.28296111009848</v>
          </cell>
          <cell r="J65">
            <v>315.57157717424968</v>
          </cell>
          <cell r="K65">
            <v>348.52482501791229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438.35147103905479</v>
          </cell>
          <cell r="H66">
            <v>597.17561351901986</v>
          </cell>
          <cell r="I66">
            <v>583.63358003437634</v>
          </cell>
          <cell r="J66">
            <v>596.81980597285838</v>
          </cell>
          <cell r="K66">
            <v>583.39139368597284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1.461354999877053</v>
          </cell>
          <cell r="E69">
            <v>1.4713549998770521</v>
          </cell>
          <cell r="F69">
            <v>1.4713549998770521</v>
          </cell>
          <cell r="G69">
            <v>1.4713549998770521</v>
          </cell>
          <cell r="H69">
            <v>1.4713549998770521</v>
          </cell>
          <cell r="I69">
            <v>9.9999999999997886E-3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0.84864500012294708</v>
          </cell>
          <cell r="E70">
            <v>0.8486450001229473</v>
          </cell>
          <cell r="F70">
            <v>0.8486450001229473</v>
          </cell>
          <cell r="G70">
            <v>0.8486450001229473</v>
          </cell>
          <cell r="H70">
            <v>0.8486450001229473</v>
          </cell>
          <cell r="I70">
            <v>0.8486450001229473</v>
          </cell>
          <cell r="J70">
            <v>0.8486450001229473</v>
          </cell>
          <cell r="K70">
            <v>1.0111830555776901E-2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0.98542999275660559</v>
          </cell>
          <cell r="D73">
            <v>1.0154299927566059</v>
          </cell>
          <cell r="E73">
            <v>1.115429992756606</v>
          </cell>
          <cell r="F73">
            <v>1.115429992756606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5.0246036884830039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5.0246036884830039</v>
          </cell>
          <cell r="H74">
            <v>5.0246036884830039</v>
          </cell>
          <cell r="I74">
            <v>5.0246036884830039</v>
          </cell>
          <cell r="J74">
            <v>5.0246036884830039</v>
          </cell>
          <cell r="K74">
            <v>5.0246036884830039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I87">
            <v>1.3872930556008041</v>
          </cell>
          <cell r="J87">
            <v>12.22960847640838</v>
          </cell>
          <cell r="K87">
            <v>19.110951010893871</v>
          </cell>
        </row>
        <row r="88">
          <cell r="A88" t="str">
            <v>EUR</v>
          </cell>
          <cell r="B88" t="str">
            <v>ELC_STG_CEN_BTT_NEW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2.8488952289039422</v>
          </cell>
          <cell r="G6">
            <v>2.8595608698639992</v>
          </cell>
          <cell r="H6">
            <v>14.32657954463213</v>
          </cell>
          <cell r="I6">
            <v>14.50020738477493</v>
          </cell>
          <cell r="J6">
            <v>14.42877431289631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0.3419945886009923</v>
          </cell>
          <cell r="E23">
            <v>0.3419945886009923</v>
          </cell>
          <cell r="F23">
            <v>0.3419945886009923</v>
          </cell>
          <cell r="G23">
            <v>0.3419945886009923</v>
          </cell>
          <cell r="H23">
            <v>0.3419945886009923</v>
          </cell>
          <cell r="I23">
            <v>0.3419945886009923</v>
          </cell>
          <cell r="J23">
            <v>0.3419945886009923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6.045218232378189E-2</v>
          </cell>
          <cell r="H28">
            <v>0.45542843729421911</v>
          </cell>
          <cell r="I28">
            <v>0.45542843729421911</v>
          </cell>
          <cell r="J28">
            <v>0.42520234613232821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  <cell r="I30">
            <v>2.4516959639380689</v>
          </cell>
          <cell r="J30">
            <v>16.742663733185069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61.528406026893272</v>
          </cell>
          <cell r="G38">
            <v>61.528406026893272</v>
          </cell>
          <cell r="H38">
            <v>307.85658164015928</v>
          </cell>
          <cell r="I38">
            <v>307.85658164015928</v>
          </cell>
          <cell r="J38">
            <v>246.3281756132661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1.65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3.0731999999999999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1.5992494366789951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377.26432385499999</v>
          </cell>
          <cell r="D7">
            <v>762.46032385500007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  <cell r="J9">
            <v>1731.9739999999999</v>
          </cell>
          <cell r="K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2539.8389999999999</v>
          </cell>
          <cell r="J10">
            <v>5079.6779999999999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18753.75066999652</v>
          </cell>
          <cell r="F13">
            <v>13291.668811611011</v>
          </cell>
          <cell r="G13">
            <v>4014.558382542737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6448.1970000000001</v>
          </cell>
          <cell r="F14">
            <v>14039.532999999999</v>
          </cell>
          <cell r="G14">
            <v>28079.065999999999</v>
          </cell>
          <cell r="H14">
            <v>27746.980976262421</v>
          </cell>
          <cell r="I14">
            <v>24308.70589784336</v>
          </cell>
          <cell r="J14">
            <v>23932.992561325631</v>
          </cell>
          <cell r="K14">
            <v>6665.8673198723463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3.9409999999999998</v>
          </cell>
          <cell r="F15">
            <v>8.5809999999999995</v>
          </cell>
          <cell r="G15">
            <v>17.161999999999999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898.90350264750009</v>
          </cell>
          <cell r="F17">
            <v>523.38300000000004</v>
          </cell>
          <cell r="G17">
            <v>523.38300000000004</v>
          </cell>
          <cell r="H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1602.423</v>
          </cell>
          <cell r="H18">
            <v>1602.423</v>
          </cell>
          <cell r="I18">
            <v>3204.846</v>
          </cell>
          <cell r="J18">
            <v>1602.423</v>
          </cell>
          <cell r="K18">
            <v>1453.364153908283</v>
          </cell>
        </row>
        <row r="19">
          <cell r="B19" t="str">
            <v>EXP_OIL_GLB</v>
          </cell>
          <cell r="C19">
            <v>38333.89</v>
          </cell>
          <cell r="D19">
            <v>37101.61</v>
          </cell>
          <cell r="E19">
            <v>36618.849776138362</v>
          </cell>
          <cell r="F19">
            <v>22615.390018595172</v>
          </cell>
          <cell r="G19">
            <v>7647.6774892240228</v>
          </cell>
          <cell r="H19">
            <v>6539.4579244833476</v>
          </cell>
          <cell r="I19">
            <v>6024.775366636406</v>
          </cell>
          <cell r="J19">
            <v>2464.8674478461248</v>
          </cell>
          <cell r="K19">
            <v>342.62337946293007</v>
          </cell>
        </row>
        <row r="20">
          <cell r="B20" t="str">
            <v>IMP_GAS_PIP_AFR</v>
          </cell>
          <cell r="C20">
            <v>2283.5279999999998</v>
          </cell>
          <cell r="D20">
            <v>2283.5279999999998</v>
          </cell>
          <cell r="E20">
            <v>2283.5279999999998</v>
          </cell>
          <cell r="F20">
            <v>2283.5279999999998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14976.913599999991</v>
          </cell>
          <cell r="D21">
            <v>24275.077199999989</v>
          </cell>
          <cell r="E21">
            <v>32000.235599999989</v>
          </cell>
          <cell r="F21">
            <v>32000.235599999989</v>
          </cell>
          <cell r="G21">
            <v>32000.235599999989</v>
          </cell>
          <cell r="H21">
            <v>32000.235599999989</v>
          </cell>
          <cell r="I21">
            <v>32000.235599999989</v>
          </cell>
          <cell r="J21">
            <v>32000.235599999989</v>
          </cell>
          <cell r="K21">
            <v>32000.235599999989</v>
          </cell>
        </row>
        <row r="22">
          <cell r="B22" t="str">
            <v>IMP_GAS_PIP_CAC</v>
          </cell>
          <cell r="C22">
            <v>36.628</v>
          </cell>
          <cell r="D22">
            <v>36.628</v>
          </cell>
          <cell r="E22">
            <v>457.21</v>
          </cell>
          <cell r="F22">
            <v>524.13312063004832</v>
          </cell>
          <cell r="G22">
            <v>703.39999999999986</v>
          </cell>
          <cell r="H22">
            <v>703.39999999999986</v>
          </cell>
          <cell r="I22">
            <v>703.39999999999986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386.8700000000008</v>
          </cell>
          <cell r="H23">
            <v>466.00250000000028</v>
          </cell>
          <cell r="I23">
            <v>545.13500000000022</v>
          </cell>
          <cell r="J23">
            <v>545.13500000000022</v>
          </cell>
          <cell r="K23">
            <v>545.13500000000022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12523.406635015081</v>
          </cell>
          <cell r="G24">
            <v>7637.9942665940234</v>
          </cell>
          <cell r="H24">
            <v>4203.7159852374871</v>
          </cell>
          <cell r="I24">
            <v>2876.769495340503</v>
          </cell>
          <cell r="J24">
            <v>1142.6961416819629</v>
          </cell>
        </row>
        <row r="25">
          <cell r="B25" t="str">
            <v>IMP_GAS_LNG_AFR</v>
          </cell>
          <cell r="C25">
            <v>2625.091056000002</v>
          </cell>
          <cell r="D25">
            <v>5065.4628064362032</v>
          </cell>
          <cell r="E25">
            <v>8723.2262076468578</v>
          </cell>
          <cell r="F25">
            <v>8938.1494246253969</v>
          </cell>
          <cell r="G25">
            <v>3845.5249674147399</v>
          </cell>
          <cell r="H25">
            <v>463.06152839584348</v>
          </cell>
          <cell r="I25">
            <v>463.06152839584348</v>
          </cell>
          <cell r="J25">
            <v>11044.045454346569</v>
          </cell>
          <cell r="K25">
            <v>5522.0227271732874</v>
          </cell>
        </row>
        <row r="26">
          <cell r="B26" t="str">
            <v>IMP_GAS_LNG_MEA</v>
          </cell>
          <cell r="C26">
            <v>4489.4718040725966</v>
          </cell>
          <cell r="D26">
            <v>4414.900868013955</v>
          </cell>
          <cell r="E26">
            <v>4799.3226660142554</v>
          </cell>
          <cell r="F26">
            <v>7668.7062445638103</v>
          </cell>
          <cell r="G26">
            <v>5747.1637859824023</v>
          </cell>
          <cell r="H26">
            <v>7121.616965218177</v>
          </cell>
          <cell r="I26">
            <v>9691.0859195867888</v>
          </cell>
          <cell r="J26">
            <v>15380.09555220668</v>
          </cell>
          <cell r="K26">
            <v>5522.0227271732883</v>
          </cell>
        </row>
        <row r="27">
          <cell r="B27" t="str">
            <v>IMP_GAS_LNG_GLB</v>
          </cell>
          <cell r="C27">
            <v>1186.463367582938</v>
          </cell>
          <cell r="D27">
            <v>1186.463367582938</v>
          </cell>
        </row>
        <row r="28">
          <cell r="B28" t="str">
            <v>IMP_GAS_LNG_OLA</v>
          </cell>
          <cell r="C28">
            <v>7177.0922766243784</v>
          </cell>
          <cell r="D28">
            <v>6948.572276624378</v>
          </cell>
          <cell r="E28">
            <v>1441.3607999999999</v>
          </cell>
          <cell r="F28">
            <v>1441.3607999999999</v>
          </cell>
          <cell r="J28">
            <v>162.08034767912449</v>
          </cell>
          <cell r="K28">
            <v>81.040173839562243</v>
          </cell>
        </row>
        <row r="29">
          <cell r="B29" t="str">
            <v>IMP_GAS_LNG_USA</v>
          </cell>
          <cell r="D29">
            <v>3317.9705261881768</v>
          </cell>
          <cell r="E29">
            <v>3317.9705261881768</v>
          </cell>
          <cell r="G29">
            <v>6944.2391751731311</v>
          </cell>
          <cell r="H29">
            <v>13888.47835034626</v>
          </cell>
          <cell r="I29">
            <v>6944.2391751731338</v>
          </cell>
          <cell r="J29">
            <v>6556.6015152425898</v>
          </cell>
          <cell r="K29">
            <v>3278.3007576212949</v>
          </cell>
        </row>
        <row r="30">
          <cell r="B30" t="str">
            <v>IMP_GAS_LNG_RUS</v>
          </cell>
          <cell r="E30">
            <v>2117.5668837055509</v>
          </cell>
          <cell r="F30">
            <v>2117.5668837055509</v>
          </cell>
        </row>
        <row r="31">
          <cell r="B31" t="str">
            <v>IMP_HH2_GLB</v>
          </cell>
          <cell r="F31">
            <v>427.0644960573627</v>
          </cell>
          <cell r="G31">
            <v>470.23309617744911</v>
          </cell>
          <cell r="H31">
            <v>470.23309617744911</v>
          </cell>
          <cell r="I31">
            <v>725.10779780678229</v>
          </cell>
          <cell r="J31">
            <v>725.10779780678229</v>
          </cell>
          <cell r="K31">
            <v>725.10779780678229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132.311364</v>
          </cell>
          <cell r="G32">
            <v>132.311364</v>
          </cell>
          <cell r="H32">
            <v>264.622728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191.75559999999999</v>
          </cell>
          <cell r="F33">
            <v>230.10672</v>
          </cell>
          <cell r="G33">
            <v>115.05336</v>
          </cell>
          <cell r="H33">
            <v>115.05336</v>
          </cell>
          <cell r="I33">
            <v>115.05336</v>
          </cell>
          <cell r="J33">
            <v>230.10672</v>
          </cell>
          <cell r="K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868.6528679999999</v>
          </cell>
          <cell r="H34">
            <v>868.6528679999999</v>
          </cell>
          <cell r="I34">
            <v>1737.305736</v>
          </cell>
          <cell r="J34">
            <v>2605.958603999999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299.13873599999999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11.505336</v>
          </cell>
          <cell r="G38">
            <v>5.7526679999999999</v>
          </cell>
          <cell r="H38">
            <v>5.7526679999999999</v>
          </cell>
          <cell r="I38">
            <v>5.7526679999999999</v>
          </cell>
          <cell r="J38">
            <v>11.505336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1629.9226000000001</v>
          </cell>
          <cell r="F39">
            <v>977.95356000000015</v>
          </cell>
          <cell r="G39">
            <v>977.95356000000015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575.26679999999999</v>
          </cell>
          <cell r="F40">
            <v>690.32015999999999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931.79</v>
          </cell>
          <cell r="D41">
            <v>1502.546</v>
          </cell>
          <cell r="E41">
            <v>976.99950133333357</v>
          </cell>
          <cell r="F41">
            <v>630.84813333333341</v>
          </cell>
          <cell r="G41">
            <v>383.86420059574459</v>
          </cell>
          <cell r="H41">
            <v>266.36178809574471</v>
          </cell>
          <cell r="I41">
            <v>108.1022195</v>
          </cell>
          <cell r="J41">
            <v>52.948025877551032</v>
          </cell>
          <cell r="K41">
            <v>26.47401293877552</v>
          </cell>
        </row>
        <row r="42">
          <cell r="B42" t="str">
            <v>IMP_GAS_LNG_DMY_TECH</v>
          </cell>
          <cell r="C42">
            <v>6948.5722766243789</v>
          </cell>
          <cell r="D42">
            <v>6948.5722766243789</v>
          </cell>
          <cell r="E42">
            <v>6948.5722766243789</v>
          </cell>
          <cell r="F42">
            <v>6948.5722766243789</v>
          </cell>
          <cell r="G42">
            <v>6948.5722766243789</v>
          </cell>
          <cell r="H42">
            <v>13896.303310363521</v>
          </cell>
          <cell r="I42">
            <v>13896.303310363521</v>
          </cell>
          <cell r="J42">
            <v>13896.303310363521</v>
          </cell>
          <cell r="K42">
            <v>22777.66696899767</v>
          </cell>
        </row>
        <row r="43">
          <cell r="A43" t="str">
            <v>EUR</v>
          </cell>
          <cell r="B43" t="str">
            <v>IMP_NGA_DMY_ANNUAL_TECH</v>
          </cell>
          <cell r="C43">
            <v>14992.288599999991</v>
          </cell>
          <cell r="D43">
            <v>31281.355199999991</v>
          </cell>
          <cell r="E43">
            <v>35308.320199999987</v>
          </cell>
          <cell r="F43">
            <v>39256.152699999991</v>
          </cell>
          <cell r="G43">
            <v>43282.117699999988</v>
          </cell>
          <cell r="H43">
            <v>43282.117699999988</v>
          </cell>
          <cell r="I43">
            <v>43282.117699999988</v>
          </cell>
          <cell r="J43">
            <v>43282.117699999988</v>
          </cell>
          <cell r="K43">
            <v>46704.882340453187</v>
          </cell>
        </row>
        <row r="44">
          <cell r="A44" t="str">
            <v>EUR</v>
          </cell>
          <cell r="B44" t="str">
            <v>IMP_OIL_DMY_ANNUAL_TECH</v>
          </cell>
          <cell r="C44">
            <v>39001.934999999998</v>
          </cell>
          <cell r="D44">
            <v>41802.565702699918</v>
          </cell>
          <cell r="E44">
            <v>76149.732702699926</v>
          </cell>
          <cell r="F44">
            <v>102829.2994290683</v>
          </cell>
          <cell r="G44">
            <v>122168.33740533071</v>
          </cell>
          <cell r="H44">
            <v>122168.33740533071</v>
          </cell>
          <cell r="I44">
            <v>137504.81248605231</v>
          </cell>
          <cell r="J44">
            <v>137504.81248605231</v>
          </cell>
          <cell r="K44">
            <v>137504.81248605231</v>
          </cell>
        </row>
        <row r="45">
          <cell r="A45" t="str">
            <v>EUR</v>
          </cell>
          <cell r="B45" t="str">
            <v>IMP_HCO_DMY_ANNUAL_TECH</v>
          </cell>
          <cell r="C45">
            <v>3815.9046110963391</v>
          </cell>
          <cell r="D45">
            <v>7578.0936971089886</v>
          </cell>
          <cell r="E45">
            <v>11225.28520910899</v>
          </cell>
          <cell r="F45">
            <v>13819.738477108989</v>
          </cell>
          <cell r="G45">
            <v>13819.738477108989</v>
          </cell>
          <cell r="H45">
            <v>13819.738477108989</v>
          </cell>
          <cell r="I45">
            <v>16414.19174510899</v>
          </cell>
          <cell r="J45">
            <v>16414.19174510899</v>
          </cell>
          <cell r="K45">
            <v>16414.19174510899</v>
          </cell>
        </row>
        <row r="46">
          <cell r="A46" t="str">
            <v>EUR</v>
          </cell>
          <cell r="B46" t="str">
            <v>IMP_BCO_DMY_ANNUAL_TECH</v>
          </cell>
          <cell r="C46">
            <v>2457.2269139873501</v>
          </cell>
          <cell r="D46">
            <v>2457.2269139873501</v>
          </cell>
          <cell r="E46">
            <v>2457.2269139873501</v>
          </cell>
          <cell r="F46">
            <v>2457.2269139873501</v>
          </cell>
          <cell r="G46">
            <v>2457.2269139873501</v>
          </cell>
          <cell r="H46">
            <v>2457.2269139873501</v>
          </cell>
          <cell r="I46">
            <v>2457.2269139873501</v>
          </cell>
          <cell r="J46">
            <v>2457.2269139873501</v>
          </cell>
          <cell r="K46">
            <v>2457.2269139873501</v>
          </cell>
        </row>
        <row r="47">
          <cell r="A47" t="str">
            <v>EUR</v>
          </cell>
          <cell r="B47" t="str">
            <v>IMP_EMHV_DMY_TECH</v>
          </cell>
          <cell r="C47">
            <v>16672</v>
          </cell>
          <cell r="D47">
            <v>16672</v>
          </cell>
          <cell r="E47">
            <v>16672</v>
          </cell>
          <cell r="F47">
            <v>28852.799999999999</v>
          </cell>
          <cell r="G47">
            <v>28852.799999999999</v>
          </cell>
          <cell r="H47">
            <v>33341.1</v>
          </cell>
          <cell r="I47">
            <v>33341.1</v>
          </cell>
          <cell r="J47">
            <v>37829.399999999987</v>
          </cell>
          <cell r="K47">
            <v>37829.399999999987</v>
          </cell>
        </row>
        <row r="48">
          <cell r="A48" t="str">
            <v>EUR</v>
          </cell>
          <cell r="B48" t="str">
            <v>IMP_WOD_DMY_TECH</v>
          </cell>
          <cell r="C48">
            <v>1310.6268419350549</v>
          </cell>
          <cell r="D48">
            <v>3483.8139243837431</v>
          </cell>
          <cell r="E48">
            <v>3483.8139243837431</v>
          </cell>
          <cell r="F48">
            <v>5670.4601670854618</v>
          </cell>
          <cell r="G48">
            <v>5670.4601670854618</v>
          </cell>
          <cell r="H48">
            <v>5670.4601670854618</v>
          </cell>
          <cell r="I48">
            <v>5670.4601670854618</v>
          </cell>
          <cell r="J48">
            <v>5670.4601670854618</v>
          </cell>
          <cell r="K48">
            <v>5670.4601670854618</v>
          </cell>
        </row>
        <row r="49">
          <cell r="A49" t="str">
            <v>EUR</v>
          </cell>
          <cell r="B49" t="str">
            <v>IMP_ETH_DMY_ANNUAL_TECH</v>
          </cell>
          <cell r="C49">
            <v>5359.145753412894</v>
          </cell>
          <cell r="D49">
            <v>5359.145753412894</v>
          </cell>
          <cell r="E49">
            <v>8092.1947549386323</v>
          </cell>
          <cell r="F49">
            <v>8092.1947549386323</v>
          </cell>
          <cell r="G49">
            <v>9934.6035584061556</v>
          </cell>
          <cell r="H49">
            <v>9934.6035584061556</v>
          </cell>
          <cell r="I49">
            <v>9934.6035584061556</v>
          </cell>
          <cell r="J49">
            <v>9934.6035584061556</v>
          </cell>
          <cell r="K49">
            <v>13105.33512662342</v>
          </cell>
        </row>
        <row r="50">
          <cell r="A50" t="str">
            <v>EUR</v>
          </cell>
          <cell r="B50" t="str">
            <v>IMP_HH2_DMY_TECH</v>
          </cell>
          <cell r="F50">
            <v>9.0000000000000011E-2</v>
          </cell>
          <cell r="G50">
            <v>43.168603333164732</v>
          </cell>
          <cell r="H50">
            <v>258.66821048127628</v>
          </cell>
          <cell r="I50">
            <v>632.07626282097976</v>
          </cell>
          <cell r="J50">
            <v>632.07626282097976</v>
          </cell>
          <cell r="K50">
            <v>632.07626282097976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119.0707830042187</v>
          </cell>
          <cell r="D53">
            <v>119.0707830042187</v>
          </cell>
          <cell r="E53">
            <v>237.14156600843751</v>
          </cell>
          <cell r="F53">
            <v>237.14156600843751</v>
          </cell>
          <cell r="G53">
            <v>237.14156600843751</v>
          </cell>
          <cell r="H53">
            <v>237.14156600843751</v>
          </cell>
          <cell r="I53">
            <v>237.14156600843751</v>
          </cell>
          <cell r="J53">
            <v>236.14156600843751</v>
          </cell>
          <cell r="K53">
            <v>118.0707830042187</v>
          </cell>
        </row>
        <row r="54">
          <cell r="A54" t="str">
            <v>EUR</v>
          </cell>
          <cell r="B54" t="str">
            <v>IMP_BIO_REF_ETHSUG_LEV</v>
          </cell>
          <cell r="C54">
            <v>41.827403253477527</v>
          </cell>
          <cell r="D54">
            <v>82.654806506955055</v>
          </cell>
          <cell r="E54">
            <v>123.4822097604326</v>
          </cell>
          <cell r="F54">
            <v>123.4822097604326</v>
          </cell>
          <cell r="G54">
            <v>123.4822097604326</v>
          </cell>
          <cell r="H54">
            <v>123.4822097604326</v>
          </cell>
          <cell r="I54">
            <v>123.4822097604326</v>
          </cell>
          <cell r="J54">
            <v>122.4822097604326</v>
          </cell>
          <cell r="K54">
            <v>61.241104880216298</v>
          </cell>
        </row>
        <row r="55">
          <cell r="A55" t="str">
            <v>EUR</v>
          </cell>
          <cell r="B55" t="str">
            <v>IMP_BIO_REF_ETHSUG_OTH</v>
          </cell>
          <cell r="C55">
            <v>182.6038592804961</v>
          </cell>
          <cell r="D55">
            <v>364.20771856099219</v>
          </cell>
          <cell r="E55">
            <v>545.81157784148832</v>
          </cell>
          <cell r="F55">
            <v>545.81157784148832</v>
          </cell>
          <cell r="G55">
            <v>545.81157784148832</v>
          </cell>
          <cell r="H55">
            <v>545.81157784148832</v>
          </cell>
          <cell r="I55">
            <v>545.81157784148832</v>
          </cell>
          <cell r="J55">
            <v>544.81157784148832</v>
          </cell>
          <cell r="K55">
            <v>272.4057889207441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138857.2167934879</v>
          </cell>
          <cell r="D59">
            <v>410913.89168996352</v>
          </cell>
          <cell r="E59">
            <v>538730.80741324869</v>
          </cell>
          <cell r="F59">
            <v>538730.80741324869</v>
          </cell>
          <cell r="G59">
            <v>617772.4421412854</v>
          </cell>
          <cell r="H59">
            <v>705670.30924417067</v>
          </cell>
          <cell r="I59">
            <v>822921.51889202499</v>
          </cell>
          <cell r="J59">
            <v>940171.7285398792</v>
          </cell>
          <cell r="K59">
            <v>665287.17429815349</v>
          </cell>
        </row>
        <row r="60">
          <cell r="A60" t="str">
            <v>EUR</v>
          </cell>
          <cell r="B60" t="str">
            <v>IMP_BIO_ISOBUT</v>
          </cell>
          <cell r="C60">
            <v>3652.799532905331</v>
          </cell>
          <cell r="D60">
            <v>10807.656990877789</v>
          </cell>
          <cell r="E60">
            <v>10807.656990877789</v>
          </cell>
          <cell r="F60">
            <v>14169.132363852121</v>
          </cell>
          <cell r="G60">
            <v>17252.738719492791</v>
          </cell>
          <cell r="H60">
            <v>20336.345075133471</v>
          </cell>
          <cell r="I60">
            <v>23419.951430774148</v>
          </cell>
          <cell r="J60">
            <v>23418.951430774148</v>
          </cell>
          <cell r="K60">
            <v>16189.72316888259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655.40247629663554</v>
          </cell>
          <cell r="D61">
            <v>1937.552932765301</v>
          </cell>
          <cell r="E61">
            <v>2468.1318593646761</v>
          </cell>
          <cell r="F61">
            <v>3070.508246201674</v>
          </cell>
          <cell r="G61">
            <v>3623.0905051324849</v>
          </cell>
          <cell r="H61">
            <v>4175.6727640632944</v>
          </cell>
          <cell r="I61">
            <v>4548.1806912631882</v>
          </cell>
          <cell r="J61">
            <v>5099.7629501939982</v>
          </cell>
          <cell r="K61">
            <v>3804.2852456630299</v>
          </cell>
        </row>
        <row r="62">
          <cell r="A62" t="str">
            <v>EUR</v>
          </cell>
          <cell r="B62" t="str">
            <v>IMP_BIO_EMHV_GLB</v>
          </cell>
          <cell r="C62">
            <v>485.30301517782419</v>
          </cell>
          <cell r="D62">
            <v>215.30251517782429</v>
          </cell>
          <cell r="E62">
            <v>369.49990000000003</v>
          </cell>
          <cell r="F62">
            <v>838.49919999999997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1592.6268419350549</v>
          </cell>
          <cell r="D63">
            <v>2775.9480854583721</v>
          </cell>
          <cell r="E63">
            <v>1466.3212435233161</v>
          </cell>
          <cell r="F63">
            <v>2174.1870824486882</v>
          </cell>
          <cell r="G63">
            <v>2174.1870824486882</v>
          </cell>
          <cell r="H63">
            <v>2261.8855567967262</v>
          </cell>
          <cell r="I63">
            <v>2261.8855567967262</v>
          </cell>
          <cell r="J63">
            <v>2726.8154914079591</v>
          </cell>
          <cell r="K63">
            <v>1363.40774570398</v>
          </cell>
        </row>
        <row r="64">
          <cell r="A64" t="str">
            <v>EUR</v>
          </cell>
          <cell r="B64" t="str">
            <v>IMP_BIO_ETH_GLB</v>
          </cell>
          <cell r="C64">
            <v>264.87938482217868</v>
          </cell>
          <cell r="D64">
            <v>87.389484822178716</v>
          </cell>
          <cell r="F64">
            <v>80.441874872840316</v>
          </cell>
          <cell r="G64">
            <v>225.11181021498851</v>
          </cell>
          <cell r="H64">
            <v>199.98866359551451</v>
          </cell>
          <cell r="I64">
            <v>55.318728253366338</v>
          </cell>
          <cell r="J64">
            <v>171.21950468373251</v>
          </cell>
          <cell r="K64">
            <v>85.60975234186624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6326.4928240120189</v>
          </cell>
          <cell r="I66">
            <v>6326.4928240120189</v>
          </cell>
          <cell r="J66">
            <v>6326.4928240120189</v>
          </cell>
          <cell r="K66">
            <v>13427.15029312277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7.8571944000000009</v>
          </cell>
          <cell r="K2">
            <v>24.064096680000009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14.6343817152</v>
          </cell>
          <cell r="J3">
            <v>43.37192231184185</v>
          </cell>
          <cell r="K3">
            <v>137.67662522455581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22.785863760000002</v>
          </cell>
          <cell r="I5">
            <v>7.615523465501429</v>
          </cell>
          <cell r="K5">
            <v>17.871338966992191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9277.1104290682742</v>
          </cell>
          <cell r="G13">
            <v>4014.558382542737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13707.44797626242</v>
          </cell>
          <cell r="I14">
            <v>10601.25792158094</v>
          </cell>
          <cell r="J14">
            <v>9704.8850807216331</v>
          </cell>
          <cell r="K14">
            <v>6665.8673198723463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1602.423</v>
          </cell>
          <cell r="I18">
            <v>1602.423</v>
          </cell>
          <cell r="J18">
            <v>1602.423</v>
          </cell>
          <cell r="K18">
            <v>1453.364153908283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12634.37032674355</v>
          </cell>
          <cell r="G19">
            <v>7647.6774892240219</v>
          </cell>
          <cell r="H19">
            <v>4245.1546777161366</v>
          </cell>
          <cell r="I19">
            <v>2213.5701711246729</v>
          </cell>
          <cell r="J19">
            <v>978.92394132265747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14460.199000000001</v>
          </cell>
          <cell r="E21">
            <v>13473.857</v>
          </cell>
          <cell r="F21">
            <v>6791.8757949999999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493.78679999999991</v>
          </cell>
          <cell r="G22">
            <v>703.39999999999986</v>
          </cell>
          <cell r="H22">
            <v>703.39999999999986</v>
          </cell>
          <cell r="I22">
            <v>703.39999999999986</v>
          </cell>
          <cell r="J22">
            <v>703.40000000000146</v>
          </cell>
          <cell r="K22">
            <v>257.20633085987163</v>
          </cell>
        </row>
        <row r="23">
          <cell r="A23" t="str">
            <v>EUR</v>
          </cell>
          <cell r="B23" t="str">
            <v>IMP_GAS_PIP_MEA</v>
          </cell>
          <cell r="G23">
            <v>386.87000000000018</v>
          </cell>
          <cell r="H23">
            <v>466.00249999999949</v>
          </cell>
          <cell r="I23">
            <v>545.13500000000056</v>
          </cell>
          <cell r="J23">
            <v>545.13500000000022</v>
          </cell>
          <cell r="K23">
            <v>387.12830959332177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8584.5320000000011</v>
          </cell>
          <cell r="E24">
            <v>7355.0549999999994</v>
          </cell>
          <cell r="F24">
            <v>5168.3516350150758</v>
          </cell>
          <cell r="G24">
            <v>2469.6426315789472</v>
          </cell>
          <cell r="H24">
            <v>1734.073353658536</v>
          </cell>
          <cell r="I24">
            <v>1142.6961416819629</v>
          </cell>
          <cell r="J24">
            <v>536.62440469047556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I25">
            <v>400.97170566773627</v>
          </cell>
          <cell r="J25">
            <v>428.31567348416343</v>
          </cell>
          <cell r="K25">
            <v>2021.36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652.81555336850988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291.11939999999993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98.881199999999993</v>
          </cell>
          <cell r="E28">
            <v>180.17009999999999</v>
          </cell>
          <cell r="K28">
            <v>81.040173839562243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2594.4100000000012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9.0000000000000011E-2</v>
          </cell>
          <cell r="G31">
            <v>43.168599533963643</v>
          </cell>
          <cell r="H31">
            <v>43.123996345263393</v>
          </cell>
          <cell r="I31">
            <v>215.85031854408129</v>
          </cell>
          <cell r="J31">
            <v>254.87470258397289</v>
          </cell>
          <cell r="K31">
            <v>427.0644974057393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  <cell r="J33">
            <v>115.05336</v>
          </cell>
          <cell r="K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868.65286800000013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158.2595685957447</v>
          </cell>
          <cell r="I41">
            <v>108.1022195</v>
          </cell>
          <cell r="J41">
            <v>52.948025877551032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2674.17555336851</v>
          </cell>
          <cell r="G42">
            <v>3951.835</v>
          </cell>
          <cell r="H42">
            <v>3951.835</v>
          </cell>
          <cell r="I42">
            <v>4352.8067056677364</v>
          </cell>
          <cell r="J42">
            <v>4380.1506734841641</v>
          </cell>
          <cell r="K42">
            <v>6054.235173839561</v>
          </cell>
        </row>
        <row r="46">
          <cell r="C46">
            <v>2170.686388903659</v>
          </cell>
          <cell r="D46">
            <v>2457.2269139873501</v>
          </cell>
          <cell r="E46">
            <v>720.77947032661541</v>
          </cell>
          <cell r="K46">
            <v>424.33777799349718</v>
          </cell>
        </row>
        <row r="47">
          <cell r="C47">
            <v>5592.2731215019294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283.00000000000011</v>
          </cell>
          <cell r="D48">
            <v>283</v>
          </cell>
          <cell r="E48">
            <v>283</v>
          </cell>
          <cell r="F48">
            <v>400</v>
          </cell>
          <cell r="G48">
            <v>510.92396437544159</v>
          </cell>
          <cell r="H48">
            <v>512.26068085007535</v>
          </cell>
          <cell r="J48">
            <v>461.38235721006271</v>
          </cell>
          <cell r="K48">
            <v>485.43268747573302</v>
          </cell>
        </row>
        <row r="49">
          <cell r="C49">
            <v>3236.6475860066189</v>
          </cell>
          <cell r="D49">
            <v>2889.4971289437171</v>
          </cell>
          <cell r="F49">
            <v>2979.3286989940862</v>
          </cell>
          <cell r="G49">
            <v>5358.145753412894</v>
          </cell>
          <cell r="H49">
            <v>2048.8417871617162</v>
          </cell>
          <cell r="I49">
            <v>1842.408803467524</v>
          </cell>
          <cell r="J49">
            <v>2733.0490015257392</v>
          </cell>
          <cell r="K49">
            <v>3170.731568217268</v>
          </cell>
        </row>
        <row r="50">
          <cell r="F50">
            <v>9.0000000000000011E-2</v>
          </cell>
          <cell r="G50">
            <v>43.168599533963643</v>
          </cell>
          <cell r="H50">
            <v>43.1239963452634</v>
          </cell>
          <cell r="I50">
            <v>215.85031854408129</v>
          </cell>
          <cell r="J50">
            <v>254.874702583973</v>
          </cell>
          <cell r="K50">
            <v>427.06449740573919</v>
          </cell>
        </row>
        <row r="53">
          <cell r="E53">
            <v>118.0707830042187</v>
          </cell>
        </row>
        <row r="54">
          <cell r="E54">
            <v>40.827403253477527</v>
          </cell>
        </row>
        <row r="55">
          <cell r="E55">
            <v>181.6038592804961</v>
          </cell>
        </row>
        <row r="59">
          <cell r="C59">
            <v>138856.2167934879</v>
          </cell>
          <cell r="D59">
            <v>123939.8180559077</v>
          </cell>
          <cell r="E59">
            <v>128302.3590170075</v>
          </cell>
          <cell r="F59">
            <v>127816.9157232852</v>
          </cell>
          <cell r="G59">
            <v>99789.386548710507</v>
          </cell>
          <cell r="H59">
            <v>87897.867102885313</v>
          </cell>
          <cell r="I59">
            <v>79041.634728036704</v>
          </cell>
          <cell r="J59">
            <v>117251.20964785419</v>
          </cell>
          <cell r="K59">
            <v>136028.33744823781</v>
          </cell>
        </row>
        <row r="60">
          <cell r="C60">
            <v>3651.7995329053319</v>
          </cell>
          <cell r="D60">
            <v>3260.1214637726021</v>
          </cell>
          <cell r="E60">
            <v>2960.819902898299</v>
          </cell>
          <cell r="F60">
            <v>3361.475372974327</v>
          </cell>
          <cell r="G60">
            <v>2624.3753690153899</v>
          </cell>
          <cell r="H60">
            <v>2311.638595966308</v>
          </cell>
          <cell r="I60">
            <v>2078.7272723208398</v>
          </cell>
          <cell r="J60">
            <v>3083.6063556406839</v>
          </cell>
          <cell r="K60">
            <v>3577.42872898623</v>
          </cell>
        </row>
        <row r="61">
          <cell r="C61">
            <v>654.40247629663543</v>
          </cell>
          <cell r="D61">
            <v>584.21376630805025</v>
          </cell>
          <cell r="E61">
            <v>530.57892659937488</v>
          </cell>
          <cell r="F61">
            <v>602.37638683699868</v>
          </cell>
          <cell r="G61">
            <v>470.28806612755778</v>
          </cell>
          <cell r="H61">
            <v>414.24563639716229</v>
          </cell>
          <cell r="I61">
            <v>372.50792719989448</v>
          </cell>
          <cell r="J61">
            <v>552.58225893080976</v>
          </cell>
          <cell r="K61">
            <v>641.07522823433226</v>
          </cell>
        </row>
        <row r="62">
          <cell r="C62">
            <v>215.30251517782429</v>
          </cell>
          <cell r="F62">
            <v>369.49989999999991</v>
          </cell>
          <cell r="G62">
            <v>468.99930000000001</v>
          </cell>
          <cell r="H62">
            <v>555.41639999999984</v>
          </cell>
          <cell r="I62">
            <v>641.83349999999984</v>
          </cell>
          <cell r="J62">
            <v>728.25252499999988</v>
          </cell>
          <cell r="K62">
            <v>814.67154999999991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510.92396437544159</v>
          </cell>
          <cell r="H63">
            <v>512.26068085007535</v>
          </cell>
          <cell r="J63">
            <v>461.38235721006271</v>
          </cell>
          <cell r="K63">
            <v>485.43268747573302</v>
          </cell>
        </row>
        <row r="64">
          <cell r="C64">
            <v>87.389484822178702</v>
          </cell>
          <cell r="D64">
            <v>78.016422481480333</v>
          </cell>
          <cell r="F64">
            <v>80.441874872840316</v>
          </cell>
          <cell r="G64">
            <v>144.66993534214811</v>
          </cell>
          <cell r="H64">
            <v>55.318728253366352</v>
          </cell>
          <cell r="I64">
            <v>49.745037693623132</v>
          </cell>
          <cell r="J64">
            <v>73.792323041194933</v>
          </cell>
          <cell r="K64">
            <v>85.609752341866226</v>
          </cell>
        </row>
        <row r="65">
          <cell r="C65">
            <v>2771.3960000000002</v>
          </cell>
          <cell r="D65">
            <v>1177.8432171582949</v>
          </cell>
          <cell r="E65">
            <v>3040.5931040688729</v>
          </cell>
          <cell r="F65">
            <v>1739.760043542459</v>
          </cell>
          <cell r="G65">
            <v>3072.7048308370559</v>
          </cell>
          <cell r="H65">
            <v>2323.805420310769</v>
          </cell>
          <cell r="I65">
            <v>2988.2828423184651</v>
          </cell>
          <cell r="J65">
            <v>2610.904248514516</v>
          </cell>
          <cell r="K65">
            <v>2468.8533837875411</v>
          </cell>
        </row>
        <row r="66">
          <cell r="C66">
            <v>126.61199999999999</v>
          </cell>
          <cell r="D66">
            <v>104.7731724505593</v>
          </cell>
          <cell r="E66">
            <v>211.0960578996856</v>
          </cell>
          <cell r="F66">
            <v>731.28941811313655</v>
          </cell>
          <cell r="G66">
            <v>703.11114192730497</v>
          </cell>
          <cell r="H66">
            <v>1491.110333251843</v>
          </cell>
          <cell r="I66">
            <v>1273.5263389949009</v>
          </cell>
          <cell r="J66">
            <v>1701.3044513765431</v>
          </cell>
          <cell r="K66">
            <v>3499.8275683628772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26.074999999999999</v>
          </cell>
          <cell r="H3">
            <v>26.074999999999999</v>
          </cell>
          <cell r="I3">
            <v>26.074999999999999</v>
          </cell>
          <cell r="J3">
            <v>26.074999999999999</v>
          </cell>
          <cell r="K3">
            <v>26.075000000011499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205.76536830199069</v>
          </cell>
          <cell r="G4">
            <v>284.06691109139081</v>
          </cell>
          <cell r="H4">
            <v>284.06691109139081</v>
          </cell>
          <cell r="I4">
            <v>284.06691109139081</v>
          </cell>
          <cell r="J4">
            <v>284.06691109139081</v>
          </cell>
          <cell r="K4">
            <v>284.06691109139081</v>
          </cell>
        </row>
        <row r="5">
          <cell r="A5" t="str">
            <v>EUR</v>
          </cell>
          <cell r="B5" t="str">
            <v>TRA_FT_GSL</v>
          </cell>
          <cell r="C5">
            <v>3651.2213953792798</v>
          </cell>
          <cell r="D5">
            <v>3259.6053350692841</v>
          </cell>
          <cell r="E5">
            <v>2960.351158357882</v>
          </cell>
          <cell r="F5">
            <v>3360.9431983468539</v>
          </cell>
          <cell r="G5">
            <v>2575.4459621353881</v>
          </cell>
          <cell r="H5">
            <v>2311.272627077009</v>
          </cell>
          <cell r="I5">
            <v>2078.398176971622</v>
          </cell>
          <cell r="J5">
            <v>3083.1181720660602</v>
          </cell>
          <cell r="K5">
            <v>3576.8623655327142</v>
          </cell>
        </row>
        <row r="6">
          <cell r="A6" t="str">
            <v>EUR</v>
          </cell>
          <cell r="B6" t="str">
            <v>TRA_FT_DST</v>
          </cell>
          <cell r="C6">
            <v>9053.4806115435676</v>
          </cell>
          <cell r="D6">
            <v>9421.3158950974339</v>
          </cell>
          <cell r="E6">
            <v>9048.0353367595762</v>
          </cell>
          <cell r="F6">
            <v>9421.3158950974321</v>
          </cell>
          <cell r="G6">
            <v>9157.0021004475057</v>
          </cell>
          <cell r="H6">
            <v>8681.4081262539385</v>
          </cell>
          <cell r="I6">
            <v>7865.5444427463099</v>
          </cell>
          <cell r="J6">
            <v>6704.4899934496816</v>
          </cell>
          <cell r="K6">
            <v>3863.6035004634618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166.78252875417979</v>
          </cell>
          <cell r="E7">
            <v>90.712820512820514</v>
          </cell>
          <cell r="F7">
            <v>171.60595929476139</v>
          </cell>
          <cell r="G7">
            <v>202.34928871607411</v>
          </cell>
          <cell r="H7">
            <v>225.7708571308778</v>
          </cell>
          <cell r="I7">
            <v>264.62855133740749</v>
          </cell>
          <cell r="J7">
            <v>264.51247925780638</v>
          </cell>
          <cell r="K7">
            <v>125.7879706985016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416.23713460601641</v>
          </cell>
          <cell r="J8">
            <v>431.83380268843848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102.5820087418905</v>
          </cell>
          <cell r="H9">
            <v>102.5820087418905</v>
          </cell>
          <cell r="I9">
            <v>102.5820087418905</v>
          </cell>
          <cell r="J9">
            <v>99.365909736153213</v>
          </cell>
          <cell r="K9">
            <v>102.5820087418905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1857.8</v>
          </cell>
          <cell r="K10">
            <v>1857.8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</v>
          </cell>
          <cell r="E11">
            <v>225.51300000000009</v>
          </cell>
          <cell r="F11">
            <v>227.3270513978465</v>
          </cell>
          <cell r="G11">
            <v>246.75936690629439</v>
          </cell>
          <cell r="H11">
            <v>335.42928464340531</v>
          </cell>
          <cell r="I11">
            <v>565.60391145311564</v>
          </cell>
          <cell r="J11">
            <v>803.51840609009184</v>
          </cell>
          <cell r="K11">
            <v>1585.204202629707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K16">
            <v>10.23939064200218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J17">
            <v>2.0928545520493289</v>
          </cell>
          <cell r="K17">
            <v>2.0928545520493289</v>
          </cell>
        </row>
        <row r="18">
          <cell r="A18" t="str">
            <v>EUR</v>
          </cell>
          <cell r="B18" t="str">
            <v>TRA_FT_AMM_INT_ELCSYS_CU</v>
          </cell>
          <cell r="K18">
            <v>93.69747899159664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J19">
            <v>19.187675070028011</v>
          </cell>
          <cell r="K19">
            <v>19.187675070028011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2.0132435686917769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0.3532453986640785</v>
          </cell>
          <cell r="D31">
            <v>0.45356322756703288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131.62104000000011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127.5641899240991</v>
          </cell>
          <cell r="D54">
            <v>527.94569397033035</v>
          </cell>
          <cell r="E54">
            <v>971.5684871799084</v>
          </cell>
          <cell r="F54">
            <v>1094.7910688017751</v>
          </cell>
          <cell r="G54">
            <v>707.40491419139607</v>
          </cell>
          <cell r="H54">
            <v>418.10542401327518</v>
          </cell>
          <cell r="I54">
            <v>167.31865246730931</v>
          </cell>
          <cell r="J54">
            <v>739.1998660243064</v>
          </cell>
          <cell r="K54">
            <v>1343.056487973734</v>
          </cell>
        </row>
        <row r="55">
          <cell r="A55" t="str">
            <v>EUR</v>
          </cell>
          <cell r="B55" t="str">
            <v>TRA_ROA_CAR_DST_NEW</v>
          </cell>
          <cell r="C55">
            <v>99.331010075901062</v>
          </cell>
          <cell r="D55">
            <v>267.72659442966972</v>
          </cell>
          <cell r="E55">
            <v>369.75915416203128</v>
          </cell>
          <cell r="F55">
            <v>306.03924133160149</v>
          </cell>
          <cell r="G55">
            <v>448.43621630037779</v>
          </cell>
          <cell r="H55">
            <v>346.40365656801612</v>
          </cell>
          <cell r="I55">
            <v>308.22207291341857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76.22655129984696</v>
          </cell>
          <cell r="H56">
            <v>101.52581675332129</v>
          </cell>
          <cell r="I56">
            <v>101.1285696971227</v>
          </cell>
          <cell r="J56">
            <v>98.85621295135482</v>
          </cell>
          <cell r="K56">
            <v>96.804400474198047</v>
          </cell>
        </row>
        <row r="57">
          <cell r="A57" t="str">
            <v>EUR</v>
          </cell>
          <cell r="B57" t="str">
            <v>TRA_ROA_CAR_NGA_NEW</v>
          </cell>
          <cell r="J57">
            <v>9.4508837499999974</v>
          </cell>
          <cell r="K57">
            <v>9.4508837500041665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1009.472190698074</v>
          </cell>
          <cell r="J59">
            <v>762.87219069807418</v>
          </cell>
          <cell r="K59">
            <v>182.9360953490368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20.64100000000002</v>
          </cell>
          <cell r="D62">
            <v>30.878670799999998</v>
          </cell>
          <cell r="E62">
            <v>40.199907038120813</v>
          </cell>
          <cell r="F62">
            <v>43.050472431863177</v>
          </cell>
          <cell r="G62">
            <v>42.508239394041432</v>
          </cell>
          <cell r="H62">
            <v>32.270568594041798</v>
          </cell>
          <cell r="I62">
            <v>22.949332355920649</v>
          </cell>
          <cell r="J62">
            <v>20.098766962178829</v>
          </cell>
        </row>
        <row r="63">
          <cell r="A63" t="str">
            <v>EUR</v>
          </cell>
          <cell r="B63" t="str">
            <v>TRA_ROA_BUS_LPG_NEW</v>
          </cell>
          <cell r="C63">
            <v>1.2519999999999989</v>
          </cell>
          <cell r="D63">
            <v>1.4827999999999999</v>
          </cell>
          <cell r="E63">
            <v>1.4827999999999999</v>
          </cell>
          <cell r="F63">
            <v>0.93599999999999983</v>
          </cell>
          <cell r="G63">
            <v>0.23080000000000081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19.692236772230618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4.9705495838510299</v>
          </cell>
          <cell r="J67">
            <v>3.9927295838509571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216.21599638865689</v>
          </cell>
          <cell r="G69">
            <v>223.03234076939609</v>
          </cell>
          <cell r="H69">
            <v>229.66845164630891</v>
          </cell>
          <cell r="I69">
            <v>227.54301893779089</v>
          </cell>
          <cell r="J69">
            <v>211.87554246620169</v>
          </cell>
          <cell r="K69">
            <v>127.0865620330807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0.96216749999999984</v>
          </cell>
          <cell r="H71">
            <v>0.96216749999999984</v>
          </cell>
          <cell r="I71">
            <v>0.96216749999999984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4.4013224817742458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193.62802522750701</v>
          </cell>
          <cell r="H77">
            <v>198.9799478240609</v>
          </cell>
          <cell r="I77">
            <v>203.30726457077691</v>
          </cell>
          <cell r="J77">
            <v>207.15900615344501</v>
          </cell>
          <cell r="K77">
            <v>210.51168217515681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179.18273633008371</v>
          </cell>
          <cell r="G84">
            <v>183.32065370867579</v>
          </cell>
          <cell r="H84">
            <v>180.63176851530091</v>
          </cell>
          <cell r="I84">
            <v>131.15841082019429</v>
          </cell>
          <cell r="J84">
            <v>117.49945249502881</v>
          </cell>
          <cell r="K84">
            <v>24.709587587754601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46.077683700547553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35.889999999999993</v>
          </cell>
          <cell r="K89">
            <v>75.985738861578142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11.33362728492591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8.5970299324210644E-2</v>
          </cell>
          <cell r="D100">
            <v>0.96730770845936798</v>
          </cell>
          <cell r="E100">
            <v>1.9002184121509389</v>
          </cell>
          <cell r="F100">
            <v>3.5731239559610342</v>
          </cell>
          <cell r="G100">
            <v>4.0641918842525593</v>
          </cell>
          <cell r="H100">
            <v>4.5609144184206958</v>
          </cell>
          <cell r="I100">
            <v>4.6666539280126873</v>
          </cell>
          <cell r="J100">
            <v>4.7828123187924962</v>
          </cell>
          <cell r="K100">
            <v>4.9070513362057318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0.30934355209989323</v>
          </cell>
          <cell r="E103">
            <v>0.49905334202801688</v>
          </cell>
          <cell r="F103">
            <v>0.66099832784534063</v>
          </cell>
          <cell r="G103">
            <v>0.75996843971974026</v>
          </cell>
          <cell r="H103">
            <v>0.85558484726806638</v>
          </cell>
          <cell r="I103">
            <v>0.87419168015905258</v>
          </cell>
          <cell r="J103">
            <v>0.89075360898535383</v>
          </cell>
          <cell r="K103">
            <v>0.9051696284553753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0.13002071540814761</v>
          </cell>
          <cell r="G105">
            <v>0.15921983258576991</v>
          </cell>
          <cell r="H105">
            <v>0.18710802875707649</v>
          </cell>
          <cell r="I105">
            <v>0.19275126272463519</v>
          </cell>
          <cell r="J105">
            <v>0.19275126272463519</v>
          </cell>
          <cell r="K105">
            <v>0.1363181901074102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  <cell r="G106">
            <v>0.14688757526630261</v>
          </cell>
          <cell r="H106">
            <v>0.15705305538383441</v>
          </cell>
          <cell r="I106">
            <v>0.15705305538383441</v>
          </cell>
          <cell r="J106">
            <v>0.15212920780605049</v>
          </cell>
          <cell r="K106">
            <v>0.15705305538383441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J111">
            <v>5.77E-3</v>
          </cell>
          <cell r="K111">
            <v>3.4000000000000009E-2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9.088505708364128E-3</v>
          </cell>
          <cell r="F112">
            <v>2.2037226856356309E-2</v>
          </cell>
          <cell r="G112">
            <v>3.4129746516500067E-2</v>
          </cell>
          <cell r="H112">
            <v>4.4770360969053062E-2</v>
          </cell>
          <cell r="I112">
            <v>5.2475841730207889E-2</v>
          </cell>
          <cell r="J112">
            <v>5.2452824636823013E-2</v>
          </cell>
          <cell r="K112">
            <v>2.4943754589512871E-2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0.333607942905983</v>
          </cell>
          <cell r="H113">
            <v>0.3684017400000002</v>
          </cell>
          <cell r="I113">
            <v>0.36840174000000031</v>
          </cell>
          <cell r="J113">
            <v>0.36840174000000009</v>
          </cell>
          <cell r="K113">
            <v>0.36840174000000009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</row>
        <row r="118">
          <cell r="A118" t="str">
            <v>EUR</v>
          </cell>
          <cell r="B118" t="str">
            <v>TRA_NAV_INT_AMM_FCE_NEW</v>
          </cell>
          <cell r="J118">
            <v>6.8500000000000002E-3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5810.8728000000019</v>
          </cell>
        </row>
        <row r="3">
          <cell r="A3" t="str">
            <v>EUR</v>
          </cell>
          <cell r="B3" t="str">
            <v>UPS_LOC_HOIL_2</v>
          </cell>
          <cell r="E3">
            <v>385.97119999999808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331.91219999999799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3003.1571999999978</v>
          </cell>
          <cell r="J5">
            <v>4795</v>
          </cell>
          <cell r="K5">
            <v>865.55210000000091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830.91949999999906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2.9999999910614869E-3</v>
          </cell>
          <cell r="F14">
            <v>194.50560000000891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360.81599464189901</v>
          </cell>
          <cell r="K17">
            <v>58.13456615633131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1771.624</v>
          </cell>
          <cell r="I27">
            <v>1594.461</v>
          </cell>
          <cell r="J27">
            <v>1435.0150000000001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125.6691999999985</v>
          </cell>
        </row>
        <row r="30">
          <cell r="A30" t="str">
            <v>EUR</v>
          </cell>
          <cell r="B30" t="str">
            <v>UPS_DIS_HCO</v>
          </cell>
          <cell r="J30">
            <v>363.15280000000149</v>
          </cell>
          <cell r="K30">
            <v>181.3218018049304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2231.010000000002</v>
          </cell>
          <cell r="F31">
            <v>2312.2321005988179</v>
          </cell>
          <cell r="G31">
            <v>2361.38603887918</v>
          </cell>
          <cell r="H31">
            <v>2108.779065216645</v>
          </cell>
          <cell r="I31">
            <v>1635.912499730548</v>
          </cell>
          <cell r="J31">
            <v>1343.4591204578551</v>
          </cell>
          <cell r="K31">
            <v>1269.963552261177</v>
          </cell>
        </row>
        <row r="32">
          <cell r="A32" t="str">
            <v>EUR</v>
          </cell>
          <cell r="B32" t="str">
            <v>UPS_GEO_POT</v>
          </cell>
          <cell r="C32">
            <v>232.13411416463259</v>
          </cell>
          <cell r="D32">
            <v>271.14561347928139</v>
          </cell>
          <cell r="E32">
            <v>245.3396792306298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1414.4182092757831</v>
          </cell>
          <cell r="G33">
            <v>1996.59678670467</v>
          </cell>
          <cell r="H33">
            <v>2802.638365493829</v>
          </cell>
          <cell r="I33">
            <v>2695.9264706140821</v>
          </cell>
          <cell r="J33">
            <v>2744.6730377349731</v>
          </cell>
          <cell r="K33">
            <v>2821.6413080512971</v>
          </cell>
        </row>
        <row r="34">
          <cell r="A34" t="str">
            <v>EUR</v>
          </cell>
          <cell r="B34" t="str">
            <v>UPS_SOL_TH_POT</v>
          </cell>
          <cell r="C34">
            <v>258.92088583536753</v>
          </cell>
          <cell r="D34">
            <v>590.33638652071886</v>
          </cell>
          <cell r="E34">
            <v>907.02932076937009</v>
          </cell>
          <cell r="F34">
            <v>907.00947731937094</v>
          </cell>
          <cell r="G34">
            <v>906.85698123008558</v>
          </cell>
          <cell r="H34">
            <v>905.95887495500938</v>
          </cell>
          <cell r="I34">
            <v>904.12606504794223</v>
          </cell>
          <cell r="J34">
            <v>904.12606504794223</v>
          </cell>
          <cell r="K34">
            <v>904.12606504794235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20.831069562665711</v>
          </cell>
          <cell r="G35">
            <v>20.195406818568131</v>
          </cell>
          <cell r="H35">
            <v>20.84441342994111</v>
          </cell>
          <cell r="I35">
            <v>12.02048357649657</v>
          </cell>
          <cell r="J35">
            <v>11.96460809169657</v>
          </cell>
          <cell r="K35">
            <v>0.15149031019462009</v>
          </cell>
        </row>
        <row r="36">
          <cell r="A36" t="str">
            <v>EUR</v>
          </cell>
          <cell r="B36" t="str">
            <v>UPS_TDL_POT</v>
          </cell>
          <cell r="C36">
            <v>1.647055573333333</v>
          </cell>
          <cell r="D36">
            <v>1.697197813333333</v>
          </cell>
          <cell r="E36">
            <v>1.7654945698616351</v>
          </cell>
          <cell r="F36">
            <v>6.7397599682012572</v>
          </cell>
          <cell r="G36">
            <v>0.79180588800000073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  <cell r="C37">
            <v>7.294442666666677E-2</v>
          </cell>
          <cell r="D37">
            <v>6.2802186666666732E-2</v>
          </cell>
          <cell r="E37">
            <v>8.4505430138364951E-2</v>
          </cell>
        </row>
        <row r="38">
          <cell r="A38" t="str">
            <v>EUR</v>
          </cell>
          <cell r="B38" t="str">
            <v>UPS_WIN_ON_POT</v>
          </cell>
          <cell r="C38">
            <v>550.07999999999993</v>
          </cell>
          <cell r="D38">
            <v>983.02</v>
          </cell>
          <cell r="E38">
            <v>1530.69</v>
          </cell>
          <cell r="F38">
            <v>2453.5237014934251</v>
          </cell>
          <cell r="G38">
            <v>3053.6867042831759</v>
          </cell>
          <cell r="H38">
            <v>3103.565185110881</v>
          </cell>
          <cell r="I38">
            <v>3183.427562417467</v>
          </cell>
          <cell r="J38">
            <v>3322.7152674626082</v>
          </cell>
          <cell r="K38">
            <v>3327.7150606115169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958.10466118967997</v>
          </cell>
          <cell r="G39">
            <v>2066.862676723294</v>
          </cell>
          <cell r="H39">
            <v>2256.2069647563571</v>
          </cell>
          <cell r="I39">
            <v>3927.9035231005391</v>
          </cell>
          <cell r="J39">
            <v>4563.5796328148263</v>
          </cell>
          <cell r="K39">
            <v>5558.4970157263751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71.216931742046341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474.90000000000009</v>
          </cell>
          <cell r="E42">
            <v>603.20000000000016</v>
          </cell>
          <cell r="F42">
            <v>742.85</v>
          </cell>
          <cell r="G42">
            <v>214.59642757808581</v>
          </cell>
          <cell r="H42">
            <v>392.65012523469869</v>
          </cell>
          <cell r="I42">
            <v>221.01157878652629</v>
          </cell>
        </row>
        <row r="43">
          <cell r="A43" t="str">
            <v>EUR</v>
          </cell>
          <cell r="B43" t="str">
            <v>UPS_BIO_CRP_GRS_POT</v>
          </cell>
          <cell r="D43">
            <v>762.77657751852041</v>
          </cell>
          <cell r="E43">
            <v>1289.6170682579509</v>
          </cell>
          <cell r="F43">
            <v>994.31428773559139</v>
          </cell>
          <cell r="G43">
            <v>664.98542487375653</v>
          </cell>
          <cell r="H43">
            <v>339.09692736767039</v>
          </cell>
          <cell r="J43">
            <v>300.99672157032501</v>
          </cell>
          <cell r="K43">
            <v>4.0535003863537862E-7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</v>
          </cell>
          <cell r="H51">
            <v>945.39999999999986</v>
          </cell>
          <cell r="I51">
            <v>943.90000000000009</v>
          </cell>
          <cell r="J51">
            <v>923.15000000000009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471.00000000000011</v>
          </cell>
          <cell r="F53">
            <v>518</v>
          </cell>
          <cell r="G53">
            <v>565</v>
          </cell>
          <cell r="H53">
            <v>610.15</v>
          </cell>
          <cell r="I53">
            <v>655.30000000000007</v>
          </cell>
          <cell r="J53">
            <v>707.09999999999991</v>
          </cell>
          <cell r="K53">
            <v>758.90000000000009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42.999999999999993</v>
          </cell>
          <cell r="J54">
            <v>48.3</v>
          </cell>
          <cell r="K54">
            <v>53.599999999999987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71.40000000000002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4188.9799250671667</v>
          </cell>
        </row>
        <row r="59">
          <cell r="A59" t="str">
            <v>EUR</v>
          </cell>
          <cell r="B59" t="str">
            <v>UPS_BIO_BLD_SUG</v>
          </cell>
          <cell r="E59">
            <v>14970.04785960843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79338.637362971334</v>
          </cell>
          <cell r="D62">
            <v>70847.722302998474</v>
          </cell>
          <cell r="E62">
            <v>64377.483270353063</v>
          </cell>
          <cell r="F62">
            <v>73063.884161479247</v>
          </cell>
          <cell r="G62">
            <v>54046.99552373169</v>
          </cell>
          <cell r="H62">
            <v>50260.775280509239</v>
          </cell>
          <cell r="I62">
            <v>45242.572816731707</v>
          </cell>
          <cell r="J62">
            <v>67041.044552579348</v>
          </cell>
          <cell r="K62">
            <v>77753.351363005771</v>
          </cell>
        </row>
        <row r="63">
          <cell r="A63" t="str">
            <v>EUR</v>
          </cell>
          <cell r="B63" t="str">
            <v>UPS_PJ2kt_DST</v>
          </cell>
          <cell r="C63">
            <v>282145.94251160452</v>
          </cell>
          <cell r="D63">
            <v>282174.72166586842</v>
          </cell>
          <cell r="E63">
            <v>269022.09239799553</v>
          </cell>
          <cell r="F63">
            <v>281100.20842919667</v>
          </cell>
          <cell r="G63">
            <v>275991.17116176302</v>
          </cell>
          <cell r="H63">
            <v>252506.35590631951</v>
          </cell>
          <cell r="I63">
            <v>234044.58465450819</v>
          </cell>
          <cell r="J63">
            <v>210613.33445841679</v>
          </cell>
          <cell r="K63">
            <v>139179.16365008699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8428.6731425767648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1441.7884393254431</v>
          </cell>
        </row>
        <row r="69">
          <cell r="A69" t="str">
            <v>EUR</v>
          </cell>
          <cell r="B69" t="str">
            <v>UPS_BIO_REF_GEN1_ETHSUG_EXS</v>
          </cell>
          <cell r="E69">
            <v>1182.432990401262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6544.0247629663554</v>
          </cell>
          <cell r="D70">
            <v>5842.1376630805007</v>
          </cell>
          <cell r="E70">
            <v>5305.7892659937497</v>
          </cell>
          <cell r="F70">
            <v>6023.7638683699861</v>
          </cell>
          <cell r="G70">
            <v>4702.880661275577</v>
          </cell>
          <cell r="H70">
            <v>4142.4563639716234</v>
          </cell>
          <cell r="I70">
            <v>3725.0792719989458</v>
          </cell>
          <cell r="J70">
            <v>5525.8225893080971</v>
          </cell>
          <cell r="K70">
            <v>6410.7522823433264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516.94290252592089</v>
          </cell>
          <cell r="D79">
            <v>499.75468681144099</v>
          </cell>
          <cell r="E79">
            <v>489.59914296461238</v>
          </cell>
          <cell r="F79">
            <v>491.17137851512291</v>
          </cell>
          <cell r="G79">
            <v>468.08820376257512</v>
          </cell>
          <cell r="H79">
            <v>432.30014171041393</v>
          </cell>
          <cell r="I79">
            <v>404.89527904081979</v>
          </cell>
          <cell r="J79">
            <v>403.8130735674988</v>
          </cell>
          <cell r="K79">
            <v>349.52832960801589</v>
          </cell>
        </row>
        <row r="80">
          <cell r="A80" t="str">
            <v>EUR</v>
          </cell>
          <cell r="B80" t="str">
            <v>UPS_AGG_OIL_RPG</v>
          </cell>
          <cell r="C80">
            <v>1056.6486014063701</v>
          </cell>
          <cell r="D80">
            <v>1051.997668029627</v>
          </cell>
          <cell r="E80">
            <v>1015.854154012243</v>
          </cell>
          <cell r="F80">
            <v>812.42204676864185</v>
          </cell>
          <cell r="G80">
            <v>779.84493137308584</v>
          </cell>
          <cell r="H80">
            <v>719.39498968464966</v>
          </cell>
          <cell r="I80">
            <v>673.18517795592106</v>
          </cell>
          <cell r="J80">
            <v>671.38812245102247</v>
          </cell>
          <cell r="K80">
            <v>581.34566156331323</v>
          </cell>
        </row>
        <row r="81">
          <cell r="A81" t="str">
            <v>EUR</v>
          </cell>
          <cell r="B81" t="str">
            <v>UPS_FT_ELC</v>
          </cell>
          <cell r="C81">
            <v>219.1840711636701</v>
          </cell>
          <cell r="D81">
            <v>219.1840711636701</v>
          </cell>
          <cell r="E81">
            <v>219.1840711636701</v>
          </cell>
          <cell r="F81">
            <v>174.48924204213961</v>
          </cell>
          <cell r="G81">
            <v>158.77113732505299</v>
          </cell>
          <cell r="H81">
            <v>146.34630247334519</v>
          </cell>
          <cell r="I81">
            <v>136.87720560378341</v>
          </cell>
          <cell r="J81">
            <v>134.70686780958201</v>
          </cell>
          <cell r="K81">
            <v>115.4216518155845</v>
          </cell>
        </row>
        <row r="82">
          <cell r="A82" t="str">
            <v>EUR</v>
          </cell>
          <cell r="B82" t="str">
            <v>UPS_CONV_STM_EXS</v>
          </cell>
          <cell r="C82">
            <v>182.7108050602105</v>
          </cell>
          <cell r="D82">
            <v>174.35343121053771</v>
          </cell>
          <cell r="E82">
            <v>163.99792277739999</v>
          </cell>
          <cell r="F82">
            <v>170.28325019608761</v>
          </cell>
          <cell r="G82">
            <v>162.7720987071192</v>
          </cell>
          <cell r="H82">
            <v>149.7645305937989</v>
          </cell>
          <cell r="I82">
            <v>140.59882731779231</v>
          </cell>
          <cell r="J82">
            <v>139.18530441791219</v>
          </cell>
          <cell r="K82">
            <v>120.07743161308601</v>
          </cell>
        </row>
        <row r="83">
          <cell r="A83" t="str">
            <v>EUR</v>
          </cell>
          <cell r="B83" t="str">
            <v>UPS_PRI_HFO_1_EXS</v>
          </cell>
          <cell r="C83">
            <v>35554.833628410677</v>
          </cell>
          <cell r="D83">
            <v>149.23922000000471</v>
          </cell>
          <cell r="E83">
            <v>14667.54201568817</v>
          </cell>
          <cell r="F83">
            <v>11586.68713990098</v>
          </cell>
          <cell r="G83">
            <v>25587.57112772507</v>
          </cell>
          <cell r="H83">
            <v>23096.65318041576</v>
          </cell>
          <cell r="I83">
            <v>23441.378820204121</v>
          </cell>
          <cell r="J83">
            <v>9276.1028547403675</v>
          </cell>
          <cell r="K83">
            <v>18533.24058504009</v>
          </cell>
        </row>
        <row r="84">
          <cell r="A84" t="str">
            <v>EUR</v>
          </cell>
          <cell r="B84" t="str">
            <v>UPS_PRI_HFO_2_EXS</v>
          </cell>
          <cell r="C84">
            <v>169.81023999999999</v>
          </cell>
          <cell r="D84">
            <v>33532.255385089462</v>
          </cell>
          <cell r="E84">
            <v>15233.798291055709</v>
          </cell>
          <cell r="F84">
            <v>18880.338346999721</v>
          </cell>
          <cell r="G84">
            <v>3489.3454799000801</v>
          </cell>
          <cell r="H84">
            <v>3697.4231966694811</v>
          </cell>
          <cell r="I84">
            <v>1603.4571673306571</v>
          </cell>
          <cell r="J84">
            <v>15698.95508795812</v>
          </cell>
          <cell r="K84">
            <v>3110.9227375410442</v>
          </cell>
        </row>
        <row r="85">
          <cell r="A85" t="str">
            <v>EUR</v>
          </cell>
          <cell r="B85" t="str">
            <v>UPS_PRI_HFO_3_EXS</v>
          </cell>
          <cell r="C85">
            <v>5.7687000000000002E-2</v>
          </cell>
          <cell r="D85">
            <v>5.6579999999999998E-2</v>
          </cell>
          <cell r="E85">
            <v>4.9569000000000002E-2</v>
          </cell>
          <cell r="F85">
            <v>0.119064</v>
          </cell>
          <cell r="G85">
            <v>1.8572999999999999E-2</v>
          </cell>
          <cell r="H85">
            <v>6.3590999999954101E-2</v>
          </cell>
          <cell r="I85">
            <v>4.6124999999999999E-2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27218.65011506739</v>
          </cell>
          <cell r="D88">
            <v>25661.97384791966</v>
          </cell>
          <cell r="E88">
            <v>22781.868946329261</v>
          </cell>
          <cell r="F88">
            <v>23212.972267124002</v>
          </cell>
          <cell r="G88">
            <v>22155.70860183382</v>
          </cell>
          <cell r="H88">
            <v>20416.290564392351</v>
          </cell>
          <cell r="I88">
            <v>19081.695681540248</v>
          </cell>
          <cell r="J88">
            <v>19028.496646541978</v>
          </cell>
          <cell r="K88">
            <v>16490.688035474581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10298.25465870983</v>
          </cell>
          <cell r="D90">
            <v>9493.8038668455592</v>
          </cell>
          <cell r="E90">
            <v>8827.3667659189778</v>
          </cell>
          <cell r="F90">
            <v>3767.9736700201629</v>
          </cell>
          <cell r="G90">
            <v>183.6736209024252</v>
          </cell>
          <cell r="H90">
            <v>672.03408147924915</v>
          </cell>
          <cell r="I90">
            <v>997.36017564876124</v>
          </cell>
          <cell r="J90">
            <v>993.33477818383176</v>
          </cell>
          <cell r="K90">
            <v>730.59316781017367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739.8916649848635</v>
          </cell>
          <cell r="I92">
            <v>487.19252197780031</v>
          </cell>
          <cell r="J92">
            <v>473.53089808274478</v>
          </cell>
          <cell r="K92">
            <v>175.649777732324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1562.8959174047279</v>
          </cell>
          <cell r="I93">
            <v>1544.58381432896</v>
          </cell>
          <cell r="J93">
            <v>1338.8337993517159</v>
          </cell>
          <cell r="K93">
            <v>1251.113461150353</v>
          </cell>
        </row>
        <row r="94">
          <cell r="A94" t="str">
            <v>EUR</v>
          </cell>
          <cell r="B94" t="str">
            <v>UPS_PRI_ADD_EXS</v>
          </cell>
          <cell r="C94">
            <v>82.196162962677292</v>
          </cell>
          <cell r="D94">
            <v>81.73106962500286</v>
          </cell>
          <cell r="E94">
            <v>77.880776138349191</v>
          </cell>
          <cell r="F94">
            <v>81.242204676864233</v>
          </cell>
          <cell r="G94">
            <v>77.984493137309187</v>
          </cell>
          <cell r="H94">
            <v>71.939498968464875</v>
          </cell>
          <cell r="I94">
            <v>67.318517795592413</v>
          </cell>
          <cell r="J94">
            <v>67.138812245101747</v>
          </cell>
          <cell r="K94">
            <v>58.13456615633131</v>
          </cell>
        </row>
        <row r="95">
          <cell r="A95" t="str">
            <v>EUR</v>
          </cell>
          <cell r="B95" t="str">
            <v>UPS_SCN_COA_OVC</v>
          </cell>
          <cell r="C95">
            <v>850.66611476023024</v>
          </cell>
          <cell r="D95">
            <v>771.23651070030667</v>
          </cell>
          <cell r="E95">
            <v>663.14888088713485</v>
          </cell>
          <cell r="F95">
            <v>655.51618843117853</v>
          </cell>
          <cell r="G95">
            <v>557.73901835515915</v>
          </cell>
          <cell r="H95">
            <v>476.5287308901963</v>
          </cell>
          <cell r="I95">
            <v>525.53226587039546</v>
          </cell>
          <cell r="J95">
            <v>412.70600472140228</v>
          </cell>
          <cell r="K95">
            <v>317.35197107803651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164.3310967258617</v>
          </cell>
          <cell r="D97">
            <v>138.50068952989901</v>
          </cell>
          <cell r="E97">
            <v>122.9563094547937</v>
          </cell>
          <cell r="F97">
            <v>76.580607571739307</v>
          </cell>
          <cell r="G97">
            <v>45.306572761908228</v>
          </cell>
          <cell r="K97">
            <v>4.2970569986380819E-8</v>
          </cell>
        </row>
        <row r="98">
          <cell r="A98" t="str">
            <v>EUR</v>
          </cell>
          <cell r="B98" t="str">
            <v>UPS_SCN_REF</v>
          </cell>
          <cell r="C98">
            <v>452.48107406693191</v>
          </cell>
          <cell r="D98">
            <v>440.85374062506941</v>
          </cell>
          <cell r="E98">
            <v>344.59640345872992</v>
          </cell>
          <cell r="F98">
            <v>428.63211692160598</v>
          </cell>
          <cell r="G98">
            <v>347.18932843271392</v>
          </cell>
          <cell r="H98">
            <v>196.06447421162451</v>
          </cell>
          <cell r="I98">
            <v>80.539944889804644</v>
          </cell>
          <cell r="J98">
            <v>76.047306127554762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25527.388344108789</v>
          </cell>
          <cell r="D101">
            <v>25382.945856538401</v>
          </cell>
          <cell r="E101">
            <v>24187.1730427</v>
          </cell>
          <cell r="F101">
            <v>25231.120699144769</v>
          </cell>
          <cell r="G101">
            <v>24219.38408534347</v>
          </cell>
          <cell r="H101">
            <v>22342.010396306261</v>
          </cell>
          <cell r="I101">
            <v>20906.887676717761</v>
          </cell>
          <cell r="J101">
            <v>20851.077122920571</v>
          </cell>
          <cell r="K101">
            <v>18054.658429284631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10.883073599999999</v>
          </cell>
        </row>
        <row r="104">
          <cell r="A104" t="str">
            <v>EUR</v>
          </cell>
          <cell r="B104" t="str">
            <v>UPS_HET_REF_RPG_EXS</v>
          </cell>
          <cell r="C104">
            <v>187.74957742367789</v>
          </cell>
          <cell r="D104">
            <v>187.74957742367789</v>
          </cell>
          <cell r="E104">
            <v>189.63711410300121</v>
          </cell>
        </row>
        <row r="105">
          <cell r="A105" t="str">
            <v>EUR</v>
          </cell>
          <cell r="B105" t="str">
            <v>UPS_HET_REF_COA_EXS</v>
          </cell>
          <cell r="F105">
            <v>162.38606444646331</v>
          </cell>
          <cell r="G105">
            <v>151.66115694023401</v>
          </cell>
          <cell r="H105">
            <v>58.595045963585903</v>
          </cell>
          <cell r="I105">
            <v>52.810965996665331</v>
          </cell>
          <cell r="J105">
            <v>72.328307804967451</v>
          </cell>
          <cell r="K105">
            <v>87.249464757243132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</v>
          </cell>
          <cell r="D106">
            <v>2366.3540227048479</v>
          </cell>
          <cell r="E106">
            <v>2020.9774112262251</v>
          </cell>
          <cell r="F106">
            <v>2176.714288167434</v>
          </cell>
          <cell r="G106">
            <v>1896.0730115880599</v>
          </cell>
          <cell r="H106">
            <v>1615.4317350086851</v>
          </cell>
          <cell r="I106">
            <v>1334.790458429309</v>
          </cell>
          <cell r="J106">
            <v>1054.1491818499339</v>
          </cell>
          <cell r="K106">
            <v>773.50790527055847</v>
          </cell>
        </row>
        <row r="107">
          <cell r="A107" t="str">
            <v>EUR</v>
          </cell>
          <cell r="B107" t="str">
            <v>UPS_FT_LWR_URA</v>
          </cell>
          <cell r="C107">
            <v>2577.863903618731</v>
          </cell>
          <cell r="D107">
            <v>2366.3540227048479</v>
          </cell>
          <cell r="E107">
            <v>2020.9774112262251</v>
          </cell>
          <cell r="F107">
            <v>2176.7142881674349</v>
          </cell>
          <cell r="G107">
            <v>1896.0730115880599</v>
          </cell>
          <cell r="H107">
            <v>1615.4317350086851</v>
          </cell>
          <cell r="I107">
            <v>1334.790458429309</v>
          </cell>
          <cell r="J107">
            <v>1054.1491818499339</v>
          </cell>
          <cell r="K107">
            <v>773.50790527055847</v>
          </cell>
        </row>
        <row r="108">
          <cell r="A108" t="str">
            <v>EUR</v>
          </cell>
          <cell r="B108" t="str">
            <v>UPS_FT_LWR_UOX</v>
          </cell>
          <cell r="C108">
            <v>2577.863903618731</v>
          </cell>
          <cell r="D108">
            <v>2366.3540227048479</v>
          </cell>
          <cell r="E108">
            <v>2020.9774112262251</v>
          </cell>
          <cell r="F108">
            <v>2176.714288167434</v>
          </cell>
          <cell r="G108">
            <v>1896.0730115880599</v>
          </cell>
          <cell r="H108">
            <v>1615.4317350086851</v>
          </cell>
          <cell r="I108">
            <v>1334.790458429309</v>
          </cell>
          <cell r="J108">
            <v>1054.1491818499339</v>
          </cell>
          <cell r="K108">
            <v>773.50790527055847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11001.11401239821</v>
          </cell>
          <cell r="G115">
            <v>9582.7530005660556</v>
          </cell>
          <cell r="H115">
            <v>8164.3919887338898</v>
          </cell>
          <cell r="I115">
            <v>6746.0309769017294</v>
          </cell>
          <cell r="J115">
            <v>5327.6699650695646</v>
          </cell>
          <cell r="K115">
            <v>3909.308953237402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1920.2357292314209</v>
          </cell>
          <cell r="F131">
            <v>2068.209434330864</v>
          </cell>
          <cell r="G131">
            <v>1801.5575641064181</v>
          </cell>
          <cell r="H131">
            <v>1534.905693881972</v>
          </cell>
          <cell r="I131">
            <v>1268.2538236575249</v>
          </cell>
          <cell r="J131">
            <v>1001.6019534330781</v>
          </cell>
          <cell r="K131">
            <v>734.95008320863167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999964978.76891696</v>
          </cell>
          <cell r="D140">
            <v>999964700.82294631</v>
          </cell>
          <cell r="F140">
            <v>999979723.38801587</v>
          </cell>
          <cell r="G140">
            <v>999987855.25952828</v>
          </cell>
          <cell r="H140">
            <v>999992321.71509981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113.68880210151541</v>
          </cell>
          <cell r="E160">
            <v>141.22240686156789</v>
          </cell>
          <cell r="F160">
            <v>141.22240686156789</v>
          </cell>
          <cell r="G160">
            <v>141.22240686156789</v>
          </cell>
          <cell r="H160">
            <v>633.99016223310014</v>
          </cell>
          <cell r="I160">
            <v>606.45655747304772</v>
          </cell>
          <cell r="J160">
            <v>502.82730321564281</v>
          </cell>
          <cell r="K160">
            <v>303.22827873652392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887.43354658116789</v>
          </cell>
          <cell r="D162">
            <v>1494.3485329150119</v>
          </cell>
          <cell r="E162">
            <v>1483.6131519860251</v>
          </cell>
          <cell r="F162">
            <v>835.23674063912949</v>
          </cell>
          <cell r="G162">
            <v>648.90607344150192</v>
          </cell>
          <cell r="H162">
            <v>833.70660760253895</v>
          </cell>
          <cell r="I162">
            <v>838.51472006740369</v>
          </cell>
          <cell r="J162">
            <v>838.51472006740369</v>
          </cell>
          <cell r="K162">
            <v>1016.057237047178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237.36970816446299</v>
          </cell>
          <cell r="G2">
            <v>309.61300665741771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42.263710445012443</v>
          </cell>
          <cell r="M2">
            <v>253.7898661021818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4115.8402258447868</v>
          </cell>
          <cell r="F3">
            <v>5525.6074095610857</v>
          </cell>
          <cell r="G3">
            <v>7212.7865779862968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2242.5124762123601</v>
          </cell>
          <cell r="M3">
            <v>7866.5374105150267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30.02569385833646</v>
          </cell>
          <cell r="F4">
            <v>47.473941632892583</v>
          </cell>
          <cell r="G4">
            <v>61.922601331483541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4.2263710445012439</v>
          </cell>
          <cell r="M4">
            <v>43.201457023094363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0.17108047096263501</v>
          </cell>
          <cell r="G5">
            <v>0.2241820472680898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5.4510300364433932E-2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4115.8402258447868</v>
          </cell>
          <cell r="F6">
            <v>5525.6074095610857</v>
          </cell>
          <cell r="G6">
            <v>7212.7865779862968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2242.5124762123601</v>
          </cell>
          <cell r="M6">
            <v>7866.5374105150267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5545.6888868717997</v>
          </cell>
          <cell r="G7">
            <v>7238.9798383495136</v>
          </cell>
          <cell r="H7">
            <v>2308.7129266521538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2244.828527544747</v>
          </cell>
          <cell r="M7">
            <v>7885.7561913604632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185.778308159136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55.361935831422521</v>
          </cell>
          <cell r="F18">
            <v>59.751830166954548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47.248885463410417</v>
          </cell>
          <cell r="F19">
            <v>57.944462421826053</v>
          </cell>
          <cell r="G19">
            <v>57.94446242182606</v>
          </cell>
          <cell r="H19">
            <v>57.94446242182606</v>
          </cell>
          <cell r="I19">
            <v>10.69557695841565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</v>
          </cell>
          <cell r="F20">
            <v>17.267449801704171</v>
          </cell>
          <cell r="G20">
            <v>17.267449801704171</v>
          </cell>
          <cell r="H20">
            <v>17.267449801704171</v>
          </cell>
          <cell r="I20">
            <v>3.1872819336078639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7720.8155861875011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42.161450299999991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7720.8155861875011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37.113598902436017</v>
          </cell>
          <cell r="F26">
            <v>63.362796667278737</v>
          </cell>
          <cell r="G26">
            <v>135.29617902113901</v>
          </cell>
          <cell r="H26">
            <v>200.21044766900411</v>
          </cell>
          <cell r="I26">
            <v>195.1621033627348</v>
          </cell>
          <cell r="J26">
            <v>247.4760746185531</v>
          </cell>
          <cell r="K26">
            <v>204.5981174696652</v>
          </cell>
          <cell r="L26">
            <v>161.83109232597229</v>
          </cell>
          <cell r="M26">
            <v>125.9782044657354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906.19037320114637</v>
          </cell>
          <cell r="F27">
            <v>1547.1082852927229</v>
          </cell>
          <cell r="G27">
            <v>3303.4817044328111</v>
          </cell>
          <cell r="H27">
            <v>4888.4717639181836</v>
          </cell>
          <cell r="I27">
            <v>4765.2080237734426</v>
          </cell>
          <cell r="J27">
            <v>6042.5408219363389</v>
          </cell>
          <cell r="K27">
            <v>4995.6040348843244</v>
          </cell>
          <cell r="L27">
            <v>3951.3758376258238</v>
          </cell>
          <cell r="M27">
            <v>3075.9678257050382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7.4227197804872036</v>
          </cell>
          <cell r="F28">
            <v>12.672559333455739</v>
          </cell>
          <cell r="G28">
            <v>27.0592358042278</v>
          </cell>
          <cell r="H28">
            <v>40.042089533800819</v>
          </cell>
          <cell r="I28">
            <v>39.032420672546962</v>
          </cell>
          <cell r="J28">
            <v>49.495214923710613</v>
          </cell>
          <cell r="K28">
            <v>40.919623493933031</v>
          </cell>
          <cell r="L28">
            <v>32.366218465194457</v>
          </cell>
          <cell r="M28">
            <v>25.195640893147068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906.19037320114637</v>
          </cell>
          <cell r="F29">
            <v>1547.1082852927229</v>
          </cell>
          <cell r="G29">
            <v>3303.4817044328111</v>
          </cell>
          <cell r="H29">
            <v>4888.4717639181836</v>
          </cell>
          <cell r="I29">
            <v>4765.2080237734426</v>
          </cell>
          <cell r="J29">
            <v>6042.5408219363389</v>
          </cell>
          <cell r="K29">
            <v>4995.6040348843244</v>
          </cell>
          <cell r="L29">
            <v>3951.3758376258238</v>
          </cell>
          <cell r="M29">
            <v>3075.9678257050382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909.33018366829265</v>
          </cell>
          <cell r="F30">
            <v>1552.4687778907739</v>
          </cell>
          <cell r="G30">
            <v>3314.9277611779999</v>
          </cell>
          <cell r="H30">
            <v>4905.4095677909827</v>
          </cell>
          <cell r="I30">
            <v>4781.7187377179298</v>
          </cell>
          <cell r="J30">
            <v>6063.4772978490691</v>
          </cell>
          <cell r="K30">
            <v>5012.9130356222586</v>
          </cell>
          <cell r="L30">
            <v>3965.0667480366019</v>
          </cell>
          <cell r="M30">
            <v>3086.625581802839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43.128139217187488</v>
          </cell>
          <cell r="G35">
            <v>28.75209281145834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76.566888750000004</v>
          </cell>
          <cell r="F36">
            <v>57.425166562500003</v>
          </cell>
          <cell r="G36">
            <v>38.283444375000002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152.83385270297109</v>
          </cell>
          <cell r="F41">
            <v>114.68965992187501</v>
          </cell>
          <cell r="G41">
            <v>76.459773281249994</v>
          </cell>
          <cell r="H41">
            <v>38.229886640625011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8109.3642244196453</v>
          </cell>
          <cell r="F42">
            <v>6085.4333554546874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15.28338527029711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8109.3642244196453</v>
          </cell>
          <cell r="F44">
            <v>6085.4333554546874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8117.7395195477693</v>
          </cell>
          <cell r="F45">
            <v>6091.7183488184046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12.37119963414534</v>
          </cell>
          <cell r="F46">
            <v>21.12199792281406</v>
          </cell>
          <cell r="G46">
            <v>45.104796208877609</v>
          </cell>
          <cell r="H46">
            <v>66.748529031735913</v>
          </cell>
          <cell r="I46">
            <v>72.740531961841953</v>
          </cell>
          <cell r="J46">
            <v>82.513317721164995</v>
          </cell>
          <cell r="K46">
            <v>80.586583318255265</v>
          </cell>
          <cell r="L46">
            <v>82.551934414140533</v>
          </cell>
          <cell r="M46">
            <v>98.872661287649905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656.41585258775206</v>
          </cell>
          <cell r="F47">
            <v>1120.733209784514</v>
          </cell>
          <cell r="G47">
            <v>2393.2604868430458</v>
          </cell>
          <cell r="H47">
            <v>3541.6769504239069</v>
          </cell>
          <cell r="I47">
            <v>3859.612625895335</v>
          </cell>
          <cell r="J47">
            <v>4378.1566382850133</v>
          </cell>
          <cell r="K47">
            <v>4275.9241108666247</v>
          </cell>
          <cell r="L47">
            <v>4380.2056400142956</v>
          </cell>
          <cell r="M47">
            <v>5246.1834079227037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</v>
          </cell>
          <cell r="F48">
            <v>2.1121997922814062</v>
          </cell>
          <cell r="G48">
            <v>4.5104796208877609</v>
          </cell>
          <cell r="H48">
            <v>6.6748529031735906</v>
          </cell>
          <cell r="I48">
            <v>7.2740531961841963</v>
          </cell>
          <cell r="J48">
            <v>8.2513317721164992</v>
          </cell>
          <cell r="K48">
            <v>8.0586583318255247</v>
          </cell>
          <cell r="L48">
            <v>8.255193441414054</v>
          </cell>
          <cell r="M48">
            <v>9.8872661287649901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656.41585258775206</v>
          </cell>
          <cell r="F49">
            <v>1120.733209784514</v>
          </cell>
          <cell r="G49">
            <v>2393.2604868430458</v>
          </cell>
          <cell r="H49">
            <v>3541.6769504239069</v>
          </cell>
          <cell r="I49">
            <v>3859.612625895335</v>
          </cell>
          <cell r="J49">
            <v>4378.1566382850133</v>
          </cell>
          <cell r="K49">
            <v>4275.9241108666247</v>
          </cell>
          <cell r="L49">
            <v>4380.2056400142956</v>
          </cell>
          <cell r="M49">
            <v>5246.1834079227037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657.09379432770299</v>
          </cell>
          <cell r="F50">
            <v>1121.8906952706841</v>
          </cell>
          <cell r="G50">
            <v>2395.7322296752932</v>
          </cell>
          <cell r="H50">
            <v>3545.3347698148459</v>
          </cell>
          <cell r="I50">
            <v>3863.5988070468429</v>
          </cell>
          <cell r="J50">
            <v>4382.6783680961335</v>
          </cell>
          <cell r="K50">
            <v>4280.3402556324654</v>
          </cell>
          <cell r="L50">
            <v>4384.7294860201919</v>
          </cell>
          <cell r="M50">
            <v>5251.6016297612668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1826.2858814009701</v>
          </cell>
          <cell r="H51">
            <v>1975.7033116868161</v>
          </cell>
          <cell r="I51">
            <v>2046.738052974863</v>
          </cell>
          <cell r="J51">
            <v>2105.217416203378</v>
          </cell>
          <cell r="K51">
            <v>2151.4570180795731</v>
          </cell>
          <cell r="L51">
            <v>2189.572034084913</v>
          </cell>
          <cell r="M51">
            <v>2217.2772620721571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44571.26284757175</v>
          </cell>
          <cell r="H52">
            <v>48220.109994305742</v>
          </cell>
          <cell r="I52">
            <v>49953.808060427291</v>
          </cell>
          <cell r="J52">
            <v>51386.409523638496</v>
          </cell>
          <cell r="K52">
            <v>52510.696125067319</v>
          </cell>
          <cell r="L52">
            <v>53441.398507017017</v>
          </cell>
          <cell r="M52">
            <v>54117.969058959898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365.25717628019402</v>
          </cell>
          <cell r="H53">
            <v>395.14066233736298</v>
          </cell>
          <cell r="I53">
            <v>409.34761059497242</v>
          </cell>
          <cell r="J53">
            <v>421.04348324067553</v>
          </cell>
          <cell r="K53">
            <v>430.29140361591442</v>
          </cell>
          <cell r="L53">
            <v>437.91440681698259</v>
          </cell>
          <cell r="M53">
            <v>443.45545241443142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1.8821974873931411</v>
          </cell>
          <cell r="G54">
            <v>1.961516267464841</v>
          </cell>
          <cell r="H54">
            <v>2.2939134641269221</v>
          </cell>
          <cell r="I54">
            <v>2.4390078598685272</v>
          </cell>
          <cell r="J54">
            <v>2.5772849996002112</v>
          </cell>
          <cell r="K54">
            <v>2.7065715203104239</v>
          </cell>
          <cell r="L54">
            <v>2.8333881443790072</v>
          </cell>
          <cell r="M54">
            <v>2.9537970376850562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44571.26284757175</v>
          </cell>
          <cell r="H55">
            <v>48220.109994305742</v>
          </cell>
          <cell r="I55">
            <v>49953.808060427291</v>
          </cell>
          <cell r="J55">
            <v>51386.409523638496</v>
          </cell>
          <cell r="K55">
            <v>52510.696125067319</v>
          </cell>
          <cell r="L55">
            <v>53441.398507017017</v>
          </cell>
          <cell r="M55">
            <v>54117.969058959898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42515.112058131119</v>
          </cell>
          <cell r="G56">
            <v>44725.766633138257</v>
          </cell>
          <cell r="H56">
            <v>48387.254494474451</v>
          </cell>
          <cell r="I56">
            <v>50126.962099708959</v>
          </cell>
          <cell r="J56">
            <v>51564.510917049309</v>
          </cell>
          <cell r="K56">
            <v>52692.709388796851</v>
          </cell>
          <cell r="L56">
            <v>53626.636301100581</v>
          </cell>
          <cell r="M56">
            <v>54305.550715331199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342.28841999999997</v>
          </cell>
          <cell r="G57">
            <v>228.19228000000001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</v>
          </cell>
          <cell r="F58">
            <v>44.925355125000003</v>
          </cell>
          <cell r="G58">
            <v>29.950236749999991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0.45638455999999999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29.259955102999989</v>
          </cell>
          <cell r="F60">
            <v>21.94496632725</v>
          </cell>
          <cell r="G60">
            <v>14.6299775515</v>
          </cell>
          <cell r="H60">
            <v>7.3149887757499998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2.7553083333334478</v>
          </cell>
          <cell r="F61">
            <v>2.0664812499999998</v>
          </cell>
          <cell r="G61">
            <v>1.377654166666666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66.329455944447204</v>
          </cell>
          <cell r="F62">
            <v>49.747091958333328</v>
          </cell>
          <cell r="G62">
            <v>33.164727972222217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0.55106166666668954</v>
          </cell>
          <cell r="F63">
            <v>0.41329624999999992</v>
          </cell>
          <cell r="G63">
            <v>0.27553083333333328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66.329455944447204</v>
          </cell>
          <cell r="F64">
            <v>49.747091958333328</v>
          </cell>
          <cell r="G64">
            <v>33.164727972222217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66.562555029447211</v>
          </cell>
          <cell r="F65">
            <v>49.921916272083322</v>
          </cell>
          <cell r="G65">
            <v>33.28127751472222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43.495671875000014</v>
          </cell>
          <cell r="F66">
            <v>32.621753906249999</v>
          </cell>
          <cell r="G66">
            <v>21.7478359375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894.70597046875002</v>
          </cell>
          <cell r="F67">
            <v>671.02947785156243</v>
          </cell>
          <cell r="G67">
            <v>447.35298523437501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8.6991343749999981</v>
          </cell>
          <cell r="F68">
            <v>6.5243507812499972</v>
          </cell>
          <cell r="G68">
            <v>4.3495671874999982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894.70597046875002</v>
          </cell>
          <cell r="F69">
            <v>671.02947785156243</v>
          </cell>
          <cell r="G69">
            <v>447.35298523437501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898.38570430937489</v>
          </cell>
          <cell r="F70">
            <v>673.78927823203117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27.051119003906241</v>
          </cell>
          <cell r="G73">
            <v>18.034079335937491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14368.147756686791</v>
          </cell>
          <cell r="G75">
            <v>9578.7651711245308</v>
          </cell>
          <cell r="H75">
            <v>4789.3825855622672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154.28045700000001</v>
          </cell>
          <cell r="F76">
            <v>359.32010831372452</v>
          </cell>
          <cell r="G76">
            <v>485.56665608518819</v>
          </cell>
          <cell r="H76">
            <v>670.41935211352802</v>
          </cell>
          <cell r="I76">
            <v>814.94248710311479</v>
          </cell>
          <cell r="J76">
            <v>842.25674115406377</v>
          </cell>
          <cell r="K76">
            <v>865.20280588082687</v>
          </cell>
          <cell r="L76">
            <v>886.24974263288482</v>
          </cell>
          <cell r="M76">
            <v>904.38861611535265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8186.1210484200019</v>
          </cell>
          <cell r="F77">
            <v>19065.524947126221</v>
          </cell>
          <cell r="G77">
            <v>25764.166771880089</v>
          </cell>
          <cell r="H77">
            <v>35572.450823143787</v>
          </cell>
          <cell r="I77">
            <v>43240.848365691272</v>
          </cell>
          <cell r="J77">
            <v>44690.142685634622</v>
          </cell>
          <cell r="K77">
            <v>45907.660880036667</v>
          </cell>
          <cell r="L77">
            <v>47024.411344100867</v>
          </cell>
          <cell r="M77">
            <v>47986.859971080623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</v>
          </cell>
          <cell r="F78">
            <v>35.932010831372452</v>
          </cell>
          <cell r="G78">
            <v>48.556665608518827</v>
          </cell>
          <cell r="H78">
            <v>67.041935211352794</v>
          </cell>
          <cell r="I78">
            <v>81.494248710311467</v>
          </cell>
          <cell r="J78">
            <v>84.225674115406377</v>
          </cell>
          <cell r="K78">
            <v>86.520280588082699</v>
          </cell>
          <cell r="L78">
            <v>88.624974263288507</v>
          </cell>
          <cell r="M78">
            <v>90.438861611535273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8186.1210484200019</v>
          </cell>
          <cell r="F79">
            <v>19065.524947126221</v>
          </cell>
          <cell r="G79">
            <v>25764.166771880089</v>
          </cell>
          <cell r="H79">
            <v>35572.450823143787</v>
          </cell>
          <cell r="I79">
            <v>43240.848365691272</v>
          </cell>
          <cell r="J79">
            <v>44690.142685634622</v>
          </cell>
          <cell r="K79">
            <v>45907.660880036667</v>
          </cell>
          <cell r="L79">
            <v>47024.411344100867</v>
          </cell>
          <cell r="M79">
            <v>47986.859971080623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8194.5756174636008</v>
          </cell>
          <cell r="F80">
            <v>19085.21568906181</v>
          </cell>
          <cell r="G80">
            <v>25790.775824633562</v>
          </cell>
          <cell r="H80">
            <v>35609.189803639623</v>
          </cell>
          <cell r="I80">
            <v>43285.507213984507</v>
          </cell>
          <cell r="J80">
            <v>44736.298355049861</v>
          </cell>
          <cell r="K80">
            <v>45955.073993798942</v>
          </cell>
          <cell r="L80">
            <v>47072.977829997173</v>
          </cell>
          <cell r="M80">
            <v>48036.420467243741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2.7671142857142862E-3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0.66847762440000003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  <cell r="M110">
            <v>293.07025200162082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  <cell r="M111">
            <v>15550.307571206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  <cell r="M112">
            <v>29.30702520016208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  <cell r="M113">
            <v>15550.307571206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  <cell r="M114">
            <v>15566.36782101569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13.556971721979449</v>
          </cell>
          <cell r="F115">
            <v>7.1772189973445357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719.33291956822961</v>
          </cell>
          <cell r="F116">
            <v>380.82323999910108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1.3556971721979449</v>
          </cell>
          <cell r="F117">
            <v>0.71772189973445366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719.33291956822961</v>
          </cell>
          <cell r="F118">
            <v>380.82323999910108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720.07584161859404</v>
          </cell>
          <cell r="F119">
            <v>381.21655160015558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224.87349432706429</v>
          </cell>
          <cell r="F125">
            <v>224.87349432706429</v>
          </cell>
          <cell r="G125">
            <v>223.80981376520961</v>
          </cell>
          <cell r="H125">
            <v>224.87349432706429</v>
          </cell>
          <cell r="I125">
            <v>224.87349432706429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11931.787608994029</v>
          </cell>
          <cell r="F126">
            <v>11931.787608994029</v>
          </cell>
          <cell r="G126">
            <v>11875.34871838202</v>
          </cell>
          <cell r="H126">
            <v>11931.78760899404</v>
          </cell>
          <cell r="I126">
            <v>11931.787608994029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22.487349432706431</v>
          </cell>
          <cell r="F127">
            <v>22.487349432706431</v>
          </cell>
          <cell r="G127">
            <v>22.380981376520971</v>
          </cell>
          <cell r="H127">
            <v>22.487349432706431</v>
          </cell>
          <cell r="I127">
            <v>22.487349432706431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11931.787608994029</v>
          </cell>
          <cell r="F128">
            <v>11931.787608994029</v>
          </cell>
          <cell r="G128">
            <v>11875.34871838202</v>
          </cell>
          <cell r="H128">
            <v>11931.78760899404</v>
          </cell>
          <cell r="I128">
            <v>11931.787608994029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11944.11067648316</v>
          </cell>
          <cell r="F129">
            <v>11944.11067648316</v>
          </cell>
          <cell r="G129">
            <v>11887.61349617636</v>
          </cell>
          <cell r="H129">
            <v>11944.11067648316</v>
          </cell>
          <cell r="I129">
            <v>11944.11067648316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5127.8568820803976</v>
          </cell>
          <cell r="G130">
            <v>5634.2053315706562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673.03121577305228</v>
          </cell>
          <cell r="G131">
            <v>739.48944976864868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5.1278568820803976</v>
          </cell>
          <cell r="G132">
            <v>5.634205331570656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328.75972435237952</v>
          </cell>
          <cell r="G133">
            <v>361.22298932032368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8.7015594681618698</v>
          </cell>
          <cell r="G134">
            <v>75.777114356021457</v>
          </cell>
          <cell r="H134">
            <v>89.967603547111736</v>
          </cell>
          <cell r="I134">
            <v>89.967603547111736</v>
          </cell>
          <cell r="J134">
            <v>89.090265547111727</v>
          </cell>
          <cell r="K134">
            <v>89.968529955967966</v>
          </cell>
          <cell r="L134">
            <v>89.964539116568361</v>
          </cell>
          <cell r="M134">
            <v>89.942620864860743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4.3507797340809349</v>
          </cell>
          <cell r="G135">
            <v>37.888557178010728</v>
          </cell>
          <cell r="H135">
            <v>44.983801773555868</v>
          </cell>
          <cell r="I135">
            <v>44.983801773555868</v>
          </cell>
          <cell r="J135">
            <v>44.545132773555864</v>
          </cell>
          <cell r="K135">
            <v>44.984264977983983</v>
          </cell>
          <cell r="L135">
            <v>44.982269558284187</v>
          </cell>
          <cell r="M135">
            <v>44.971310432430371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15.65436301719744</v>
          </cell>
          <cell r="I136">
            <v>15.65436301719744</v>
          </cell>
          <cell r="J136">
            <v>15.50170620519744</v>
          </cell>
          <cell r="K136">
            <v>15.65452421233843</v>
          </cell>
          <cell r="L136">
            <v>15.653829806282889</v>
          </cell>
          <cell r="M136">
            <v>15.650016030485769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118.84790951036329</v>
          </cell>
          <cell r="H137">
            <v>1524.467703999235</v>
          </cell>
          <cell r="I137">
            <v>5981.4725971119633</v>
          </cell>
          <cell r="J137">
            <v>5982.1106097399324</v>
          </cell>
          <cell r="K137">
            <v>5982.1868812390476</v>
          </cell>
          <cell r="L137">
            <v>5983.5244375437851</v>
          </cell>
          <cell r="M137">
            <v>5981.9849939808473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15.598788123235179</v>
          </cell>
          <cell r="H138">
            <v>200.0863861498996</v>
          </cell>
          <cell r="I138">
            <v>785.06827837094511</v>
          </cell>
          <cell r="J138">
            <v>785.15201752836606</v>
          </cell>
          <cell r="K138">
            <v>785.16202816262489</v>
          </cell>
          <cell r="L138">
            <v>785.33758242762178</v>
          </cell>
          <cell r="M138">
            <v>785.13553045998628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0.11884790951036329</v>
          </cell>
          <cell r="H139">
            <v>1.5244677039992349</v>
          </cell>
          <cell r="I139">
            <v>5.9814725971119644</v>
          </cell>
          <cell r="J139">
            <v>5.9821106097399337</v>
          </cell>
          <cell r="K139">
            <v>5.9821868812390484</v>
          </cell>
          <cell r="L139">
            <v>5.9835244375437853</v>
          </cell>
          <cell r="M139">
            <v>5.9819849939808476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7.6196365984831669</v>
          </cell>
          <cell r="H140">
            <v>97.737435672650975</v>
          </cell>
          <cell r="I140">
            <v>383.48716188234067</v>
          </cell>
          <cell r="J140">
            <v>383.52806646695137</v>
          </cell>
          <cell r="K140">
            <v>383.53295642343852</v>
          </cell>
          <cell r="L140">
            <v>383.61871050202592</v>
          </cell>
          <cell r="M140">
            <v>383.52001292659708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541.31719249384605</v>
          </cell>
          <cell r="G141">
            <v>360.87812832923078</v>
          </cell>
          <cell r="H141">
            <v>82.820867884615353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4658.7726012174917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78.737046180923073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0.54131719249384624</v>
          </cell>
          <cell r="G144">
            <v>0.36087812832923072</v>
          </cell>
          <cell r="H144">
            <v>8.2820867884615373E-2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4658.7726012174917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4695.7691707917529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910.07938855902421</v>
          </cell>
          <cell r="F147">
            <v>974.17846011348286</v>
          </cell>
          <cell r="G147">
            <v>933.35113603622699</v>
          </cell>
          <cell r="H147">
            <v>2573.0452533783059</v>
          </cell>
          <cell r="I147">
            <v>2920.5703860728499</v>
          </cell>
          <cell r="J147">
            <v>2920.9082205277</v>
          </cell>
          <cell r="K147">
            <v>2921.1500966258131</v>
          </cell>
          <cell r="L147">
            <v>2921.1500966258118</v>
          </cell>
          <cell r="M147">
            <v>2920.3280383375359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22221.105070649512</v>
          </cell>
          <cell r="F148">
            <v>23786.19073443754</v>
          </cell>
          <cell r="G148">
            <v>22789.323571551209</v>
          </cell>
          <cell r="H148">
            <v>62825.188269986967</v>
          </cell>
          <cell r="I148">
            <v>71310.59359327874</v>
          </cell>
          <cell r="J148">
            <v>71318.842384551361</v>
          </cell>
          <cell r="K148">
            <v>71324.748192613595</v>
          </cell>
          <cell r="L148">
            <v>71324.748192613595</v>
          </cell>
          <cell r="M148">
            <v>71304.67626940817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194.83569202269649</v>
          </cell>
          <cell r="G149">
            <v>186.67022720724529</v>
          </cell>
          <cell r="H149">
            <v>514.60905067566114</v>
          </cell>
          <cell r="I149">
            <v>584.11407721456987</v>
          </cell>
          <cell r="J149">
            <v>584.18164410554004</v>
          </cell>
          <cell r="K149">
            <v>584.2300193251624</v>
          </cell>
          <cell r="L149">
            <v>584.2300193251624</v>
          </cell>
          <cell r="M149">
            <v>584.06560766750704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22221.105070649512</v>
          </cell>
          <cell r="F150">
            <v>23786.19073443754</v>
          </cell>
          <cell r="G150">
            <v>22789.323571551209</v>
          </cell>
          <cell r="H150">
            <v>62825.188269986967</v>
          </cell>
          <cell r="I150">
            <v>71310.59359327874</v>
          </cell>
          <cell r="J150">
            <v>71318.842384551361</v>
          </cell>
          <cell r="K150">
            <v>71324.748192613595</v>
          </cell>
          <cell r="L150">
            <v>71324.748192613595</v>
          </cell>
          <cell r="M150">
            <v>71304.67626940817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23868.60623216314</v>
          </cell>
          <cell r="G151">
            <v>22868.285077659872</v>
          </cell>
          <cell r="H151">
            <v>63042.867898422788</v>
          </cell>
          <cell r="I151">
            <v>71557.673847940518</v>
          </cell>
          <cell r="J151">
            <v>71565.951220008006</v>
          </cell>
          <cell r="K151">
            <v>71571.877490788145</v>
          </cell>
          <cell r="L151">
            <v>71571.877490788131</v>
          </cell>
          <cell r="M151">
            <v>71551.736021451536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12006.859604707801</v>
          </cell>
          <cell r="H153">
            <v>6003.4298023538977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12006.859604707801</v>
          </cell>
          <cell r="H155">
            <v>6003.4298023538977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113.51668741578101</v>
          </cell>
          <cell r="I172">
            <v>128.85099938006681</v>
          </cell>
          <cell r="J172">
            <v>128.85099938006681</v>
          </cell>
          <cell r="K172">
            <v>128.85099938006681</v>
          </cell>
          <cell r="L172">
            <v>128.85099938006681</v>
          </cell>
          <cell r="M172">
            <v>128.80916999999999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2834.890073730106</v>
          </cell>
          <cell r="I173">
            <v>3217.8389578515339</v>
          </cell>
          <cell r="J173">
            <v>3217.8389578515339</v>
          </cell>
          <cell r="K173">
            <v>3217.8389578515339</v>
          </cell>
          <cell r="L173">
            <v>3217.8389578515339</v>
          </cell>
          <cell r="M173">
            <v>3216.7943387999999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22.703337483156211</v>
          </cell>
          <cell r="I174">
            <v>25.770199876013351</v>
          </cell>
          <cell r="J174">
            <v>25.770199876013351</v>
          </cell>
          <cell r="K174">
            <v>25.770199876013351</v>
          </cell>
          <cell r="L174">
            <v>25.770199876013351</v>
          </cell>
          <cell r="M174">
            <v>25.761834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2834.890073730106</v>
          </cell>
          <cell r="I175">
            <v>3217.8389578515339</v>
          </cell>
          <cell r="J175">
            <v>3217.8389578515339</v>
          </cell>
          <cell r="K175">
            <v>3217.8389578515339</v>
          </cell>
          <cell r="L175">
            <v>3217.8389578515339</v>
          </cell>
          <cell r="M175">
            <v>3216.7943387999999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2844.4935854854798</v>
          </cell>
          <cell r="I176">
            <v>3228.7397523990871</v>
          </cell>
          <cell r="J176">
            <v>3228.7397523990871</v>
          </cell>
          <cell r="K176">
            <v>3228.7397523990871</v>
          </cell>
          <cell r="L176">
            <v>3228.7397523990871</v>
          </cell>
          <cell r="M176">
            <v>3227.6915945820001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0.88741730769230753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109.46202612499999</v>
          </cell>
          <cell r="F182">
            <v>134.3490282068457</v>
          </cell>
          <cell r="H182">
            <v>174.33279414870159</v>
          </cell>
          <cell r="I182">
            <v>208.9968862893266</v>
          </cell>
          <cell r="J182">
            <v>209.03820989635221</v>
          </cell>
          <cell r="K182">
            <v>209.04846750852221</v>
          </cell>
          <cell r="L182">
            <v>209.04846750852221</v>
          </cell>
          <cell r="M182">
            <v>209.0118528845031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2251.6338773912498</v>
          </cell>
          <cell r="F183">
            <v>2763.5595102148159</v>
          </cell>
          <cell r="H183">
            <v>3586.025575638791</v>
          </cell>
          <cell r="I183">
            <v>4299.0659509714478</v>
          </cell>
          <cell r="J183">
            <v>4299.9159775679645</v>
          </cell>
          <cell r="K183">
            <v>4300.126976650301</v>
          </cell>
          <cell r="L183">
            <v>4300.126976650301</v>
          </cell>
          <cell r="M183">
            <v>4299.3738138342287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21.89240522499999</v>
          </cell>
          <cell r="F184">
            <v>26.86980564136913</v>
          </cell>
          <cell r="H184">
            <v>34.866558829740313</v>
          </cell>
          <cell r="I184">
            <v>41.799377257865302</v>
          </cell>
          <cell r="J184">
            <v>41.807641979270429</v>
          </cell>
          <cell r="K184">
            <v>41.80969350170443</v>
          </cell>
          <cell r="L184">
            <v>41.80969350170443</v>
          </cell>
          <cell r="M184">
            <v>41.802370576900607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2251.6338773912498</v>
          </cell>
          <cell r="F185">
            <v>2763.5595102148159</v>
          </cell>
          <cell r="H185">
            <v>3586.025575638791</v>
          </cell>
          <cell r="I185">
            <v>4299.0659509714478</v>
          </cell>
          <cell r="J185">
            <v>4299.9159775679645</v>
          </cell>
          <cell r="K185">
            <v>4300.126976650301</v>
          </cell>
          <cell r="L185">
            <v>4300.126976650301</v>
          </cell>
          <cell r="M185">
            <v>4299.3738138342287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2260.8943648014242</v>
          </cell>
          <cell r="F186">
            <v>2774.9254380011148</v>
          </cell>
          <cell r="H186">
            <v>3600.7741300237708</v>
          </cell>
          <cell r="I186">
            <v>4316.7470875515246</v>
          </cell>
          <cell r="J186">
            <v>4317.600610125196</v>
          </cell>
          <cell r="K186">
            <v>4317.812477001522</v>
          </cell>
          <cell r="L186">
            <v>4317.812477001522</v>
          </cell>
          <cell r="M186">
            <v>4317.0562165882566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27946.508529974981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27946.508529974981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27975.37149016048</v>
          </cell>
          <cell r="F206">
            <v>20981.52861762037</v>
          </cell>
          <cell r="G206">
            <v>13987.68574508024</v>
          </cell>
          <cell r="H206">
            <v>6993.8428725401218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462.44707275145498</v>
          </cell>
          <cell r="F207">
            <v>609.38601009823242</v>
          </cell>
          <cell r="G207">
            <v>872.16892499296694</v>
          </cell>
          <cell r="H207">
            <v>997.20975825227197</v>
          </cell>
          <cell r="I207">
            <v>348.63527481420982</v>
          </cell>
          <cell r="J207">
            <v>611.01509287863337</v>
          </cell>
          <cell r="K207">
            <v>547.49107455358364</v>
          </cell>
          <cell r="L207">
            <v>571.48499792506004</v>
          </cell>
          <cell r="M207">
            <v>588.4449084848352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24537.441680192209</v>
          </cell>
          <cell r="F208">
            <v>32334.021695812218</v>
          </cell>
          <cell r="G208">
            <v>46277.283160126834</v>
          </cell>
          <cell r="H208">
            <v>52911.949772865562</v>
          </cell>
          <cell r="I208">
            <v>18498.58768164197</v>
          </cell>
          <cell r="J208">
            <v>32420.460828140291</v>
          </cell>
          <cell r="K208">
            <v>29049.876415813149</v>
          </cell>
          <cell r="L208">
            <v>30322.993989903691</v>
          </cell>
          <cell r="M208">
            <v>31222.886844205361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46.244707275145508</v>
          </cell>
          <cell r="F209">
            <v>60.938601009823238</v>
          </cell>
          <cell r="G209">
            <v>87.216892499296691</v>
          </cell>
          <cell r="H209">
            <v>99.720975825227214</v>
          </cell>
          <cell r="I209">
            <v>34.863527481420967</v>
          </cell>
          <cell r="J209">
            <v>61.101509287863337</v>
          </cell>
          <cell r="K209">
            <v>54.749107455358363</v>
          </cell>
          <cell r="L209">
            <v>57.148499792506009</v>
          </cell>
          <cell r="M209">
            <v>58.844490848483517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24537.441680192209</v>
          </cell>
          <cell r="F210">
            <v>32334.021695812218</v>
          </cell>
          <cell r="G210">
            <v>46277.283160126834</v>
          </cell>
          <cell r="H210">
            <v>52911.949772865562</v>
          </cell>
          <cell r="I210">
            <v>18498.58768164197</v>
          </cell>
          <cell r="J210">
            <v>32420.460828140291</v>
          </cell>
          <cell r="K210">
            <v>29049.876415813149</v>
          </cell>
          <cell r="L210">
            <v>30322.993989903691</v>
          </cell>
          <cell r="M210">
            <v>31222.886844205361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24562.783779778991</v>
          </cell>
          <cell r="F211">
            <v>32367.4160491656</v>
          </cell>
          <cell r="G211">
            <v>46325.078017216438</v>
          </cell>
          <cell r="H211">
            <v>52966.596867617773</v>
          </cell>
          <cell r="I211">
            <v>18517.692894701791</v>
          </cell>
          <cell r="J211">
            <v>32453.944455230041</v>
          </cell>
          <cell r="K211">
            <v>29079.878926698679</v>
          </cell>
          <cell r="L211">
            <v>30354.311367789978</v>
          </cell>
          <cell r="M211">
            <v>31255.13362519033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  <cell r="J227">
            <v>0.87777396519917716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  <cell r="J228">
            <v>0.43888698259958858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3.7590625210084027E-4</v>
          </cell>
          <cell r="F229">
            <v>2.3064520538772469E-3</v>
          </cell>
          <cell r="G229">
            <v>1.4195786999308589E-2</v>
          </cell>
          <cell r="J229">
            <v>8.7777396519917719E-4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6.5407687865546224E-2</v>
          </cell>
          <cell r="F230">
            <v>0.40132265737464101</v>
          </cell>
          <cell r="G230">
            <v>2.470066937879694</v>
          </cell>
          <cell r="J230">
            <v>0.15273266994465681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1829.5146775061539</v>
          </cell>
          <cell r="G236">
            <v>1878.2734999653219</v>
          </cell>
          <cell r="H236">
            <v>2672.900675340125</v>
          </cell>
          <cell r="I236">
            <v>2754.745029930189</v>
          </cell>
          <cell r="J236">
            <v>2754.7450299301881</v>
          </cell>
          <cell r="K236">
            <v>2754.8130534514489</v>
          </cell>
          <cell r="L236">
            <v>2755.512470213479</v>
          </cell>
          <cell r="M236">
            <v>2755.512470213479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15745.46859268251</v>
          </cell>
          <cell r="G237">
            <v>16165.104749247001</v>
          </cell>
          <cell r="H237">
            <v>23003.955175859061</v>
          </cell>
          <cell r="I237">
            <v>23708.337453044631</v>
          </cell>
          <cell r="J237">
            <v>23708.337453044631</v>
          </cell>
          <cell r="K237">
            <v>23708.92288820443</v>
          </cell>
          <cell r="L237">
            <v>23714.942323191819</v>
          </cell>
          <cell r="M237">
            <v>23714.942323191819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352.45842523076908</v>
          </cell>
          <cell r="F238">
            <v>266.11122581907688</v>
          </cell>
          <cell r="G238">
            <v>273.20341817677411</v>
          </cell>
          <cell r="H238">
            <v>388.78555277674559</v>
          </cell>
          <cell r="I238">
            <v>400.69018617166381</v>
          </cell>
          <cell r="J238">
            <v>400.6901861716637</v>
          </cell>
          <cell r="K238">
            <v>400.70008050202898</v>
          </cell>
          <cell r="L238">
            <v>400.80181384923333</v>
          </cell>
          <cell r="M238">
            <v>400.80181384923333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1.8295146775061539</v>
          </cell>
          <cell r="G239">
            <v>1.8782734999653219</v>
          </cell>
          <cell r="H239">
            <v>2.672900675340125</v>
          </cell>
          <cell r="I239">
            <v>2.7547450299301879</v>
          </cell>
          <cell r="J239">
            <v>2.7547450299301879</v>
          </cell>
          <cell r="K239">
            <v>2.754813053451449</v>
          </cell>
          <cell r="L239">
            <v>2.7555124702134788</v>
          </cell>
          <cell r="M239">
            <v>2.7555124702134779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15745.46859268251</v>
          </cell>
          <cell r="G240">
            <v>16165.104749247001</v>
          </cell>
          <cell r="H240">
            <v>23003.955175859061</v>
          </cell>
          <cell r="I240">
            <v>23708.337453044631</v>
          </cell>
          <cell r="J240">
            <v>23708.337453044631</v>
          </cell>
          <cell r="K240">
            <v>23708.92288820443</v>
          </cell>
          <cell r="L240">
            <v>23714.942323191819</v>
          </cell>
          <cell r="M240">
            <v>23714.942323191819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15870.507604914241</v>
          </cell>
          <cell r="G241">
            <v>16293.476205362809</v>
          </cell>
          <cell r="H241">
            <v>23186.635787470041</v>
          </cell>
          <cell r="I241">
            <v>23896.611754272039</v>
          </cell>
          <cell r="J241">
            <v>23896.611754272039</v>
          </cell>
          <cell r="K241">
            <v>23897.20183853032</v>
          </cell>
          <cell r="L241">
            <v>23903.26907547424</v>
          </cell>
          <cell r="M241">
            <v>23903.26907547424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</v>
          </cell>
          <cell r="G249">
            <v>40.101879299999993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0.9015728571428574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1.1185840384615391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8.9760154730769219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8.9760154730769219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</v>
          </cell>
          <cell r="F276">
            <v>27.02267862888462</v>
          </cell>
          <cell r="G276">
            <v>18.015119085923079</v>
          </cell>
          <cell r="H276">
            <v>9.0075595429615394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  <cell r="K292">
            <v>144.3406535653458</v>
          </cell>
          <cell r="L292">
            <v>65.669570280383823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  <cell r="K293">
            <v>7658.7150781772489</v>
          </cell>
          <cell r="L293">
            <v>3484.4273990771649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  <cell r="K294">
            <v>14.43406535653458</v>
          </cell>
          <cell r="L294">
            <v>6.5669570280383827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  <cell r="K295">
            <v>7658.7150781772489</v>
          </cell>
          <cell r="L295">
            <v>3484.4273990771649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  <cell r="K296">
            <v>7666.6249459926312</v>
          </cell>
          <cell r="L296">
            <v>3488.0260915285312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389.08362169075122</v>
          </cell>
          <cell r="F297">
            <v>316.01582274707141</v>
          </cell>
          <cell r="G297">
            <v>117.15099140625</v>
          </cell>
          <cell r="H297">
            <v>117.1509914062499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20644.77696691126</v>
          </cell>
          <cell r="F298">
            <v>16767.799554959602</v>
          </cell>
          <cell r="G298">
            <v>6216.0316040156258</v>
          </cell>
          <cell r="H298">
            <v>6216.0316040156195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38.908362169075119</v>
          </cell>
          <cell r="F299">
            <v>31.601582274707141</v>
          </cell>
          <cell r="G299">
            <v>11.715099140625</v>
          </cell>
          <cell r="H299">
            <v>11.715099140624989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20644.77696691126</v>
          </cell>
          <cell r="F300">
            <v>16767.799554959602</v>
          </cell>
          <cell r="G300">
            <v>6216.0316040156258</v>
          </cell>
          <cell r="H300">
            <v>6216.0316040156195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20666.098749379911</v>
          </cell>
          <cell r="F301">
            <v>16785.117222046141</v>
          </cell>
          <cell r="G301">
            <v>6222.4514783446884</v>
          </cell>
          <cell r="H301">
            <v>6222.451478344683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L325">
            <v>1.8126115903071251E-5</v>
          </cell>
          <cell r="M325">
            <v>1.368461730433038E-5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L326">
            <v>-5.3348268864498311E-5</v>
          </cell>
          <cell r="M326">
            <v>-4.0276176493800591E-5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L327">
            <v>2.379052712278101E-6</v>
          </cell>
          <cell r="M327">
            <v>1.7961060211933619E-6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L328">
            <v>5.3348268864498311E-5</v>
          </cell>
          <cell r="M328">
            <v>4.0276176493800591E-5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L329">
            <v>1.8126115903071251E-8</v>
          </cell>
          <cell r="M329">
            <v>1.368461730433038E-8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L330">
            <v>-5.3348268864498311E-5</v>
          </cell>
          <cell r="M330">
            <v>-4.0276176493800591E-5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L331">
            <v>-5.2186158258662663E-5</v>
          </cell>
          <cell r="M331">
            <v>-3.9398821466876711E-5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L332">
            <v>2.379052712278102E-9</v>
          </cell>
          <cell r="M332">
            <v>1.7961060211933631E-9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10848.567320177841</v>
          </cell>
          <cell r="H333">
            <v>19731.127898926072</v>
          </cell>
          <cell r="I333">
            <v>7461.3508861485116</v>
          </cell>
          <cell r="J333">
            <v>10422.204412397919</v>
          </cell>
          <cell r="K333">
            <v>7461.3508861485134</v>
          </cell>
          <cell r="L333">
            <v>10161.64930208805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1423.8744607733411</v>
          </cell>
          <cell r="H334">
            <v>2589.7105367340459</v>
          </cell>
          <cell r="I334">
            <v>979.30230380699243</v>
          </cell>
          <cell r="J334">
            <v>1367.9143291272269</v>
          </cell>
          <cell r="K334">
            <v>979.30230380699243</v>
          </cell>
          <cell r="L334">
            <v>1333.716470899057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10.848567320177841</v>
          </cell>
          <cell r="H335">
            <v>19.731127898926069</v>
          </cell>
          <cell r="I335">
            <v>7.4613508861485123</v>
          </cell>
          <cell r="J335">
            <v>10.422204412397919</v>
          </cell>
          <cell r="K335">
            <v>7.4613508861485123</v>
          </cell>
          <cell r="L335">
            <v>10.16164930208806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695.52877231490174</v>
          </cell>
          <cell r="H336">
            <v>1265.011937419898</v>
          </cell>
          <cell r="I336">
            <v>478.36585868819662</v>
          </cell>
          <cell r="J336">
            <v>668.19358038986184</v>
          </cell>
          <cell r="K336">
            <v>478.36585868819662</v>
          </cell>
          <cell r="L336">
            <v>651.48874088012053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1.4238744607733409</v>
          </cell>
          <cell r="H337">
            <v>2.5897105367340458</v>
          </cell>
          <cell r="I337">
            <v>0.97930230380699235</v>
          </cell>
          <cell r="J337">
            <v>1.367914329127228</v>
          </cell>
          <cell r="K337">
            <v>0.97930230380699235</v>
          </cell>
          <cell r="L337">
            <v>1.333716470899057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  <cell r="K338">
            <v>1.3684617304305779E-5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  <cell r="K339">
            <v>-4.0276176493728173E-5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  <cell r="K340">
            <v>1.796106021190133E-6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  <cell r="K341">
            <v>4.0276176493728173E-5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  <cell r="K342">
            <v>1.368461730430578E-8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  <cell r="K343">
            <v>-4.0276176493728173E-5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  <cell r="K344">
            <v>-3.9398821466805858E-5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  <cell r="K345">
            <v>1.796106021190133E-9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41801.977795238417</v>
          </cell>
          <cell r="G346">
            <v>44834.220262069903</v>
          </cell>
          <cell r="H346">
            <v>38931.431982943141</v>
          </cell>
          <cell r="I346">
            <v>22243.139784725139</v>
          </cell>
          <cell r="J346">
            <v>14292.14632891457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5486.5095856250446</v>
          </cell>
          <cell r="G347">
            <v>5884.4914093966736</v>
          </cell>
          <cell r="H347">
            <v>5109.7504477612874</v>
          </cell>
          <cell r="I347">
            <v>2919.412096745174</v>
          </cell>
          <cell r="J347">
            <v>1875.8442056700369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41.801977795238429</v>
          </cell>
          <cell r="G348">
            <v>44.834220262069913</v>
          </cell>
          <cell r="H348">
            <v>38.931431982943138</v>
          </cell>
          <cell r="I348">
            <v>22.243139784725141</v>
          </cell>
          <cell r="J348">
            <v>14.292146328914569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2680.0293013972241</v>
          </cell>
          <cell r="G349">
            <v>2874.4339465519561</v>
          </cell>
          <cell r="H349">
            <v>2495.9914330064421</v>
          </cell>
          <cell r="I349">
            <v>1426.0632994481909</v>
          </cell>
          <cell r="J349">
            <v>916.30523151253522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5.4865095856250452</v>
          </cell>
          <cell r="G350">
            <v>5.8844914093966754</v>
          </cell>
          <cell r="H350">
            <v>5.1097504477612876</v>
          </cell>
          <cell r="I350">
            <v>2.9194120967451749</v>
          </cell>
          <cell r="J350">
            <v>1.875844205670038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8337.8065833707897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5.5585377222471903</v>
          </cell>
          <cell r="I353">
            <v>2.7792688611235961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890.92937429393237</v>
          </cell>
          <cell r="F354">
            <v>712.74349943514596</v>
          </cell>
          <cell r="G354">
            <v>534.55762457635956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  <cell r="K359">
            <v>2.2835427678742739E-5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  <cell r="K360">
            <v>-5.334826886450178E-5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  <cell r="K361">
            <v>2.9971498828349851E-6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  <cell r="K362">
            <v>5.334826886450178E-5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  <cell r="K363">
            <v>2.283542767874274E-8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  <cell r="K364">
            <v>-5.334826886450178E-5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  <cell r="K365">
            <v>-5.1884232507448387E-5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  <cell r="K366">
            <v>2.997149882834985E-9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3128.6038203530229</v>
          </cell>
          <cell r="F372">
            <v>1560.5800692648211</v>
          </cell>
          <cell r="H372">
            <v>947.52001416405881</v>
          </cell>
          <cell r="I372">
            <v>1126.297375327089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410.62925142133429</v>
          </cell>
          <cell r="F373">
            <v>204.82613409100779</v>
          </cell>
          <cell r="H373">
            <v>124.3620018590327</v>
          </cell>
          <cell r="I373">
            <v>147.82653051168029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3.1286038203530242</v>
          </cell>
          <cell r="F374">
            <v>1.5605800692648211</v>
          </cell>
          <cell r="H374">
            <v>0.9475200141640584</v>
          </cell>
          <cell r="I374">
            <v>1.126297375327088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200.58261243238331</v>
          </cell>
          <cell r="F375">
            <v>100.05268969074091</v>
          </cell>
          <cell r="H375">
            <v>60.747876908093197</v>
          </cell>
          <cell r="I375">
            <v>72.209740475657952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0.41062925142133438</v>
          </cell>
          <cell r="F376">
            <v>0.20482613409100781</v>
          </cell>
          <cell r="H376">
            <v>0.12436200185903271</v>
          </cell>
          <cell r="I376">
            <v>0.1478265305116804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4852.1701817113371</v>
          </cell>
          <cell r="I377">
            <v>5767.6739895814007</v>
          </cell>
          <cell r="J377">
            <v>3885.5498807805761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1911.3934736842109</v>
          </cell>
          <cell r="G378">
            <v>2171.6564210526308</v>
          </cell>
          <cell r="H378">
            <v>636.84733634961299</v>
          </cell>
          <cell r="I378">
            <v>757.00721113255884</v>
          </cell>
          <cell r="J378">
            <v>509.97842185245071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16.54595368421052</v>
          </cell>
          <cell r="H379">
            <v>4.8521701817113367</v>
          </cell>
          <cell r="I379">
            <v>5.7676739895814002</v>
          </cell>
          <cell r="J379">
            <v>3.8855498807805762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933.67020252631585</v>
          </cell>
          <cell r="G380">
            <v>1060.802455578948</v>
          </cell>
          <cell r="H380">
            <v>311.08476077496812</v>
          </cell>
          <cell r="I380">
            <v>369.77999865703748</v>
          </cell>
          <cell r="J380">
            <v>249.11231673154469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0.63684733634961299</v>
          </cell>
          <cell r="I381">
            <v>0.75700721113255887</v>
          </cell>
          <cell r="J381">
            <v>0.50997842185245068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22617.195322573709</v>
          </cell>
          <cell r="F382">
            <v>11260.001258842971</v>
          </cell>
          <cell r="G382">
            <v>13253.552817378169</v>
          </cell>
          <cell r="H382">
            <v>5630.0006294214872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2968.5068860878</v>
          </cell>
          <cell r="F383">
            <v>1477.8751652231399</v>
          </cell>
          <cell r="G383">
            <v>1739.5288072808851</v>
          </cell>
          <cell r="H383">
            <v>738.93758261157029</v>
          </cell>
          <cell r="I383">
            <v>369.46879130578509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22.617195322573711</v>
          </cell>
          <cell r="F384">
            <v>11.260001258842969</v>
          </cell>
          <cell r="G384">
            <v>13.25355281737817</v>
          </cell>
          <cell r="H384">
            <v>5.6300006294214864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1450.0449351185071</v>
          </cell>
          <cell r="F385">
            <v>721.90683070757018</v>
          </cell>
          <cell r="G385">
            <v>849.71840500415783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2.9685068860877988</v>
          </cell>
          <cell r="F386">
            <v>1.4778751652231401</v>
          </cell>
          <cell r="G386">
            <v>1.7395288072808841</v>
          </cell>
          <cell r="H386">
            <v>0.73893758261157028</v>
          </cell>
          <cell r="I386">
            <v>0.36946879130578503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K387">
            <v>3269.3514433126552</v>
          </cell>
          <cell r="L387">
            <v>28742.735142439389</v>
          </cell>
          <cell r="M387">
            <v>44860.503211778501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K388">
            <v>429.10237693478598</v>
          </cell>
          <cell r="L388">
            <v>3772.4839874451691</v>
          </cell>
          <cell r="M388">
            <v>5887.9410465459277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K389">
            <v>3.2693514433126549</v>
          </cell>
          <cell r="L389">
            <v>28.74273514243939</v>
          </cell>
          <cell r="M389">
            <v>44.860503211778507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K390">
            <v>209.6062944093826</v>
          </cell>
          <cell r="L390">
            <v>1842.768606819646</v>
          </cell>
          <cell r="M390">
            <v>2876.1190121651498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K391">
            <v>0.42910237693478598</v>
          </cell>
          <cell r="L391">
            <v>3.7724839874451699</v>
          </cell>
          <cell r="M391">
            <v>5.8879410465459276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15654.01927212597</v>
          </cell>
          <cell r="F392">
            <v>11057.85168</v>
          </cell>
          <cell r="G392">
            <v>8293.3887599999998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134724.18222656049</v>
          </cell>
          <cell r="F393">
            <v>95167.892595054538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2276.9482577637759</v>
          </cell>
          <cell r="F394">
            <v>1608.414789818182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15.654019272125961</v>
          </cell>
          <cell r="F395">
            <v>11.057851680000001</v>
          </cell>
          <cell r="G395">
            <v>8.2933887600000009</v>
          </cell>
          <cell r="H395">
            <v>5.5289258400000003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134724.18222656049</v>
          </cell>
          <cell r="F396">
            <v>95167.892595054538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135794.0632891772</v>
          </cell>
          <cell r="F397">
            <v>95923.646494420318</v>
          </cell>
          <cell r="G397">
            <v>71942.734870815271</v>
          </cell>
          <cell r="H397">
            <v>47961.823247210181</v>
          </cell>
          <cell r="I397">
            <v>23980.911623605101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3079.7277004799962</v>
          </cell>
          <cell r="F404">
            <v>1586.389696261682</v>
          </cell>
          <cell r="G404">
            <v>1645.9004917060511</v>
          </cell>
          <cell r="H404">
            <v>793.19484813084114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163410.35178746871</v>
          </cell>
          <cell r="F405">
            <v>84173.837283644854</v>
          </cell>
          <cell r="G405">
            <v>87331.480089923061</v>
          </cell>
          <cell r="H405">
            <v>42086.91864182242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164.59004917060511</v>
          </cell>
          <cell r="H406">
            <v>79.319484813084102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163410.35178746871</v>
          </cell>
          <cell r="F407">
            <v>84173.837283644854</v>
          </cell>
          <cell r="G407">
            <v>87331.480089923061</v>
          </cell>
          <cell r="H407">
            <v>42086.91864182242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87421.675436868551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  <cell r="K409">
            <v>1.268038719443125E-6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  <cell r="K410">
            <v>6.7282134453652202E-5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  <cell r="K411">
            <v>1.2680387194431249E-7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  <cell r="K412">
            <v>6.7282134453652202E-5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  <cell r="K413">
            <v>6.7351622975477682E-5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9839.5181379651112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79.201916860465076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9839.5181379651112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9873.0205487970925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19345.091764289271</v>
          </cell>
          <cell r="F433">
            <v>20058.471399758331</v>
          </cell>
          <cell r="G433">
            <v>17053.41631711274</v>
          </cell>
          <cell r="H433">
            <v>778.62444540829983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166490.89430229689</v>
          </cell>
          <cell r="F434">
            <v>172630.4988559201</v>
          </cell>
          <cell r="G434">
            <v>146767.9020673694</v>
          </cell>
          <cell r="H434">
            <v>6701.1251133457963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2813.8315293511678</v>
          </cell>
          <cell r="F435">
            <v>2917.595839964848</v>
          </cell>
          <cell r="G435">
            <v>2480.496918852763</v>
          </cell>
          <cell r="H435">
            <v>113.2544647866618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19.345091764289279</v>
          </cell>
          <cell r="F436">
            <v>20.058471399758329</v>
          </cell>
          <cell r="G436">
            <v>17.053416317112742</v>
          </cell>
          <cell r="H436">
            <v>0.7786244454083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166490.89430229689</v>
          </cell>
          <cell r="F437">
            <v>172630.4988559201</v>
          </cell>
          <cell r="G437">
            <v>146767.9020673694</v>
          </cell>
          <cell r="H437">
            <v>6701.1251133457963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167813.04339215081</v>
          </cell>
          <cell r="F438">
            <v>174001.4042012236</v>
          </cell>
          <cell r="G438">
            <v>147933.42555711529</v>
          </cell>
          <cell r="H438">
            <v>6754.3405549874296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64539.578010036283</v>
          </cell>
          <cell r="F439">
            <v>64539.578010036268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555451.07729183033</v>
          </cell>
          <cell r="F440">
            <v>555451.07729183021</v>
          </cell>
          <cell r="G440">
            <v>229743.6254471899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9387.574983278002</v>
          </cell>
          <cell r="F441">
            <v>9387.5749832780039</v>
          </cell>
          <cell r="G441">
            <v>3882.85413241263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64.53957801003628</v>
          </cell>
          <cell r="F442">
            <v>64.53957801003628</v>
          </cell>
          <cell r="G442">
            <v>26.694622160336831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555451.07729183033</v>
          </cell>
          <cell r="F443">
            <v>555451.07729183021</v>
          </cell>
          <cell r="G443">
            <v>229743.6254471899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559862.064087098</v>
          </cell>
          <cell r="F444">
            <v>559862.06408709812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-117.01336085695149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-34.869981535371551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991.98768744068957</v>
          </cell>
          <cell r="F468">
            <v>1745.890984396055</v>
          </cell>
          <cell r="G468">
            <v>2965.366228102785</v>
          </cell>
          <cell r="H468">
            <v>85.79523594758345</v>
          </cell>
          <cell r="K468">
            <v>-2.7500560039268111E-6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157342.33206313371</v>
          </cell>
          <cell r="H469">
            <v>4552.2952193787778</v>
          </cell>
          <cell r="K469">
            <v>-1.459179715683566E-4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296.53662281027852</v>
          </cell>
          <cell r="H470">
            <v>8.5795235947583457</v>
          </cell>
          <cell r="K470">
            <v>-2.7500560039268109E-7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157342.33206313371</v>
          </cell>
          <cell r="H471">
            <v>4552.2952193787778</v>
          </cell>
          <cell r="K471">
            <v>-1.459179715683566E-4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92732.650457999582</v>
          </cell>
          <cell r="G472">
            <v>157504.83413243381</v>
          </cell>
          <cell r="H472">
            <v>4556.9967983087035</v>
          </cell>
          <cell r="K472">
            <v>-1.460686746373718E-4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786.02941895980302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83499.590764332286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  <cell r="K489">
            <v>1.3701296509091421E-6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  <cell r="K490">
            <v>1.4757913093279539E-5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  <cell r="K491">
            <v>1.3701296509091421E-7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  <cell r="K492">
            <v>5.7941166183959538E-5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  <cell r="K493">
            <v>1.4757913093279539E-5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  <cell r="K494">
            <v>1.4832996198149361E-5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830.19886106896547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6875.8914560089679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6875.8914560089679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13798.60612778223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64.222349297368396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1595.711305541947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12.844469859473669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1595.711305541947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2844.4776669671901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124.44589792981461</v>
          </cell>
          <cell r="J521">
            <v>62.222948964907268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14684.080827236839</v>
          </cell>
          <cell r="F524">
            <v>23532.99194420893</v>
          </cell>
          <cell r="G524">
            <v>28140.276863779029</v>
          </cell>
          <cell r="H524">
            <v>28140.276863779029</v>
          </cell>
          <cell r="I524">
            <v>28140.276863779021</v>
          </cell>
          <cell r="J524">
            <v>28140.276863779029</v>
          </cell>
          <cell r="K524">
            <v>13456.196036542189</v>
          </cell>
          <cell r="L524">
            <v>4607.2849195701001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1927.2856085748349</v>
          </cell>
          <cell r="F525">
            <v>3088.705192677422</v>
          </cell>
          <cell r="G525">
            <v>3693.4113383709978</v>
          </cell>
          <cell r="H525">
            <v>3693.4113383709969</v>
          </cell>
          <cell r="I525">
            <v>3693.4113383709969</v>
          </cell>
          <cell r="J525">
            <v>3693.4113383709978</v>
          </cell>
          <cell r="K525">
            <v>1766.125729796162</v>
          </cell>
          <cell r="L525">
            <v>604.70614569357576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14.684080827236841</v>
          </cell>
          <cell r="F526">
            <v>23.532991944208931</v>
          </cell>
          <cell r="G526">
            <v>28.140276863779029</v>
          </cell>
          <cell r="H526">
            <v>28.140276863779029</v>
          </cell>
          <cell r="I526">
            <v>28.140276863779029</v>
          </cell>
          <cell r="J526">
            <v>28.140276863779029</v>
          </cell>
          <cell r="K526">
            <v>13.45619603654219</v>
          </cell>
          <cell r="L526">
            <v>4.6072849195701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941.43313203622176</v>
          </cell>
          <cell r="F527">
            <v>1508.7589460230949</v>
          </cell>
          <cell r="G527">
            <v>1804.1435004290331</v>
          </cell>
          <cell r="H527">
            <v>1804.1435004290331</v>
          </cell>
          <cell r="I527">
            <v>1804.1435004290331</v>
          </cell>
          <cell r="J527">
            <v>1804.1435004290331</v>
          </cell>
          <cell r="K527">
            <v>862.71036839281101</v>
          </cell>
          <cell r="L527">
            <v>295.3845544059381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744.46923160645315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6407.1729232893558</v>
          </cell>
          <cell r="F529">
            <v>3581.252171714742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108.2864336882114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0.74446923160645306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6407.1729232893558</v>
          </cell>
          <cell r="F532">
            <v>3581.252171714742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6458.0540113186044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6372.7543547422483</v>
          </cell>
          <cell r="F534">
            <v>5444.0003908668059</v>
          </cell>
          <cell r="G534">
            <v>4422.5114275340347</v>
          </cell>
          <cell r="H534">
            <v>6372.7543547422474</v>
          </cell>
          <cell r="I534">
            <v>6372.7543547422474</v>
          </cell>
          <cell r="J534">
            <v>6294.8714037262616</v>
          </cell>
          <cell r="K534">
            <v>81.858940929303117</v>
          </cell>
          <cell r="L534">
            <v>81.858940929303117</v>
          </cell>
          <cell r="M534">
            <v>81.858940929303103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54846.241342131703</v>
          </cell>
          <cell r="F535">
            <v>46853.047000305502</v>
          </cell>
          <cell r="G535">
            <v>38061.741531331558</v>
          </cell>
          <cell r="H535">
            <v>54846.241342131689</v>
          </cell>
          <cell r="I535">
            <v>54846.241342131689</v>
          </cell>
          <cell r="J535">
            <v>54175.95234461502</v>
          </cell>
          <cell r="K535">
            <v>704.50781252519312</v>
          </cell>
          <cell r="L535">
            <v>704.50781252519323</v>
          </cell>
          <cell r="M535">
            <v>704.50781252519323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926.94608796250884</v>
          </cell>
          <cell r="F536">
            <v>791.85460230789931</v>
          </cell>
          <cell r="G536">
            <v>643.27438945949609</v>
          </cell>
          <cell r="H536">
            <v>926.94608796250884</v>
          </cell>
          <cell r="I536">
            <v>926.94608796250861</v>
          </cell>
          <cell r="J536">
            <v>915.61765872382</v>
          </cell>
          <cell r="K536">
            <v>11.906755044262271</v>
          </cell>
          <cell r="L536">
            <v>11.906755044262271</v>
          </cell>
          <cell r="M536">
            <v>11.906755044262271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6.3727543547422467</v>
          </cell>
          <cell r="F537">
            <v>5.4440003908668064</v>
          </cell>
          <cell r="G537">
            <v>4.4225114275340358</v>
          </cell>
          <cell r="H537">
            <v>6.3727543547422476</v>
          </cell>
          <cell r="I537">
            <v>6.3727543547422476</v>
          </cell>
          <cell r="J537">
            <v>6.2948714037262601</v>
          </cell>
          <cell r="K537">
            <v>8.1858940929303112E-2</v>
          </cell>
          <cell r="L537">
            <v>8.1858940929303112E-2</v>
          </cell>
          <cell r="M537">
            <v>8.1858940929303112E-2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54846.241342131703</v>
          </cell>
          <cell r="F538">
            <v>46853.047000305502</v>
          </cell>
          <cell r="G538">
            <v>38061.741531331558</v>
          </cell>
          <cell r="H538">
            <v>54846.241342131689</v>
          </cell>
          <cell r="I538">
            <v>54846.241342131689</v>
          </cell>
          <cell r="J538">
            <v>54175.95234461502</v>
          </cell>
          <cell r="K538">
            <v>704.50781252519312</v>
          </cell>
          <cell r="L538">
            <v>704.50781252519323</v>
          </cell>
          <cell r="M538">
            <v>704.50781252519323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55281.790135213087</v>
          </cell>
          <cell r="F539">
            <v>47225.119681564938</v>
          </cell>
          <cell r="G539">
            <v>38364.000085078827</v>
          </cell>
          <cell r="H539">
            <v>55281.790135213079</v>
          </cell>
          <cell r="I539">
            <v>55281.790135213072</v>
          </cell>
          <cell r="J539">
            <v>54606.178192007857</v>
          </cell>
          <cell r="K539">
            <v>710.10249905161595</v>
          </cell>
          <cell r="L539">
            <v>710.10249905161595</v>
          </cell>
          <cell r="M539">
            <v>710.10249905161606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169.30071517758051</v>
          </cell>
          <cell r="G540">
            <v>135.44057214206441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7923.0906255383734</v>
          </cell>
          <cell r="F541">
            <v>8983.0959473224175</v>
          </cell>
          <cell r="G541">
            <v>7186.4767578579349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16.930071517758041</v>
          </cell>
          <cell r="G542">
            <v>13.544057214206431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7923.0906255383734</v>
          </cell>
          <cell r="F543">
            <v>8983.0959473224175</v>
          </cell>
          <cell r="G543">
            <v>7186.4767578579349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8992.3736265141506</v>
          </cell>
          <cell r="G544">
            <v>7193.8989012113179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383.53866622373971</v>
          </cell>
          <cell r="G545">
            <v>383.53866622373971</v>
          </cell>
          <cell r="H545">
            <v>345.37296902814552</v>
          </cell>
          <cell r="I545">
            <v>383.53866622373971</v>
          </cell>
          <cell r="J545">
            <v>302.78005968013701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20350.561629831631</v>
          </cell>
          <cell r="G546">
            <v>20350.561629831631</v>
          </cell>
          <cell r="H546">
            <v>18325.489736633401</v>
          </cell>
          <cell r="I546">
            <v>20350.56162983162</v>
          </cell>
          <cell r="J546">
            <v>16065.50996662806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38.353866622373971</v>
          </cell>
          <cell r="G547">
            <v>38.353866622373971</v>
          </cell>
          <cell r="H547">
            <v>34.537296902814553</v>
          </cell>
          <cell r="I547">
            <v>38.353866622373957</v>
          </cell>
          <cell r="J547">
            <v>30.278005968013691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20350.561629831631</v>
          </cell>
          <cell r="G548">
            <v>20350.561629831631</v>
          </cell>
          <cell r="H548">
            <v>18325.489736633401</v>
          </cell>
          <cell r="I548">
            <v>20350.56162983162</v>
          </cell>
          <cell r="J548">
            <v>16065.50996662806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20371.57954874069</v>
          </cell>
          <cell r="G549">
            <v>20371.57954874069</v>
          </cell>
          <cell r="H549">
            <v>18344.41617533614</v>
          </cell>
          <cell r="I549">
            <v>20371.57954874069</v>
          </cell>
          <cell r="J549">
            <v>16082.102313898529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307.13554004267343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131.76114667830689</v>
          </cell>
          <cell r="J555">
            <v>50.188631914370823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7631.2943849269604</v>
          </cell>
          <cell r="F556">
            <v>3956.3282165120181</v>
          </cell>
          <cell r="G556">
            <v>3453.9119108609052</v>
          </cell>
          <cell r="H556">
            <v>5609.0013729213142</v>
          </cell>
          <cell r="I556">
            <v>3273.8252911336658</v>
          </cell>
          <cell r="J556">
            <v>1247.0202076323999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61.427108008534667</v>
          </cell>
          <cell r="F557">
            <v>31.845947543697481</v>
          </cell>
          <cell r="G557">
            <v>27.801813073739499</v>
          </cell>
          <cell r="H557">
            <v>45.148924386272981</v>
          </cell>
          <cell r="I557">
            <v>26.352229335661381</v>
          </cell>
          <cell r="J557">
            <v>10.03772638287416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7631.2943849269604</v>
          </cell>
          <cell r="F558">
            <v>3956.3282165120181</v>
          </cell>
          <cell r="G558">
            <v>3453.9119108609052</v>
          </cell>
          <cell r="H558">
            <v>5609.0013729213142</v>
          </cell>
          <cell r="I558">
            <v>3273.8252911336658</v>
          </cell>
          <cell r="J558">
            <v>1247.0202076323999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7657.2780516145676</v>
          </cell>
          <cell r="F559">
            <v>3969.799052323001</v>
          </cell>
          <cell r="G559">
            <v>3465.6720777910959</v>
          </cell>
          <cell r="H559">
            <v>5628.0993679367066</v>
          </cell>
          <cell r="I559">
            <v>3284.9722841426501</v>
          </cell>
          <cell r="J559">
            <v>1251.266165892356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  <cell r="I560">
            <v>0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  <cell r="I561">
            <v>0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  <cell r="I562">
            <v>0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  <cell r="I563">
            <v>0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  <cell r="I564">
            <v>0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  <cell r="I565">
            <v>0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  <cell r="I566">
            <v>0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  <cell r="I567">
            <v>0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  <cell r="I583">
            <v>9.189282567842981E-15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  <cell r="I584">
            <v>1.2060933899689501E-15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  <cell r="I585">
            <v>9.1892867368332682E-18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  <cell r="I586">
            <v>5.8914773135297941E-16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8.3242093236591888E-3</v>
          </cell>
          <cell r="K616">
            <v>6.2712072554784518E-2</v>
          </cell>
          <cell r="L616">
            <v>6.2712072554784504E-2</v>
          </cell>
          <cell r="M616">
            <v>5.8450077381071018E-2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8.3542959702889909E-3</v>
          </cell>
          <cell r="K617">
            <v>6.2938736240549326E-2</v>
          </cell>
          <cell r="L617">
            <v>6.2938736240549312E-2</v>
          </cell>
          <cell r="M617">
            <v>5.8661336703761363E-2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3.5563412091964628E-4</v>
          </cell>
          <cell r="K618">
            <v>2.6792397844539102E-3</v>
          </cell>
          <cell r="L618">
            <v>2.6792397844539102E-3</v>
          </cell>
          <cell r="M618">
            <v>2.4971551145430509E-3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8.3242093236591888E-3</v>
          </cell>
          <cell r="K619">
            <v>6.2712072554784518E-2</v>
          </cell>
          <cell r="L619">
            <v>6.2712072554784504E-2</v>
          </cell>
          <cell r="M619">
            <v>5.8450077381071018E-2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7.1126824183929244E-5</v>
          </cell>
          <cell r="K620">
            <v>5.3584795689078199E-4</v>
          </cell>
          <cell r="L620">
            <v>5.3584795689078177E-4</v>
          </cell>
          <cell r="M620">
            <v>4.9943102290861006E-4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1.531121766156576E-3</v>
          </cell>
          <cell r="J621">
            <v>1.531121766156576E-3</v>
          </cell>
          <cell r="K621">
            <v>1.5311217661565721E-3</v>
          </cell>
          <cell r="L621">
            <v>0.33752912928243872</v>
          </cell>
          <cell r="M621">
            <v>2.3054492359631782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1.536655783591076E-3</v>
          </cell>
          <cell r="J622">
            <v>1.536655783591076E-3</v>
          </cell>
          <cell r="K622">
            <v>1.5366557835910721E-3</v>
          </cell>
          <cell r="L622">
            <v>0.33874907933957182</v>
          </cell>
          <cell r="M622">
            <v>2.3137819476704902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6.5413917665476057E-5</v>
          </cell>
          <cell r="J623">
            <v>6.5413917665476057E-5</v>
          </cell>
          <cell r="K623">
            <v>6.5413917665475894E-5</v>
          </cell>
          <cell r="L623">
            <v>1.4420213441289039E-2</v>
          </cell>
          <cell r="M623">
            <v>9.8495410251915883E-2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1.531121766156576E-3</v>
          </cell>
          <cell r="J624">
            <v>1.531121766156576E-3</v>
          </cell>
          <cell r="K624">
            <v>1.5311217661565721E-3</v>
          </cell>
          <cell r="L624">
            <v>0.33752912928243872</v>
          </cell>
          <cell r="M624">
            <v>2.3054492359631782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1.308278353309521E-5</v>
          </cell>
          <cell r="J625">
            <v>1.308278353309521E-5</v>
          </cell>
          <cell r="K625">
            <v>1.3082783533095179E-5</v>
          </cell>
          <cell r="L625">
            <v>2.8840426882578069E-3</v>
          </cell>
          <cell r="M625">
            <v>1.969908205038317E-2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18523.605718952909</v>
          </cell>
          <cell r="H652">
            <v>31787.886425843619</v>
          </cell>
          <cell r="I652">
            <v>40347.702894768488</v>
          </cell>
          <cell r="J652">
            <v>47782.182466402999</v>
          </cell>
          <cell r="K652">
            <v>55217.907484316493</v>
          </cell>
          <cell r="L652">
            <v>62652.82097473435</v>
          </cell>
          <cell r="M652">
            <v>70087.204488012227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18537.29796852664</v>
          </cell>
          <cell r="H653">
            <v>31811.383345448161</v>
          </cell>
          <cell r="I653">
            <v>40377.527045970171</v>
          </cell>
          <cell r="J653">
            <v>47817.502024454181</v>
          </cell>
          <cell r="K653">
            <v>55258.72336982422</v>
          </cell>
          <cell r="L653">
            <v>62699.132587835004</v>
          </cell>
          <cell r="M653">
            <v>70139.011436958128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249.858568863865</v>
          </cell>
          <cell r="H654">
            <v>428.77590519224998</v>
          </cell>
          <cell r="I654">
            <v>544.23633579700004</v>
          </cell>
          <cell r="J654">
            <v>644.51748268599999</v>
          </cell>
          <cell r="K654">
            <v>744.81542897300005</v>
          </cell>
          <cell r="L654">
            <v>845.10242884374998</v>
          </cell>
          <cell r="M654">
            <v>945.3822800344999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18523.605718952909</v>
          </cell>
          <cell r="H655">
            <v>31787.886425843619</v>
          </cell>
          <cell r="I655">
            <v>40347.702894768488</v>
          </cell>
          <cell r="J655">
            <v>47782.182466402999</v>
          </cell>
          <cell r="K655">
            <v>55217.907484316493</v>
          </cell>
          <cell r="L655">
            <v>62652.82097473435</v>
          </cell>
          <cell r="M655">
            <v>70087.204488012227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24.985856886386511</v>
          </cell>
          <cell r="H656">
            <v>42.877590519225002</v>
          </cell>
          <cell r="I656">
            <v>54.423633579700002</v>
          </cell>
          <cell r="J656">
            <v>64.451748268599999</v>
          </cell>
          <cell r="K656">
            <v>74.481542897300002</v>
          </cell>
          <cell r="L656">
            <v>84.510242884374989</v>
          </cell>
          <cell r="M656">
            <v>94.538228003450001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6309.8878399975574</v>
          </cell>
          <cell r="F657">
            <v>5633.1133721373026</v>
          </cell>
          <cell r="H657">
            <v>5808.2412216935363</v>
          </cell>
          <cell r="I657">
            <v>10445.776945431529</v>
          </cell>
          <cell r="J657">
            <v>3992.2950051517141</v>
          </cell>
          <cell r="K657">
            <v>3591.8006506379038</v>
          </cell>
          <cell r="L657">
            <v>5328.1156513310461</v>
          </cell>
          <cell r="M657">
            <v>6181.3836800425788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6315.4454092406168</v>
          </cell>
          <cell r="F658">
            <v>5638.0748577315808</v>
          </cell>
          <cell r="H658">
            <v>5813.3569549028243</v>
          </cell>
          <cell r="I658">
            <v>10454.97728783759</v>
          </cell>
          <cell r="J658">
            <v>3995.8113047266779</v>
          </cell>
          <cell r="K658">
            <v>3594.9642062080438</v>
          </cell>
          <cell r="L658">
            <v>5332.8085036317798</v>
          </cell>
          <cell r="M658">
            <v>6186.8280664866606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101.4154971361384</v>
          </cell>
          <cell r="F659">
            <v>90.538058289757942</v>
          </cell>
          <cell r="H659">
            <v>93.352795789931207</v>
          </cell>
          <cell r="I659">
            <v>167.88945996456289</v>
          </cell>
          <cell r="J659">
            <v>64.166050638031649</v>
          </cell>
          <cell r="K659">
            <v>57.729116243449653</v>
          </cell>
          <cell r="L659">
            <v>85.635990889306711</v>
          </cell>
          <cell r="M659">
            <v>99.350117592735785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6309.8878399975574</v>
          </cell>
          <cell r="F660">
            <v>5633.1133721373026</v>
          </cell>
          <cell r="H660">
            <v>5808.2412216935363</v>
          </cell>
          <cell r="I660">
            <v>10445.776945431529</v>
          </cell>
          <cell r="J660">
            <v>3992.2950051517141</v>
          </cell>
          <cell r="K660">
            <v>3591.8006506379038</v>
          </cell>
          <cell r="L660">
            <v>5328.1156513310461</v>
          </cell>
          <cell r="M660">
            <v>6181.3836800425788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10.14154971361384</v>
          </cell>
          <cell r="F661">
            <v>9.0538058289757917</v>
          </cell>
          <cell r="H661">
            <v>9.3352795789931164</v>
          </cell>
          <cell r="I661">
            <v>16.788945996456292</v>
          </cell>
          <cell r="J661">
            <v>6.4166050638031624</v>
          </cell>
          <cell r="K661">
            <v>5.7729116243449647</v>
          </cell>
          <cell r="L661">
            <v>8.563599088930669</v>
          </cell>
          <cell r="M661">
            <v>9.9350117592735767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27970.068637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50539.644241629321</v>
          </cell>
          <cell r="J662">
            <v>50659.25761524259</v>
          </cell>
          <cell r="L662">
            <v>45657.936687150577</v>
          </cell>
          <cell r="M662">
            <v>48037.933319911062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28343.639020671999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51214.6556094962</v>
          </cell>
          <cell r="J663">
            <v>51335.866548508871</v>
          </cell>
          <cell r="L663">
            <v>46267.747594204549</v>
          </cell>
          <cell r="M663">
            <v>48679.531644678493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2146.956228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3879.3756773958548</v>
          </cell>
          <cell r="J664">
            <v>3888.557087737172</v>
          </cell>
          <cell r="L664">
            <v>3504.6603853676361</v>
          </cell>
          <cell r="M664">
            <v>3687.3466940656681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27970.068637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50539.644241629321</v>
          </cell>
          <cell r="J665">
            <v>50659.25761524259</v>
          </cell>
          <cell r="L665">
            <v>45657.936687150577</v>
          </cell>
          <cell r="M665">
            <v>48037.933319911062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1073.478114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1939.687838697927</v>
          </cell>
          <cell r="J666">
            <v>1944.278543868586</v>
          </cell>
          <cell r="L666">
            <v>1752.330192683818</v>
          </cell>
          <cell r="M666">
            <v>1843.673347032834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154.21659705743639</v>
          </cell>
          <cell r="H672">
            <v>1322.1688064175471</v>
          </cell>
          <cell r="I672">
            <v>2004.757673483412</v>
          </cell>
          <cell r="J672">
            <v>2438.431473716701</v>
          </cell>
          <cell r="K672">
            <v>2083.6471644612639</v>
          </cell>
          <cell r="L672">
            <v>2291.5734350975381</v>
          </cell>
          <cell r="M672">
            <v>2541.5983197073592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1327.244113038864</v>
          </cell>
          <cell r="H673">
            <v>11379.065536686279</v>
          </cell>
          <cell r="I673">
            <v>17253.673540788601</v>
          </cell>
          <cell r="J673">
            <v>20986.027965159999</v>
          </cell>
          <cell r="K673">
            <v>17932.625187231621</v>
          </cell>
          <cell r="L673">
            <v>19722.114281880349</v>
          </cell>
          <cell r="M673">
            <v>21873.919356972328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22.431505026536211</v>
          </cell>
          <cell r="H674">
            <v>192.31546275164311</v>
          </cell>
          <cell r="I674">
            <v>291.60111614304168</v>
          </cell>
          <cell r="J674">
            <v>354.68094163152011</v>
          </cell>
          <cell r="K674">
            <v>303.07595119436581</v>
          </cell>
          <cell r="L674">
            <v>333.3197723778236</v>
          </cell>
          <cell r="M674">
            <v>369.68702832107039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0.15421659705743651</v>
          </cell>
          <cell r="H675">
            <v>1.322168806417547</v>
          </cell>
          <cell r="I675">
            <v>2.0047576734834109</v>
          </cell>
          <cell r="J675">
            <v>2.4384314737167001</v>
          </cell>
          <cell r="K675">
            <v>2.0836471644612642</v>
          </cell>
          <cell r="L675">
            <v>2.2915734350975372</v>
          </cell>
          <cell r="M675">
            <v>2.5415983197073588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1327.244113038864</v>
          </cell>
          <cell r="H676">
            <v>11379.065536686279</v>
          </cell>
          <cell r="I676">
            <v>17253.673540788601</v>
          </cell>
          <cell r="J676">
            <v>20986.027965159999</v>
          </cell>
          <cell r="K676">
            <v>17932.625187231621</v>
          </cell>
          <cell r="L676">
            <v>19722.114281880349</v>
          </cell>
          <cell r="M676">
            <v>21873.919356972328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1337.784116463208</v>
          </cell>
          <cell r="H677">
            <v>11469.42976474671</v>
          </cell>
          <cell r="I677">
            <v>17390.689615236312</v>
          </cell>
          <cell r="J677">
            <v>21152.68367260911</v>
          </cell>
          <cell r="K677">
            <v>18075.032999799081</v>
          </cell>
          <cell r="L677">
            <v>19878.732909926381</v>
          </cell>
          <cell r="M677">
            <v>22047.626049404691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2.2431505026536219E-2</v>
          </cell>
          <cell r="H678">
            <v>0.19231546275164321</v>
          </cell>
          <cell r="I678">
            <v>0.29160111614304168</v>
          </cell>
          <cell r="J678">
            <v>0.35468094163152009</v>
          </cell>
          <cell r="K678">
            <v>0.30307595119436581</v>
          </cell>
          <cell r="L678">
            <v>0.33331977237782368</v>
          </cell>
          <cell r="M678">
            <v>0.36968702832107048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239.20268406862681</v>
          </cell>
          <cell r="F679">
            <v>191.362147254902</v>
          </cell>
          <cell r="G679">
            <v>143.52161044117651</v>
          </cell>
          <cell r="H679">
            <v>95.681073627450957</v>
          </cell>
          <cell r="I679">
            <v>47.8405368137255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7478.0068311838204</v>
          </cell>
          <cell r="F680">
            <v>5982.4054649470554</v>
          </cell>
          <cell r="G680">
            <v>4486.8040987102931</v>
          </cell>
          <cell r="H680">
            <v>2991.2027324735291</v>
          </cell>
          <cell r="I680">
            <v>1495.601366236765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30.314230367646971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6.0628460735294123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0.23920268406862691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7478.0068311838204</v>
          </cell>
          <cell r="F683">
            <v>5982.4054649470554</v>
          </cell>
          <cell r="G683">
            <v>4486.8040987102931</v>
          </cell>
          <cell r="H683">
            <v>2991.2027324735291</v>
          </cell>
          <cell r="I683">
            <v>1495.601366236765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7493.0205389350922</v>
          </cell>
          <cell r="F684">
            <v>5994.416431148079</v>
          </cell>
          <cell r="G684">
            <v>4495.8123233610577</v>
          </cell>
          <cell r="H684">
            <v>2997.2082155740391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1.8610996421568542E-2</v>
          </cell>
          <cell r="F685">
            <v>1.4888797137254901E-2</v>
          </cell>
          <cell r="G685">
            <v>1.116659785294118E-2</v>
          </cell>
          <cell r="H685">
            <v>7.4443985686274512E-3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75.149848619999517</v>
          </cell>
          <cell r="F686">
            <v>71.678865324600366</v>
          </cell>
          <cell r="G686">
            <v>272.30067714755182</v>
          </cell>
          <cell r="H686">
            <v>282.34428554246779</v>
          </cell>
          <cell r="I686">
            <v>328.87066352405589</v>
          </cell>
          <cell r="J686">
            <v>375.55626645422342</v>
          </cell>
          <cell r="K686">
            <v>385.54284765460312</v>
          </cell>
          <cell r="L686">
            <v>372.05469343650572</v>
          </cell>
          <cell r="M686">
            <v>383.00176182750869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1703.897567710789</v>
          </cell>
          <cell r="F687">
            <v>1625.198806459772</v>
          </cell>
          <cell r="G687">
            <v>6173.9640198588213</v>
          </cell>
          <cell r="H687">
            <v>6401.686100866219</v>
          </cell>
          <cell r="I687">
            <v>7456.5941776354248</v>
          </cell>
          <cell r="J687">
            <v>8515.1124147387582</v>
          </cell>
          <cell r="K687">
            <v>8741.5414991553644</v>
          </cell>
          <cell r="L687">
            <v>8435.7200825170366</v>
          </cell>
          <cell r="M687">
            <v>8683.9266131690456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15.02996972399991</v>
          </cell>
          <cell r="F688">
            <v>14.335773064920071</v>
          </cell>
          <cell r="G688">
            <v>54.460135429510338</v>
          </cell>
          <cell r="H688">
            <v>56.468857108493559</v>
          </cell>
          <cell r="I688">
            <v>65.77413270481118</v>
          </cell>
          <cell r="J688">
            <v>75.111253290844687</v>
          </cell>
          <cell r="K688">
            <v>77.108569530920619</v>
          </cell>
          <cell r="L688">
            <v>74.410938687301126</v>
          </cell>
          <cell r="M688">
            <v>76.600352365501735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7.5149848619999529E-2</v>
          </cell>
          <cell r="F689">
            <v>7.1678865324600369E-2</v>
          </cell>
          <cell r="G689">
            <v>0.27230067714755168</v>
          </cell>
          <cell r="H689">
            <v>0.28234428554246782</v>
          </cell>
          <cell r="I689">
            <v>0.32887066352405581</v>
          </cell>
          <cell r="J689">
            <v>0.37555626645422358</v>
          </cell>
          <cell r="K689">
            <v>0.38554284765460323</v>
          </cell>
          <cell r="L689">
            <v>0.37205469343650571</v>
          </cell>
          <cell r="M689">
            <v>0.38300176182750878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1703.897567710789</v>
          </cell>
          <cell r="F690">
            <v>1625.198806459772</v>
          </cell>
          <cell r="G690">
            <v>6173.9640198588213</v>
          </cell>
          <cell r="H690">
            <v>6401.686100866219</v>
          </cell>
          <cell r="I690">
            <v>7456.5941776354248</v>
          </cell>
          <cell r="J690">
            <v>8515.1124147387582</v>
          </cell>
          <cell r="K690">
            <v>8741.5414991553644</v>
          </cell>
          <cell r="L690">
            <v>8435.7200825170366</v>
          </cell>
          <cell r="M690">
            <v>8683.9266131690456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1710.2552449040411</v>
          </cell>
          <cell r="F691">
            <v>1631.2628384662339</v>
          </cell>
          <cell r="G691">
            <v>6197.0006571455042</v>
          </cell>
          <cell r="H691">
            <v>6425.5724274231115</v>
          </cell>
          <cell r="I691">
            <v>7484.4166357695594</v>
          </cell>
          <cell r="J691">
            <v>8546.8844748807878</v>
          </cell>
          <cell r="K691">
            <v>8774.1584240669454</v>
          </cell>
          <cell r="L691">
            <v>8467.1959095817656</v>
          </cell>
          <cell r="M691">
            <v>8716.3285622196545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94.164194045237664</v>
          </cell>
          <cell r="G698">
            <v>88.483643816994331</v>
          </cell>
          <cell r="H698">
            <v>82.798720570869349</v>
          </cell>
          <cell r="I698">
            <v>77.122543360507677</v>
          </cell>
          <cell r="J698">
            <v>77.122543360507663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4996.352136040312</v>
          </cell>
          <cell r="G699">
            <v>4694.9421409297211</v>
          </cell>
          <cell r="H699">
            <v>4393.3001134903288</v>
          </cell>
          <cell r="I699">
            <v>4092.1221507085379</v>
          </cell>
          <cell r="J699">
            <v>4092.1221507085379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9.4164194045237686</v>
          </cell>
          <cell r="G700">
            <v>8.8483643816994348</v>
          </cell>
          <cell r="H700">
            <v>8.2798720570869389</v>
          </cell>
          <cell r="I700">
            <v>7.71225433605077</v>
          </cell>
          <cell r="J700">
            <v>7.7122543360507692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4996.352136040312</v>
          </cell>
          <cell r="G701">
            <v>4694.9421409297211</v>
          </cell>
          <cell r="H701">
            <v>4393.3001134903288</v>
          </cell>
          <cell r="I701">
            <v>4092.1221507085379</v>
          </cell>
          <cell r="J701">
            <v>4092.1221507085379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5001.5123338739904</v>
          </cell>
          <cell r="G702">
            <v>4699.7910446108917</v>
          </cell>
          <cell r="H702">
            <v>4397.8374833776134</v>
          </cell>
          <cell r="I702">
            <v>4096.3484660846934</v>
          </cell>
          <cell r="J702">
            <v>4096.3484660846934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82.742099528518892</v>
          </cell>
          <cell r="F703">
            <v>66.193679622815097</v>
          </cell>
          <cell r="G703">
            <v>49.645259717111301</v>
          </cell>
          <cell r="H703">
            <v>33.096839811407513</v>
          </cell>
          <cell r="I703">
            <v>16.548419905703739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</v>
          </cell>
          <cell r="F704">
            <v>1691.8783183049679</v>
          </cell>
          <cell r="G704">
            <v>1268.908738728725</v>
          </cell>
          <cell r="H704">
            <v>845.93915915248306</v>
          </cell>
          <cell r="I704">
            <v>422.96957957624107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15.50410214466422</v>
          </cell>
          <cell r="F705">
            <v>12.40328171573138</v>
          </cell>
          <cell r="G705">
            <v>9.3024612867985237</v>
          </cell>
          <cell r="H705">
            <v>6.2016408578656801</v>
          </cell>
          <cell r="I705">
            <v>3.1008204289328352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8.2742099528518923E-2</v>
          </cell>
          <cell r="F706">
            <v>6.6193679622815096E-2</v>
          </cell>
          <cell r="G706">
            <v>4.9645259717111298E-2</v>
          </cell>
          <cell r="H706">
            <v>3.3096839811407507E-2</v>
          </cell>
          <cell r="I706">
            <v>1.6548419905703739E-2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</v>
          </cell>
          <cell r="F707">
            <v>1691.8783183049679</v>
          </cell>
          <cell r="G707">
            <v>1268.908738728725</v>
          </cell>
          <cell r="H707">
            <v>845.93915915248306</v>
          </cell>
          <cell r="I707">
            <v>422.96957957624107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2121.5366728085328</v>
          </cell>
          <cell r="F708">
            <v>1697.229338246827</v>
          </cell>
          <cell r="G708">
            <v>1272.9220036851191</v>
          </cell>
          <cell r="H708">
            <v>848.614669123412</v>
          </cell>
          <cell r="I708">
            <v>424.30733456170549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1.445978438362467E-2</v>
          </cell>
          <cell r="F709">
            <v>1.156782750689973E-2</v>
          </cell>
          <cell r="G709">
            <v>8.6758706301747965E-3</v>
          </cell>
          <cell r="H709">
            <v>5.7839137534498536E-3</v>
          </cell>
          <cell r="I709">
            <v>2.891956876724922E-3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239.5814373791271</v>
          </cell>
          <cell r="F717">
            <v>185.5080025837409</v>
          </cell>
          <cell r="G717">
            <v>2.9592749999999999</v>
          </cell>
          <cell r="H717">
            <v>4134.7534066921426</v>
          </cell>
          <cell r="I717">
            <v>2315.867971078439</v>
          </cell>
          <cell r="J717">
            <v>492.17126372213971</v>
          </cell>
          <cell r="K717">
            <v>2198.1696547259621</v>
          </cell>
          <cell r="L717">
            <v>2228.6061235536158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2061.9249706074511</v>
          </cell>
          <cell r="F718">
            <v>1596.54932769116</v>
          </cell>
          <cell r="G718">
            <v>25.46859675</v>
          </cell>
          <cell r="H718">
            <v>35585.191364685918</v>
          </cell>
          <cell r="I718">
            <v>19931.201892908699</v>
          </cell>
          <cell r="J718">
            <v>4235.8048669613609</v>
          </cell>
          <cell r="K718">
            <v>18918.247382991529</v>
          </cell>
          <cell r="L718">
            <v>19180.19470152917</v>
          </cell>
          <cell r="M718">
            <v>19398.150096206271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34.848209073327588</v>
          </cell>
          <cell r="F719">
            <v>26.982982193998691</v>
          </cell>
          <cell r="G719">
            <v>0.43043999999999999</v>
          </cell>
          <cell r="H719">
            <v>601.41867733703907</v>
          </cell>
          <cell r="I719">
            <v>336.85352306595468</v>
          </cell>
          <cell r="J719">
            <v>71.588547450493039</v>
          </cell>
          <cell r="K719">
            <v>319.73376796013991</v>
          </cell>
          <cell r="L719">
            <v>324.16089069870782</v>
          </cell>
          <cell r="M719">
            <v>327.84451414312917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2061.9249706074511</v>
          </cell>
          <cell r="F720">
            <v>1596.54932769116</v>
          </cell>
          <cell r="G720">
            <v>25.46859675</v>
          </cell>
          <cell r="H720">
            <v>35585.191364685918</v>
          </cell>
          <cell r="I720">
            <v>19931.201892908699</v>
          </cell>
          <cell r="J720">
            <v>4235.8048669613609</v>
          </cell>
          <cell r="K720">
            <v>18918.247382991529</v>
          </cell>
          <cell r="L720">
            <v>19180.19470152917</v>
          </cell>
          <cell r="M720">
            <v>19398.150096206271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2078.2992728457812</v>
          </cell>
          <cell r="F721">
            <v>1609.227956449565</v>
          </cell>
          <cell r="G721">
            <v>25.670849745000002</v>
          </cell>
          <cell r="H721">
            <v>35867.782965699662</v>
          </cell>
          <cell r="I721">
            <v>20089.48094205933</v>
          </cell>
          <cell r="J721">
            <v>4269.4425356946604</v>
          </cell>
          <cell r="K721">
            <v>19068.482287211798</v>
          </cell>
          <cell r="L721">
            <v>19332.50980004622</v>
          </cell>
          <cell r="M721">
            <v>19552.196037289279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65.224087680260936</v>
          </cell>
          <cell r="H722">
            <v>588.14795683707314</v>
          </cell>
          <cell r="I722">
            <v>938.76052492840518</v>
          </cell>
          <cell r="J722">
            <v>1143.299212799622</v>
          </cell>
          <cell r="K722">
            <v>978.00632457782717</v>
          </cell>
          <cell r="L722">
            <v>1075.02153565001</v>
          </cell>
          <cell r="M722">
            <v>1198.723983623172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561.34221642639113</v>
          </cell>
          <cell r="H723">
            <v>5061.8151885241559</v>
          </cell>
          <cell r="I723">
            <v>8079.3144449974661</v>
          </cell>
          <cell r="J723">
            <v>9839.6487705218351</v>
          </cell>
          <cell r="K723">
            <v>8417.0780679802647</v>
          </cell>
          <cell r="L723">
            <v>9252.0262527260456</v>
          </cell>
          <cell r="M723">
            <v>10316.65450269143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9.4871400262197714</v>
          </cell>
          <cell r="H724">
            <v>85.548793721756127</v>
          </cell>
          <cell r="I724">
            <v>136.54698544413171</v>
          </cell>
          <cell r="J724">
            <v>166.29806731630859</v>
          </cell>
          <cell r="K724">
            <v>142.25546539313851</v>
          </cell>
          <cell r="L724">
            <v>156.3667688218197</v>
          </cell>
          <cell r="M724">
            <v>174.35985216337059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561.34221642639113</v>
          </cell>
          <cell r="H725">
            <v>5061.8151885241559</v>
          </cell>
          <cell r="I725">
            <v>8079.3144449974661</v>
          </cell>
          <cell r="J725">
            <v>9839.6487705218351</v>
          </cell>
          <cell r="K725">
            <v>8417.0780679802647</v>
          </cell>
          <cell r="L725">
            <v>9252.0262527260456</v>
          </cell>
          <cell r="M725">
            <v>10316.65450269143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565.79998634621131</v>
          </cell>
          <cell r="H726">
            <v>5102.0124279741667</v>
          </cell>
          <cell r="I726">
            <v>8143.4744597830268</v>
          </cell>
          <cell r="J726">
            <v>9917.788074902086</v>
          </cell>
          <cell r="K726">
            <v>8483.9203547818652</v>
          </cell>
          <cell r="L726">
            <v>9325.4990882261955</v>
          </cell>
          <cell r="M726">
            <v>10398.581838226701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182.38698486620311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3623.4214326752331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36.477396973240602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3623.4214326752331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3638.8513715949139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78.91283775171317</v>
          </cell>
          <cell r="F742">
            <v>384.49771173790202</v>
          </cell>
          <cell r="G742">
            <v>579.30759395505174</v>
          </cell>
          <cell r="H742">
            <v>1024.2808822481791</v>
          </cell>
          <cell r="I742">
            <v>1440.7217463380671</v>
          </cell>
          <cell r="J742">
            <v>1620.2042664580181</v>
          </cell>
          <cell r="K742">
            <v>1663.058351318193</v>
          </cell>
          <cell r="L742">
            <v>1663.058351318193</v>
          </cell>
          <cell r="M742">
            <v>1682.4151656133149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1567.735043334035</v>
          </cell>
          <cell r="F743">
            <v>7638.6878731929874</v>
          </cell>
          <cell r="G743">
            <v>11508.9108665737</v>
          </cell>
          <cell r="H743">
            <v>20349.04686066381</v>
          </cell>
          <cell r="I743">
            <v>28622.338693916248</v>
          </cell>
          <cell r="J743">
            <v>32188.05809363263</v>
          </cell>
          <cell r="K743">
            <v>33039.425912854756</v>
          </cell>
          <cell r="L743">
            <v>33039.425912854793</v>
          </cell>
          <cell r="M743">
            <v>33423.981290184522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15.78256755034263</v>
          </cell>
          <cell r="F744">
            <v>76.899542347580407</v>
          </cell>
          <cell r="G744">
            <v>115.8615187910104</v>
          </cell>
          <cell r="H744">
            <v>204.8561764496356</v>
          </cell>
          <cell r="I744">
            <v>288.14434926761328</v>
          </cell>
          <cell r="J744">
            <v>324.04085329160358</v>
          </cell>
          <cell r="K744">
            <v>332.61167026363847</v>
          </cell>
          <cell r="L744">
            <v>332.61167026363859</v>
          </cell>
          <cell r="M744">
            <v>336.48303312266302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1567.735043334035</v>
          </cell>
          <cell r="F745">
            <v>7638.6878731929874</v>
          </cell>
          <cell r="G745">
            <v>11508.9108665737</v>
          </cell>
          <cell r="H745">
            <v>20349.04686066381</v>
          </cell>
          <cell r="I745">
            <v>28622.338693916248</v>
          </cell>
          <cell r="J745">
            <v>32188.05809363263</v>
          </cell>
          <cell r="K745">
            <v>33039.425912854756</v>
          </cell>
          <cell r="L745">
            <v>33039.425912854793</v>
          </cell>
          <cell r="M745">
            <v>33423.981290184522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1574.4110694078299</v>
          </cell>
          <cell r="F746">
            <v>7671.2163796060131</v>
          </cell>
          <cell r="G746">
            <v>11557.92028902229</v>
          </cell>
          <cell r="H746">
            <v>20435.701023302008</v>
          </cell>
          <cell r="I746">
            <v>28744.22375365645</v>
          </cell>
          <cell r="J746">
            <v>32325.127374574971</v>
          </cell>
          <cell r="K746">
            <v>33180.12064937628</v>
          </cell>
          <cell r="L746">
            <v>33180.120649376302</v>
          </cell>
          <cell r="M746">
            <v>33566.313613195402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395.74394130345257</v>
          </cell>
          <cell r="F747">
            <v>258.52775000000003</v>
          </cell>
          <cell r="G747">
            <v>206.82220000000001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9883.0453608182233</v>
          </cell>
          <cell r="F748">
            <v>6456.2996766666674</v>
          </cell>
          <cell r="G748">
            <v>5165.0397413333321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79.148788260690509</v>
          </cell>
          <cell r="F749">
            <v>51.705550000000002</v>
          </cell>
          <cell r="G749">
            <v>41.364439999999988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9883.0453608182233</v>
          </cell>
          <cell r="F750">
            <v>6456.2996766666674</v>
          </cell>
          <cell r="G750">
            <v>5165.0397413333321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9916.5252982524944</v>
          </cell>
          <cell r="F751">
            <v>6478.1711243166656</v>
          </cell>
          <cell r="G751">
            <v>5182.5368994533328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72.93511912736129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3869.9374208977911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7.2935119127361299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3869.9374208977911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3873.934265425969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409.79554231212978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8429.4943053605093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81.959108462425945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8429.4943053605093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8464.1630082401152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2.485620728200471</v>
          </cell>
          <cell r="F762">
            <v>22.75756367342472</v>
          </cell>
          <cell r="G762">
            <v>40.690834673206943</v>
          </cell>
          <cell r="H762">
            <v>1216.4117736640719</v>
          </cell>
          <cell r="I762">
            <v>1955.626621302328</v>
          </cell>
          <cell r="J762">
            <v>1983.554563704882</v>
          </cell>
          <cell r="K762">
            <v>2059.3071091815532</v>
          </cell>
          <cell r="L762">
            <v>2134.963429409956</v>
          </cell>
          <cell r="M762">
            <v>2147.3436582560621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51.129218379083682</v>
          </cell>
          <cell r="F763">
            <v>468.12308476234659</v>
          </cell>
          <cell r="G763">
            <v>837.01046922786691</v>
          </cell>
          <cell r="H763">
            <v>25021.59018426995</v>
          </cell>
          <cell r="I763">
            <v>40227.239600188877</v>
          </cell>
          <cell r="J763">
            <v>40801.717375409411</v>
          </cell>
          <cell r="K763">
            <v>42359.947235864529</v>
          </cell>
          <cell r="L763">
            <v>43916.197742962788</v>
          </cell>
          <cell r="M763">
            <v>44170.859050327192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0.49712414564009411</v>
          </cell>
          <cell r="F764">
            <v>4.5515127346849447</v>
          </cell>
          <cell r="G764">
            <v>8.1381669346413865</v>
          </cell>
          <cell r="H764">
            <v>243.2823547328143</v>
          </cell>
          <cell r="I764">
            <v>391.12532426046539</v>
          </cell>
          <cell r="J764">
            <v>396.71091274097631</v>
          </cell>
          <cell r="K764">
            <v>411.86142183631051</v>
          </cell>
          <cell r="L764">
            <v>426.99268588199112</v>
          </cell>
          <cell r="M764">
            <v>429.46873165121218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51.129218379083682</v>
          </cell>
          <cell r="F765">
            <v>468.12308476234659</v>
          </cell>
          <cell r="G765">
            <v>837.01046922786691</v>
          </cell>
          <cell r="H765">
            <v>25021.59018426995</v>
          </cell>
          <cell r="I765">
            <v>40227.239600188877</v>
          </cell>
          <cell r="J765">
            <v>40801.717375409411</v>
          </cell>
          <cell r="K765">
            <v>42359.947235864529</v>
          </cell>
          <cell r="L765">
            <v>43916.197742962788</v>
          </cell>
          <cell r="M765">
            <v>44170.859050327192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51.339501892689441</v>
          </cell>
          <cell r="F766">
            <v>470.04837464911827</v>
          </cell>
          <cell r="G766">
            <v>840.45291384121992</v>
          </cell>
          <cell r="H766">
            <v>25124.498620321931</v>
          </cell>
          <cell r="I766">
            <v>40392.685612351059</v>
          </cell>
          <cell r="J766">
            <v>40969.526091498847</v>
          </cell>
          <cell r="K766">
            <v>42534.164617301292</v>
          </cell>
          <cell r="L766">
            <v>44096.815649090873</v>
          </cell>
          <cell r="M766">
            <v>44352.524323815647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2463.5220556958652</v>
          </cell>
          <cell r="F767">
            <v>2083.838558984578</v>
          </cell>
          <cell r="G767">
            <v>1918.242692050899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55856.256742810903</v>
          </cell>
          <cell r="F768">
            <v>47247.5662607103</v>
          </cell>
          <cell r="G768">
            <v>43492.95597110071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492.70441113917292</v>
          </cell>
          <cell r="F769">
            <v>416.76771179691542</v>
          </cell>
          <cell r="G769">
            <v>383.64853841017981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55856.256742810903</v>
          </cell>
          <cell r="F770">
            <v>47247.5662607103</v>
          </cell>
          <cell r="G770">
            <v>43492.95597110071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56064.670708722762</v>
          </cell>
          <cell r="F771">
            <v>47423.859002800396</v>
          </cell>
          <cell r="G771">
            <v>43655.239302848218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24.796196804135079</v>
          </cell>
          <cell r="F772">
            <v>25.540573515422881</v>
          </cell>
          <cell r="G772">
            <v>135.539077035346</v>
          </cell>
          <cell r="H772">
            <v>147.73279082905191</v>
          </cell>
          <cell r="I772">
            <v>177.69208988952309</v>
          </cell>
          <cell r="J772">
            <v>198.57660556233299</v>
          </cell>
          <cell r="K772">
            <v>175.48818181188531</v>
          </cell>
          <cell r="L772">
            <v>198.77449071882171</v>
          </cell>
          <cell r="M772">
            <v>171.3589555905547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562.21243553908903</v>
          </cell>
          <cell r="F773">
            <v>579.08993683968788</v>
          </cell>
          <cell r="G773">
            <v>3073.1226733147441</v>
          </cell>
          <cell r="H773">
            <v>3349.594810730704</v>
          </cell>
          <cell r="I773">
            <v>4028.8719847617881</v>
          </cell>
          <cell r="J773">
            <v>4502.3935701166311</v>
          </cell>
          <cell r="K773">
            <v>3978.9020422814779</v>
          </cell>
          <cell r="L773">
            <v>4506.8802862314169</v>
          </cell>
          <cell r="M773">
            <v>3885.278719756509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4.9592393608270138</v>
          </cell>
          <cell r="F774">
            <v>5.108114703084575</v>
          </cell>
          <cell r="G774">
            <v>27.107815407069189</v>
          </cell>
          <cell r="H774">
            <v>29.546558165810389</v>
          </cell>
          <cell r="I774">
            <v>35.538417977904643</v>
          </cell>
          <cell r="J774">
            <v>39.715321112466611</v>
          </cell>
          <cell r="K774">
            <v>35.09763636237706</v>
          </cell>
          <cell r="L774">
            <v>39.754898143764343</v>
          </cell>
          <cell r="M774">
            <v>34.271791118110933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562.21243553908903</v>
          </cell>
          <cell r="F775">
            <v>579.08993683968788</v>
          </cell>
          <cell r="G775">
            <v>3073.1226733147441</v>
          </cell>
          <cell r="H775">
            <v>3349.594810730704</v>
          </cell>
          <cell r="I775">
            <v>4028.8719847617881</v>
          </cell>
          <cell r="J775">
            <v>4502.3935701166311</v>
          </cell>
          <cell r="K775">
            <v>3978.9020422814779</v>
          </cell>
          <cell r="L775">
            <v>4506.8802862314169</v>
          </cell>
          <cell r="M775">
            <v>3885.278719756509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564.31019378871895</v>
          </cell>
          <cell r="F776">
            <v>581.25066935909274</v>
          </cell>
          <cell r="G776">
            <v>3084.5892792319341</v>
          </cell>
          <cell r="H776">
            <v>3362.0930048348409</v>
          </cell>
          <cell r="I776">
            <v>4043.904735566442</v>
          </cell>
          <cell r="J776">
            <v>4519.1931509472042</v>
          </cell>
          <cell r="K776">
            <v>3993.748342462764</v>
          </cell>
          <cell r="L776">
            <v>4523.6966081462297</v>
          </cell>
          <cell r="M776">
            <v>3899.775687399469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39.317807754032657</v>
          </cell>
          <cell r="G782">
            <v>42.037099514982728</v>
          </cell>
          <cell r="H782">
            <v>56.035404483161159</v>
          </cell>
          <cell r="I782">
            <v>58.729619927074133</v>
          </cell>
          <cell r="J782">
            <v>75.769539582412335</v>
          </cell>
          <cell r="K782">
            <v>29.397217735227638</v>
          </cell>
          <cell r="L782">
            <v>28.364650314216561</v>
          </cell>
          <cell r="M782">
            <v>23.583548185301471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2086.2028794289731</v>
          </cell>
          <cell r="G783">
            <v>2230.488500264983</v>
          </cell>
          <cell r="H783">
            <v>2973.2385618765302</v>
          </cell>
          <cell r="I783">
            <v>3116.1936333305539</v>
          </cell>
          <cell r="J783">
            <v>4020.3317702427989</v>
          </cell>
          <cell r="K783">
            <v>1559.816373031179</v>
          </cell>
          <cell r="L783">
            <v>1505.0283456723309</v>
          </cell>
          <cell r="M783">
            <v>1251.3430667120961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3.9317807754032659</v>
          </cell>
          <cell r="G784">
            <v>4.2037099514982721</v>
          </cell>
          <cell r="H784">
            <v>5.6035404483161164</v>
          </cell>
          <cell r="I784">
            <v>5.8729619927074141</v>
          </cell>
          <cell r="J784">
            <v>7.5769539582412353</v>
          </cell>
          <cell r="K784">
            <v>2.9397217735227641</v>
          </cell>
          <cell r="L784">
            <v>2.836465031421656</v>
          </cell>
          <cell r="M784">
            <v>2.3583548185301471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2086.2028794289731</v>
          </cell>
          <cell r="G785">
            <v>2230.488500264983</v>
          </cell>
          <cell r="H785">
            <v>2973.2385618765302</v>
          </cell>
          <cell r="I785">
            <v>3116.1936333305539</v>
          </cell>
          <cell r="J785">
            <v>4020.3317702427989</v>
          </cell>
          <cell r="K785">
            <v>1559.816373031179</v>
          </cell>
          <cell r="L785">
            <v>1505.0283456723309</v>
          </cell>
          <cell r="M785">
            <v>1251.3430667120961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2088.3574952938939</v>
          </cell>
          <cell r="G786">
            <v>2232.792133318404</v>
          </cell>
          <cell r="H786">
            <v>2976.3093020422089</v>
          </cell>
          <cell r="I786">
            <v>3119.412016502557</v>
          </cell>
          <cell r="J786">
            <v>4024.4839410119162</v>
          </cell>
          <cell r="K786">
            <v>1561.427340563069</v>
          </cell>
          <cell r="L786">
            <v>1506.58272850955</v>
          </cell>
          <cell r="M786">
            <v>1252.6354451526499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37.869515215428017</v>
          </cell>
          <cell r="F787">
            <v>198.10033139299489</v>
          </cell>
          <cell r="G787">
            <v>305.29192455172779</v>
          </cell>
          <cell r="H787">
            <v>534.20732187343617</v>
          </cell>
          <cell r="I787">
            <v>706.65113174092778</v>
          </cell>
          <cell r="J787">
            <v>792.72765906937116</v>
          </cell>
          <cell r="K787">
            <v>813.27969279464423</v>
          </cell>
          <cell r="L787">
            <v>813.27969279464423</v>
          </cell>
          <cell r="M787">
            <v>814.70917325285552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752.34103561317011</v>
          </cell>
          <cell r="F788">
            <v>3935.5932503408312</v>
          </cell>
          <cell r="G788">
            <v>6065.1329010943264</v>
          </cell>
          <cell r="H788">
            <v>10612.91879455227</v>
          </cell>
          <cell r="I788">
            <v>14038.802483919761</v>
          </cell>
          <cell r="J788">
            <v>15748.856160178169</v>
          </cell>
          <cell r="K788">
            <v>16157.156563520261</v>
          </cell>
          <cell r="L788">
            <v>16157.15656352027</v>
          </cell>
          <cell r="M788">
            <v>16185.55557529006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7.5739030430856031</v>
          </cell>
          <cell r="F789">
            <v>39.620066278598962</v>
          </cell>
          <cell r="G789">
            <v>61.058384910345573</v>
          </cell>
          <cell r="H789">
            <v>106.84146437468721</v>
          </cell>
          <cell r="I789">
            <v>141.33022634818551</v>
          </cell>
          <cell r="J789">
            <v>158.54553181387419</v>
          </cell>
          <cell r="K789">
            <v>162.6559385589288</v>
          </cell>
          <cell r="L789">
            <v>162.6559385589288</v>
          </cell>
          <cell r="M789">
            <v>162.94183465057111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3.7869515215428022E-2</v>
          </cell>
          <cell r="F790">
            <v>0.19810033139299479</v>
          </cell>
          <cell r="G790">
            <v>0.30529192455172788</v>
          </cell>
          <cell r="H790">
            <v>0.53420732187343622</v>
          </cell>
          <cell r="I790">
            <v>0.70665113174092775</v>
          </cell>
          <cell r="J790">
            <v>0.79272765906937126</v>
          </cell>
          <cell r="K790">
            <v>0.81327969279464418</v>
          </cell>
          <cell r="L790">
            <v>0.81327969279464429</v>
          </cell>
          <cell r="M790">
            <v>0.81470917325285575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752.34103561317011</v>
          </cell>
          <cell r="F791">
            <v>3935.5932503408312</v>
          </cell>
          <cell r="G791">
            <v>6065.1329010943264</v>
          </cell>
          <cell r="H791">
            <v>10612.91879455227</v>
          </cell>
          <cell r="I791">
            <v>14038.802483919761</v>
          </cell>
          <cell r="J791">
            <v>15748.856160178169</v>
          </cell>
          <cell r="K791">
            <v>16157.156563520261</v>
          </cell>
          <cell r="L791">
            <v>16157.15656352027</v>
          </cell>
          <cell r="M791">
            <v>16185.55557529006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755.54479660039522</v>
          </cell>
          <cell r="F792">
            <v>3952.3525383766791</v>
          </cell>
          <cell r="G792">
            <v>6090.9605979114031</v>
          </cell>
          <cell r="H792">
            <v>10658.11273398276</v>
          </cell>
          <cell r="I792">
            <v>14098.58516966505</v>
          </cell>
          <cell r="J792">
            <v>15815.920920135441</v>
          </cell>
          <cell r="K792">
            <v>16225.96002553069</v>
          </cell>
          <cell r="L792">
            <v>16225.96002553069</v>
          </cell>
          <cell r="M792">
            <v>16254.479971347249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7.5739030430856044E-3</v>
          </cell>
          <cell r="F793">
            <v>3.9620066278598973E-2</v>
          </cell>
          <cell r="G793">
            <v>6.105838491034557E-2</v>
          </cell>
          <cell r="H793">
            <v>0.1068414643746872</v>
          </cell>
          <cell r="I793">
            <v>0.14133022634818551</v>
          </cell>
          <cell r="J793">
            <v>0.15854553181387421</v>
          </cell>
          <cell r="K793">
            <v>0.16265593855892879</v>
          </cell>
          <cell r="L793">
            <v>0.16265593855892879</v>
          </cell>
          <cell r="M793">
            <v>0.1629418346505711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11.24489993802743</v>
          </cell>
          <cell r="H815">
            <v>11.244899938027419</v>
          </cell>
          <cell r="I815">
            <v>11.24489993802743</v>
          </cell>
          <cell r="J815">
            <v>11.24489993802743</v>
          </cell>
          <cell r="K815">
            <v>1.6936651231900079</v>
          </cell>
          <cell r="L815">
            <v>11.24489993802743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254.95936459487521</v>
          </cell>
          <cell r="H816">
            <v>254.9593645948749</v>
          </cell>
          <cell r="I816">
            <v>254.95936459487521</v>
          </cell>
          <cell r="J816">
            <v>254.9593645948751</v>
          </cell>
          <cell r="K816">
            <v>38.401033893128108</v>
          </cell>
          <cell r="L816">
            <v>254.9593645948751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2.2489799876054848</v>
          </cell>
          <cell r="H817">
            <v>2.248979987605483</v>
          </cell>
          <cell r="I817">
            <v>2.2489799876054848</v>
          </cell>
          <cell r="J817">
            <v>2.2489799876054848</v>
          </cell>
          <cell r="K817">
            <v>0.33873302463800148</v>
          </cell>
          <cell r="L817">
            <v>2.2489799876054848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1.1244899938027429E-2</v>
          </cell>
          <cell r="H818">
            <v>1.1244899938027421E-2</v>
          </cell>
          <cell r="I818">
            <v>1.1244899938027429E-2</v>
          </cell>
          <cell r="J818">
            <v>1.1244899938027429E-2</v>
          </cell>
          <cell r="K818">
            <v>1.6936651231900079E-3</v>
          </cell>
          <cell r="L818">
            <v>1.1244899938027429E-2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254.95936459487521</v>
          </cell>
          <cell r="H819">
            <v>254.9593645948749</v>
          </cell>
          <cell r="I819">
            <v>254.95936459487521</v>
          </cell>
          <cell r="J819">
            <v>254.9593645948751</v>
          </cell>
          <cell r="K819">
            <v>38.401033893128108</v>
          </cell>
          <cell r="L819">
            <v>254.9593645948751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255.91068312963219</v>
          </cell>
          <cell r="H820">
            <v>255.91068312963199</v>
          </cell>
          <cell r="I820">
            <v>255.91068312963219</v>
          </cell>
          <cell r="J820">
            <v>255.91068312963219</v>
          </cell>
          <cell r="K820">
            <v>38.544317962549982</v>
          </cell>
          <cell r="L820">
            <v>255.91068312963219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2.2489799876054851E-3</v>
          </cell>
          <cell r="H821">
            <v>2.248979987605483E-3</v>
          </cell>
          <cell r="I821">
            <v>2.2489799876054851E-3</v>
          </cell>
          <cell r="J821">
            <v>2.2489799876054851E-3</v>
          </cell>
          <cell r="K821">
            <v>3.3873302463800162E-4</v>
          </cell>
          <cell r="L821">
            <v>2.2489799876054851E-3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26.04478499999999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565.29058022940478</v>
          </cell>
          <cell r="F823">
            <v>428.59298195999997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5.2089569999999998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565.29058022940478</v>
          </cell>
          <cell r="F825">
            <v>428.59298195999997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567.49396904040486</v>
          </cell>
          <cell r="F826">
            <v>430.35569300880002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</v>
          </cell>
          <cell r="F849">
            <v>13.58910825174825</v>
          </cell>
          <cell r="G849">
            <v>10.191831188811181</v>
          </cell>
          <cell r="H849">
            <v>6.7945541258741251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559.94804774125816</v>
          </cell>
          <cell r="F850">
            <v>447.95843819300683</v>
          </cell>
          <cell r="G850">
            <v>335.96882864475492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2.0476738461538448</v>
          </cell>
          <cell r="F851">
            <v>1.6381390769230759</v>
          </cell>
          <cell r="G851">
            <v>1.228604307692307</v>
          </cell>
          <cell r="H851">
            <v>0.81906953846153829</v>
          </cell>
          <cell r="I851">
            <v>0.40953476923076909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1.6986385314685298E-2</v>
          </cell>
          <cell r="F852">
            <v>1.358910825174825E-2</v>
          </cell>
          <cell r="G852">
            <v>1.019183118881118E-2</v>
          </cell>
          <cell r="H852">
            <v>6.7945541258741231E-3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559.94804774125816</v>
          </cell>
          <cell r="F853">
            <v>447.95843819300683</v>
          </cell>
          <cell r="G853">
            <v>335.96882864475492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560.98291418027907</v>
          </cell>
          <cell r="F854">
            <v>448.78633134422358</v>
          </cell>
          <cell r="G854">
            <v>336.58974850816747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6.7014780419580419E-4</v>
          </cell>
          <cell r="H855">
            <v>4.4676520279720281E-4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3.502953618036301</v>
          </cell>
          <cell r="F856">
            <v>32.137065866384518</v>
          </cell>
          <cell r="G856">
            <v>57.487007702992621</v>
          </cell>
          <cell r="H856">
            <v>53.984054084956853</v>
          </cell>
          <cell r="J856">
            <v>39.467411662062382</v>
          </cell>
          <cell r="K856">
            <v>41.700321105971312</v>
          </cell>
          <cell r="L856">
            <v>-1.720787246823604E-6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72.055755923006714</v>
          </cell>
          <cell r="F857">
            <v>661.05944487152965</v>
          </cell>
          <cell r="G857">
            <v>1182.507748450558</v>
          </cell>
          <cell r="H857">
            <v>1110.451992527562</v>
          </cell>
          <cell r="J857">
            <v>811.84465788862326</v>
          </cell>
          <cell r="K857">
            <v>857.77560514982997</v>
          </cell>
          <cell r="L857">
            <v>-3.5396593667161537E-5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0.70059072360726005</v>
          </cell>
          <cell r="F858">
            <v>6.4274131732769053</v>
          </cell>
          <cell r="G858">
            <v>11.497401540598521</v>
          </cell>
          <cell r="H858">
            <v>10.796810816991369</v>
          </cell>
          <cell r="J858">
            <v>7.8934823324124777</v>
          </cell>
          <cell r="K858">
            <v>8.3400642211942628</v>
          </cell>
          <cell r="L858">
            <v>-3.4415744936472089E-7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3.502953618036301E-3</v>
          </cell>
          <cell r="F859">
            <v>3.2137065866384533E-2</v>
          </cell>
          <cell r="G859">
            <v>5.7487007702992622E-2</v>
          </cell>
          <cell r="H859">
            <v>5.3984054084956858E-2</v>
          </cell>
          <cell r="J859">
            <v>3.9467411662062378E-2</v>
          </cell>
          <cell r="K859">
            <v>4.1700321105971307E-2</v>
          </cell>
          <cell r="L859">
            <v>-1.7207872468236041E-9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72.055755923006714</v>
          </cell>
          <cell r="F860">
            <v>661.05944487152965</v>
          </cell>
          <cell r="G860">
            <v>1182.507748450558</v>
          </cell>
          <cell r="H860">
            <v>1110.451992527562</v>
          </cell>
          <cell r="J860">
            <v>811.84465788862326</v>
          </cell>
          <cell r="K860">
            <v>857.77560514982997</v>
          </cell>
          <cell r="L860">
            <v>-3.5396593667161537E-5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72.352105799092584</v>
          </cell>
          <cell r="F861">
            <v>663.77824064382582</v>
          </cell>
          <cell r="G861">
            <v>1187.3711493022311</v>
          </cell>
          <cell r="H861">
            <v>1115.01904350315</v>
          </cell>
          <cell r="J861">
            <v>815.18360091523368</v>
          </cell>
          <cell r="K861">
            <v>861.30345231539525</v>
          </cell>
          <cell r="L861">
            <v>-3.5542172268242822E-5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  <cell r="I862">
            <v>7.9507621108363628E-4</v>
          </cell>
          <cell r="J862">
            <v>4.9445245415999997E-3</v>
          </cell>
          <cell r="K862">
            <v>3.0706024363636359E-2</v>
          </cell>
          <cell r="L862">
            <v>3.0706567045733709E-2</v>
          </cell>
          <cell r="M862">
            <v>1.1254538590909029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  <cell r="I863">
            <v>3.6669967479838618E-2</v>
          </cell>
          <cell r="J863">
            <v>0.22982655004133309</v>
          </cell>
          <cell r="K863">
            <v>1.429155945057752</v>
          </cell>
          <cell r="L863">
            <v>1.4290865224271641</v>
          </cell>
          <cell r="M863">
            <v>52.389341708194337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  <cell r="I864">
            <v>7.9507621108363644E-5</v>
          </cell>
          <cell r="J864">
            <v>4.9445245416000001E-4</v>
          </cell>
          <cell r="K864">
            <v>3.070602436363637E-3</v>
          </cell>
          <cell r="L864">
            <v>3.0706567045733712E-3</v>
          </cell>
          <cell r="M864">
            <v>0.1125453859090904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  <cell r="I865">
            <v>5.5167762802591277E-3</v>
          </cell>
          <cell r="J865">
            <v>3.2529922135962973E-2</v>
          </cell>
          <cell r="K865">
            <v>0.20010570767679359</v>
          </cell>
          <cell r="L865">
            <v>0.2002039250194671</v>
          </cell>
          <cell r="M865">
            <v>7.3272400551689882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  <cell r="I866">
            <v>3.6669967479838618E-2</v>
          </cell>
          <cell r="J866">
            <v>0.22982655004133309</v>
          </cell>
          <cell r="K866">
            <v>1.429155945057752</v>
          </cell>
          <cell r="L866">
            <v>1.4290865224271641</v>
          </cell>
          <cell r="M866">
            <v>52.389341708194337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  <cell r="I867">
            <v>3.6713537656205997E-2</v>
          </cell>
          <cell r="J867">
            <v>0.23009750998621281</v>
          </cell>
          <cell r="K867">
            <v>1.430838635192879</v>
          </cell>
          <cell r="L867">
            <v>1.4307692423012699</v>
          </cell>
          <cell r="M867">
            <v>52.451016579672519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F868">
            <v>1.3566629404662001</v>
          </cell>
          <cell r="G868">
            <v>1.3044249142530711</v>
          </cell>
          <cell r="H868">
            <v>15.55539687477866</v>
          </cell>
          <cell r="I868">
            <v>15.554902357032979</v>
          </cell>
          <cell r="J868">
            <v>36.999603927190989</v>
          </cell>
          <cell r="K868">
            <v>36.996874655321903</v>
          </cell>
          <cell r="L868">
            <v>35.694750618978482</v>
          </cell>
          <cell r="M868">
            <v>28.568361458633699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F869">
            <v>71.984535621136558</v>
          </cell>
          <cell r="G869">
            <v>69.212785950267943</v>
          </cell>
          <cell r="H869">
            <v>825.36935817575579</v>
          </cell>
          <cell r="I869">
            <v>825.34311906417008</v>
          </cell>
          <cell r="J869">
            <v>1963.198984376754</v>
          </cell>
          <cell r="K869">
            <v>1963.05416921138</v>
          </cell>
          <cell r="L869">
            <v>1893.9634678429979</v>
          </cell>
          <cell r="M869">
            <v>1515.8372589951041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F870">
            <v>0.13566629404662001</v>
          </cell>
          <cell r="G870">
            <v>0.13044249142530709</v>
          </cell>
          <cell r="H870">
            <v>1.555539687477866</v>
          </cell>
          <cell r="I870">
            <v>1.555490235703298</v>
          </cell>
          <cell r="J870">
            <v>3.6999603927190989</v>
          </cell>
          <cell r="K870">
            <v>3.6996874655321901</v>
          </cell>
          <cell r="L870">
            <v>3.5694750618978479</v>
          </cell>
          <cell r="M870">
            <v>2.8568361458633711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F871">
            <v>1.3911278188614149E-3</v>
          </cell>
          <cell r="G871">
            <v>1.337562729626705E-3</v>
          </cell>
          <cell r="H871">
            <v>1.673289733165538E-2</v>
          </cell>
          <cell r="I871">
            <v>1.6732365381328149E-2</v>
          </cell>
          <cell r="J871">
            <v>4.0535944540672442E-2</v>
          </cell>
          <cell r="K871">
            <v>4.0532954632428862E-2</v>
          </cell>
          <cell r="L871">
            <v>3.9197751232575552E-2</v>
          </cell>
          <cell r="M871">
            <v>3.1499170241838133E-2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F872">
            <v>71.984535621136558</v>
          </cell>
          <cell r="G872">
            <v>69.212785950267943</v>
          </cell>
          <cell r="H872">
            <v>825.36935817575579</v>
          </cell>
          <cell r="I872">
            <v>825.34311906417008</v>
          </cell>
          <cell r="J872">
            <v>1963.198984376754</v>
          </cell>
          <cell r="K872">
            <v>1963.05416921138</v>
          </cell>
          <cell r="L872">
            <v>1893.9634678429979</v>
          </cell>
          <cell r="M872">
            <v>1515.8372589951041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F873">
            <v>72.058880750274099</v>
          </cell>
          <cell r="G873">
            <v>69.284268435569004</v>
          </cell>
          <cell r="H873">
            <v>826.22179392449345</v>
          </cell>
          <cell r="I873">
            <v>826.19552771333542</v>
          </cell>
          <cell r="J873">
            <v>1965.2265626719641</v>
          </cell>
          <cell r="K873">
            <v>1965.081597942491</v>
          </cell>
          <cell r="L873">
            <v>1895.919540176918</v>
          </cell>
          <cell r="M873">
            <v>1517.4028052030369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273.86790221268569</v>
          </cell>
          <cell r="F874">
            <v>249.89635546262431</v>
          </cell>
          <cell r="G874">
            <v>152.96195818490921</v>
          </cell>
          <cell r="H874">
            <v>151.07370580240459</v>
          </cell>
          <cell r="I874">
            <v>75.536852901199296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7478.5299312295911</v>
          </cell>
          <cell r="F875">
            <v>4464.8432815786746</v>
          </cell>
          <cell r="G875">
            <v>4361.6610393520414</v>
          </cell>
          <cell r="H875">
            <v>4241.6011174997366</v>
          </cell>
          <cell r="I875">
            <v>2120.8005587498092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49.305094518932137</v>
          </cell>
          <cell r="F876">
            <v>40.608157762676477</v>
          </cell>
          <cell r="G876">
            <v>27.372139885720589</v>
          </cell>
          <cell r="H876">
            <v>27.247221939362259</v>
          </cell>
          <cell r="I876">
            <v>13.623610969680531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0.27386790221268581</v>
          </cell>
          <cell r="F877">
            <v>0.24989635546262451</v>
          </cell>
          <cell r="G877">
            <v>0.15296195818490921</v>
          </cell>
          <cell r="H877">
            <v>0.15107370580240459</v>
          </cell>
          <cell r="I877">
            <v>7.553685290119927E-2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7478.5299312295911</v>
          </cell>
          <cell r="F878">
            <v>4464.8432815786746</v>
          </cell>
          <cell r="G878">
            <v>4361.6610393520414</v>
          </cell>
          <cell r="H878">
            <v>4241.6011174997366</v>
          </cell>
          <cell r="I878">
            <v>2120.8005587498092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7500.0695469515467</v>
          </cell>
          <cell r="F879">
            <v>4483.1919214785148</v>
          </cell>
          <cell r="G879">
            <v>4373.64198599261</v>
          </cell>
          <cell r="H879">
            <v>4253.497632282727</v>
          </cell>
          <cell r="I879">
            <v>2126.748816141303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4.4186208433812678E-2</v>
          </cell>
          <cell r="F880">
            <v>3.7484453319393651E-2</v>
          </cell>
          <cell r="G880">
            <v>2.415188813445935E-2</v>
          </cell>
          <cell r="H880">
            <v>2.42797027182436E-2</v>
          </cell>
          <cell r="I880">
            <v>1.21398513591212E-2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92.860380983700324</v>
          </cell>
          <cell r="F881">
            <v>165.99278664475261</v>
          </cell>
          <cell r="G881">
            <v>167.82309285834009</v>
          </cell>
          <cell r="H881">
            <v>99.977471278594933</v>
          </cell>
          <cell r="I881">
            <v>80.26920643904819</v>
          </cell>
          <cell r="J881">
            <v>143.00240223039199</v>
          </cell>
          <cell r="K881">
            <v>141.2277534011948</v>
          </cell>
          <cell r="L881">
            <v>131.53909399055291</v>
          </cell>
          <cell r="M881">
            <v>132.5594934124525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4927.1718149951394</v>
          </cell>
          <cell r="F882">
            <v>8807.5772593705733</v>
          </cell>
          <cell r="G882">
            <v>8904.6933070635241</v>
          </cell>
          <cell r="H882">
            <v>5304.8046260422479</v>
          </cell>
          <cell r="I882">
            <v>4259.084093655897</v>
          </cell>
          <cell r="J882">
            <v>7587.7074623446006</v>
          </cell>
          <cell r="K882">
            <v>7493.5445954673978</v>
          </cell>
          <cell r="L882">
            <v>6979.464327138734</v>
          </cell>
          <cell r="M882">
            <v>7033.6067204647261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9.2860380983700317</v>
          </cell>
          <cell r="F883">
            <v>16.599278664475261</v>
          </cell>
          <cell r="G883">
            <v>16.78230928583401</v>
          </cell>
          <cell r="H883">
            <v>9.9977471278594923</v>
          </cell>
          <cell r="I883">
            <v>8.0269206439048197</v>
          </cell>
          <cell r="J883">
            <v>14.3002402230392</v>
          </cell>
          <cell r="K883">
            <v>14.122775340119491</v>
          </cell>
          <cell r="L883">
            <v>13.153909399055291</v>
          </cell>
          <cell r="M883">
            <v>13.255949341245239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9.2860380983700322E-2</v>
          </cell>
          <cell r="F884">
            <v>0.16599278664475259</v>
          </cell>
          <cell r="G884">
            <v>0.1678230928583401</v>
          </cell>
          <cell r="H884">
            <v>9.9977471278594937E-2</v>
          </cell>
          <cell r="I884">
            <v>8.0269206439048196E-2</v>
          </cell>
          <cell r="J884">
            <v>0.14300240223039201</v>
          </cell>
          <cell r="K884">
            <v>0.14122775340119489</v>
          </cell>
          <cell r="L884">
            <v>0.13153909399055291</v>
          </cell>
          <cell r="M884">
            <v>0.13255949341245241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4927.1718149951394</v>
          </cell>
          <cell r="F885">
            <v>8807.5772593705733</v>
          </cell>
          <cell r="G885">
            <v>8904.6933070635241</v>
          </cell>
          <cell r="H885">
            <v>5304.8046260422479</v>
          </cell>
          <cell r="I885">
            <v>4259.084093655897</v>
          </cell>
          <cell r="J885">
            <v>7587.7074623446006</v>
          </cell>
          <cell r="K885">
            <v>7493.5445954673978</v>
          </cell>
          <cell r="L885">
            <v>6979.464327138734</v>
          </cell>
          <cell r="M885">
            <v>7033.6067204647261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4932.2605638730474</v>
          </cell>
          <cell r="F886">
            <v>8816.673664078704</v>
          </cell>
          <cell r="G886">
            <v>8913.890012552165</v>
          </cell>
          <cell r="H886">
            <v>5310.2833914683142</v>
          </cell>
          <cell r="I886">
            <v>4263.4828461687584</v>
          </cell>
          <cell r="J886">
            <v>7595.5439939868274</v>
          </cell>
          <cell r="K886">
            <v>7501.2838763537839</v>
          </cell>
          <cell r="L886">
            <v>6986.6726694894178</v>
          </cell>
          <cell r="M886">
            <v>7040.8709807037303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426.53030341113509</v>
          </cell>
          <cell r="I887">
            <v>693.0872831395119</v>
          </cell>
          <cell r="J887">
            <v>693.0872831395119</v>
          </cell>
          <cell r="K887">
            <v>719.3284775085948</v>
          </cell>
          <cell r="L887">
            <v>756.53480467819577</v>
          </cell>
          <cell r="M887">
            <v>760.31146870527868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8773.7283411670487</v>
          </cell>
          <cell r="I888">
            <v>14256.80541417976</v>
          </cell>
          <cell r="J888">
            <v>14256.80541417976</v>
          </cell>
          <cell r="K888">
            <v>14796.5867823518</v>
          </cell>
          <cell r="L888">
            <v>15561.920932230491</v>
          </cell>
          <cell r="M888">
            <v>15639.60691126759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85.306060682226999</v>
          </cell>
          <cell r="I889">
            <v>138.61745662790241</v>
          </cell>
          <cell r="J889">
            <v>138.61745662790241</v>
          </cell>
          <cell r="K889">
            <v>143.86569550171899</v>
          </cell>
          <cell r="L889">
            <v>151.30696093563921</v>
          </cell>
          <cell r="M889">
            <v>152.0622937410557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0.42653030341113501</v>
          </cell>
          <cell r="I890">
            <v>0.69308728313951184</v>
          </cell>
          <cell r="J890">
            <v>0.69308728313951184</v>
          </cell>
          <cell r="K890">
            <v>0.71932847750859485</v>
          </cell>
          <cell r="L890">
            <v>0.75653480467819567</v>
          </cell>
          <cell r="M890">
            <v>0.76031146870527855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8773.7283411670487</v>
          </cell>
          <cell r="I891">
            <v>14256.80541417976</v>
          </cell>
          <cell r="J891">
            <v>14256.80541417976</v>
          </cell>
          <cell r="K891">
            <v>14796.5867823518</v>
          </cell>
          <cell r="L891">
            <v>15561.920932230491</v>
          </cell>
          <cell r="M891">
            <v>15639.60691126759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8809.8128048356321</v>
          </cell>
          <cell r="I892">
            <v>14315.440598333371</v>
          </cell>
          <cell r="J892">
            <v>14315.44059833336</v>
          </cell>
          <cell r="K892">
            <v>14857.441971549029</v>
          </cell>
          <cell r="L892">
            <v>15625.92377670627</v>
          </cell>
          <cell r="M892">
            <v>15703.92926152005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8.5306060682227028E-2</v>
          </cell>
          <cell r="I893">
            <v>0.1386174566279024</v>
          </cell>
          <cell r="J893">
            <v>0.1386174566279024</v>
          </cell>
          <cell r="K893">
            <v>0.14386569550171899</v>
          </cell>
          <cell r="L893">
            <v>0.1513069609356392</v>
          </cell>
          <cell r="M893">
            <v>0.1520622937410557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5134.6828889084891</v>
          </cell>
          <cell r="G894">
            <v>2445.1879248167288</v>
          </cell>
          <cell r="H894">
            <v>8627.4762776371081</v>
          </cell>
          <cell r="I894">
            <v>10315.015595504239</v>
          </cell>
          <cell r="J894">
            <v>11335.67475322573</v>
          </cell>
          <cell r="K894">
            <v>12309.234860933881</v>
          </cell>
          <cell r="L894">
            <v>12479.671952689559</v>
          </cell>
          <cell r="M894">
            <v>12621.48551966406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673.92712916923915</v>
          </cell>
          <cell r="G895">
            <v>320.93091513219582</v>
          </cell>
          <cell r="H895">
            <v>1132.35626143987</v>
          </cell>
          <cell r="I895">
            <v>1353.8457969099311</v>
          </cell>
          <cell r="J895">
            <v>1487.8073113608771</v>
          </cell>
          <cell r="K895">
            <v>1615.587075497572</v>
          </cell>
          <cell r="L895">
            <v>1637.956943790505</v>
          </cell>
          <cell r="M895">
            <v>1656.5699744559081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5.1346828889084888</v>
          </cell>
          <cell r="G896">
            <v>2.4451879248167292</v>
          </cell>
          <cell r="H896">
            <v>8.6274762776371077</v>
          </cell>
          <cell r="I896">
            <v>10.31501559550423</v>
          </cell>
          <cell r="J896">
            <v>11.335674753225719</v>
          </cell>
          <cell r="K896">
            <v>12.309234860933881</v>
          </cell>
          <cell r="L896">
            <v>12.479671952689561</v>
          </cell>
          <cell r="M896">
            <v>12.621485519664059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329.19735671514542</v>
          </cell>
          <cell r="G897">
            <v>156.76711082981251</v>
          </cell>
          <cell r="H897">
            <v>553.12907285000892</v>
          </cell>
          <cell r="I897">
            <v>661.32143736676505</v>
          </cell>
          <cell r="J897">
            <v>726.75844761618418</v>
          </cell>
          <cell r="K897">
            <v>789.17582002162339</v>
          </cell>
          <cell r="L897">
            <v>800.10296806680947</v>
          </cell>
          <cell r="M897">
            <v>809.1949903794623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90.033445783132535</v>
          </cell>
          <cell r="I922">
            <v>90.033445783132535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11.81688975903614</v>
          </cell>
          <cell r="I924">
            <v>11.81688975903614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9.0033445783132521E-2</v>
          </cell>
          <cell r="I925">
            <v>9.0033445783132521E-2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5.7722692927710844</v>
          </cell>
          <cell r="I927">
            <v>5.7722692927710844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67.437379518072291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1339.755939759036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13.48747590361446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1339.755939759036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1345.461142066265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183.24574582118939</v>
          </cell>
          <cell r="F938">
            <v>183.24574582118939</v>
          </cell>
          <cell r="G938">
            <v>107.86171478073661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3640.4821503142948</v>
          </cell>
          <cell r="F939">
            <v>3640.4821503142948</v>
          </cell>
          <cell r="G939">
            <v>2142.852733643967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36.649149164237869</v>
          </cell>
          <cell r="F940">
            <v>36.649149164237869</v>
          </cell>
          <cell r="G940">
            <v>21.57234295614732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3640.4821503142948</v>
          </cell>
          <cell r="F941">
            <v>3640.4821503142948</v>
          </cell>
          <cell r="G941">
            <v>2142.852733643967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3655.9847404107682</v>
          </cell>
          <cell r="F942">
            <v>3655.9847404107682</v>
          </cell>
          <cell r="G942">
            <v>2151.977834714417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49.444883841484021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2623.545536629143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4.9444883841484017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2623.545536629143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2626.255116263656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117.20860302281611</v>
          </cell>
          <cell r="G973">
            <v>117.20860302281611</v>
          </cell>
          <cell r="H973">
            <v>21.24362492373233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6219.0884763906233</v>
          </cell>
          <cell r="G974">
            <v>6219.0884763906233</v>
          </cell>
          <cell r="H974">
            <v>1127.186738453237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11.72086030228161</v>
          </cell>
          <cell r="G975">
            <v>11.72086030228161</v>
          </cell>
          <cell r="H975">
            <v>2.124362492373232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6219.0884763906233</v>
          </cell>
          <cell r="G976">
            <v>6219.0884763906233</v>
          </cell>
          <cell r="H976">
            <v>1127.186738453237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6225.5115078362724</v>
          </cell>
          <cell r="G977">
            <v>6225.5115078362724</v>
          </cell>
          <cell r="H977">
            <v>1128.3508890990579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1730.807068700032</v>
          </cell>
          <cell r="F978">
            <v>668.38725127415216</v>
          </cell>
          <cell r="G978">
            <v>128.95857389723071</v>
          </cell>
          <cell r="H978">
            <v>426.17093516648112</v>
          </cell>
          <cell r="I978">
            <v>316.42052912436651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15236.076908139419</v>
          </cell>
          <cell r="F979">
            <v>5895.5929514352456</v>
          </cell>
          <cell r="G979">
            <v>1217.271293781693</v>
          </cell>
          <cell r="H979">
            <v>4334.1555675782347</v>
          </cell>
          <cell r="I979">
            <v>3234.9047333690992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251.75375544727731</v>
          </cell>
          <cell r="F980">
            <v>97.219963821694833</v>
          </cell>
          <cell r="G980">
            <v>18.757610748688109</v>
          </cell>
          <cell r="H980">
            <v>61.988499660579073</v>
          </cell>
          <cell r="I980">
            <v>46.024804236271493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1.7308070687000321</v>
          </cell>
          <cell r="F981">
            <v>0.66838725127415222</v>
          </cell>
          <cell r="G981">
            <v>0.1289585738972307</v>
          </cell>
          <cell r="H981">
            <v>0.42617093516648108</v>
          </cell>
          <cell r="I981">
            <v>0.31642052912436641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15236.076908139419</v>
          </cell>
          <cell r="F982">
            <v>5895.5929514352456</v>
          </cell>
          <cell r="G982">
            <v>1217.271293781693</v>
          </cell>
          <cell r="H982">
            <v>4334.1555675782347</v>
          </cell>
          <cell r="I982">
            <v>3234.9047333690992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15354.369703980199</v>
          </cell>
          <cell r="F983">
            <v>5941.2741819359626</v>
          </cell>
          <cell r="G983">
            <v>1226.0850261322321</v>
          </cell>
          <cell r="H983">
            <v>4363.2824138562501</v>
          </cell>
          <cell r="I983">
            <v>3256.530638259615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0.25175375544727741</v>
          </cell>
          <cell r="F984">
            <v>9.7219963821694844E-2</v>
          </cell>
          <cell r="G984">
            <v>1.8757610748688109E-2</v>
          </cell>
          <cell r="H984">
            <v>6.1988499660579059E-2</v>
          </cell>
          <cell r="I984">
            <v>4.6024804236271498E-2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79.154105865215499</v>
          </cell>
          <cell r="F985">
            <v>303.29794068832382</v>
          </cell>
          <cell r="G985">
            <v>329.24628995903282</v>
          </cell>
          <cell r="H985">
            <v>413.21851155584972</v>
          </cell>
          <cell r="I985">
            <v>459.11514491968597</v>
          </cell>
          <cell r="J985">
            <v>510.92226969295177</v>
          </cell>
          <cell r="K985">
            <v>507.91772574887568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817.94974669991348</v>
          </cell>
          <cell r="F986">
            <v>3134.170628912887</v>
          </cell>
          <cell r="G986">
            <v>3402.311434513023</v>
          </cell>
          <cell r="H986">
            <v>4270.0498371412205</v>
          </cell>
          <cell r="I986">
            <v>4744.3289566382464</v>
          </cell>
          <cell r="J986">
            <v>5279.6849450907121</v>
          </cell>
          <cell r="K986">
            <v>5248.6370805340657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11.513324489485891</v>
          </cell>
          <cell r="F987">
            <v>44.116064100119821</v>
          </cell>
          <cell r="G987">
            <v>47.890369448586597</v>
          </cell>
          <cell r="H987">
            <v>60.104510771759941</v>
          </cell>
          <cell r="I987">
            <v>66.780384715590685</v>
          </cell>
          <cell r="J987">
            <v>74.315966500792996</v>
          </cell>
          <cell r="K987">
            <v>73.878941927109224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7.9154105865215513E-2</v>
          </cell>
          <cell r="F988">
            <v>0.30329794068832377</v>
          </cell>
          <cell r="G988">
            <v>0.32924628995903288</v>
          </cell>
          <cell r="H988">
            <v>0.41321851155584971</v>
          </cell>
          <cell r="I988">
            <v>0.45911514491968602</v>
          </cell>
          <cell r="J988">
            <v>0.51092226969295185</v>
          </cell>
          <cell r="K988">
            <v>0.50791772574887584</v>
          </cell>
          <cell r="L988">
            <v>0.50706024428610585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817.94974669991348</v>
          </cell>
          <cell r="F989">
            <v>3134.170628912887</v>
          </cell>
          <cell r="G989">
            <v>3402.311434513023</v>
          </cell>
          <cell r="H989">
            <v>4270.0498371412205</v>
          </cell>
          <cell r="I989">
            <v>4744.3289566382464</v>
          </cell>
          <cell r="J989">
            <v>5279.6849450907121</v>
          </cell>
          <cell r="K989">
            <v>5248.6370805340657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823.35957004441059</v>
          </cell>
          <cell r="F990">
            <v>3154.8996645319321</v>
          </cell>
          <cell r="G990">
            <v>3424.813921857678</v>
          </cell>
          <cell r="H990">
            <v>4298.2914441401008</v>
          </cell>
          <cell r="I990">
            <v>4775.7073899064853</v>
          </cell>
          <cell r="J990">
            <v>5314.6041598502716</v>
          </cell>
          <cell r="K990">
            <v>5283.3509483720654</v>
          </cell>
          <cell r="L990">
            <v>5274.4314417869055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1.1513324489485889E-2</v>
          </cell>
          <cell r="F991">
            <v>4.4116064100119833E-2</v>
          </cell>
          <cell r="G991">
            <v>4.7890369448586587E-2</v>
          </cell>
          <cell r="H991">
            <v>6.0104510771759941E-2</v>
          </cell>
          <cell r="I991">
            <v>6.6780384715590696E-2</v>
          </cell>
          <cell r="J991">
            <v>7.4315966500793001E-2</v>
          </cell>
          <cell r="K991">
            <v>7.3878941927109198E-2</v>
          </cell>
          <cell r="L991">
            <v>7.3754217350706308E-2</v>
          </cell>
          <cell r="M991">
            <v>7.3594927092146933E-2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  <cell r="I1006">
            <v>4.2897490598922099E-7</v>
          </cell>
          <cell r="M1006">
            <v>8.2363510929120475E-6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  <cell r="I1007">
            <v>8.9987274958639391E-7</v>
          </cell>
          <cell r="M1007">
            <v>1.6467111834054251E-5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  <cell r="I1008">
            <v>6.2396349962068512E-8</v>
          </cell>
          <cell r="M1008">
            <v>1.198713095874289E-6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  <cell r="I1009">
            <v>3.5329979380313108E-6</v>
          </cell>
          <cell r="M1009">
            <v>5.6881266802297221E-5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  <cell r="I1010">
            <v>4.28974905989221E-10</v>
          </cell>
          <cell r="M1010">
            <v>8.2361923675823404E-9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  <cell r="I1011">
            <v>8.9987274958639391E-7</v>
          </cell>
          <cell r="M1011">
            <v>1.6467111834054251E-5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  <cell r="I1012">
            <v>9.2919123452482077E-7</v>
          </cell>
          <cell r="M1012">
            <v>1.7030237113947591E-5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889.66460789095106</v>
          </cell>
          <cell r="F1013">
            <v>1048.439056387565</v>
          </cell>
          <cell r="G1013">
            <v>559.87703942591941</v>
          </cell>
          <cell r="H1013">
            <v>1723.7574912986211</v>
          </cell>
          <cell r="I1013">
            <v>1902.2336171768541</v>
          </cell>
          <cell r="J1013">
            <v>3516.5134144742419</v>
          </cell>
          <cell r="K1013">
            <v>4992.8791290561167</v>
          </cell>
          <cell r="L1013">
            <v>3179.3984240229229</v>
          </cell>
          <cell r="M1013">
            <v>1628.707796843579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8840.7894082155835</v>
          </cell>
          <cell r="F1014">
            <v>10418.56540392675</v>
          </cell>
          <cell r="G1014">
            <v>5563.6190943840174</v>
          </cell>
          <cell r="H1014">
            <v>17129.35058474648</v>
          </cell>
          <cell r="I1014">
            <v>18902.90640487081</v>
          </cell>
          <cell r="J1014">
            <v>34944.353493201503</v>
          </cell>
          <cell r="K1014">
            <v>49615.318547178227</v>
          </cell>
          <cell r="L1014">
            <v>31594.369004105069</v>
          </cell>
          <cell r="M1014">
            <v>16184.82123678879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129.48904712625861</v>
          </cell>
          <cell r="F1015">
            <v>152.59837603680441</v>
          </cell>
          <cell r="G1015">
            <v>81.489073185677739</v>
          </cell>
          <cell r="H1015">
            <v>250.88973197905131</v>
          </cell>
          <cell r="I1015">
            <v>276.86660379094133</v>
          </cell>
          <cell r="J1015">
            <v>511.82205879408127</v>
          </cell>
          <cell r="K1015">
            <v>726.70437275313816</v>
          </cell>
          <cell r="L1015">
            <v>462.75559206230622</v>
          </cell>
          <cell r="M1015">
            <v>237.05542379655219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0.88964567925947768</v>
          </cell>
          <cell r="F1016">
            <v>1.0484167496482111</v>
          </cell>
          <cell r="G1016">
            <v>0.55986512740193217</v>
          </cell>
          <cell r="H1016">
            <v>1.7237208163876341</v>
          </cell>
          <cell r="I1016">
            <v>1.90219314498228</v>
          </cell>
          <cell r="J1016">
            <v>3.5164385966317608</v>
          </cell>
          <cell r="K1016">
            <v>4.9927728998454803</v>
          </cell>
          <cell r="L1016">
            <v>3.1793307786872052</v>
          </cell>
          <cell r="M1016">
            <v>1.628673144223489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8840.7894082155835</v>
          </cell>
          <cell r="F1017">
            <v>10418.56540392675</v>
          </cell>
          <cell r="G1017">
            <v>5563.6190943840174</v>
          </cell>
          <cell r="H1017">
            <v>17129.35058474648</v>
          </cell>
          <cell r="I1017">
            <v>18902.90640487081</v>
          </cell>
          <cell r="J1017">
            <v>34944.353493201503</v>
          </cell>
          <cell r="K1017">
            <v>49615.318547178227</v>
          </cell>
          <cell r="L1017">
            <v>31594.369004105069</v>
          </cell>
          <cell r="M1017">
            <v>16184.82123678879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8901.6187594564799</v>
          </cell>
          <cell r="F1018">
            <v>10490.2506963954</v>
          </cell>
          <cell r="G1018">
            <v>5601.8997641789956</v>
          </cell>
          <cell r="H1018">
            <v>17247.209662158701</v>
          </cell>
          <cell r="I1018">
            <v>19032.968493229939</v>
          </cell>
          <cell r="J1018">
            <v>35184.789302083991</v>
          </cell>
          <cell r="K1018">
            <v>49956.698428485062</v>
          </cell>
          <cell r="L1018">
            <v>31811.755131140209</v>
          </cell>
          <cell r="M1018">
            <v>16296.18144800126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4110.8072708123509</v>
          </cell>
          <cell r="F1019">
            <v>3557.1042744752572</v>
          </cell>
          <cell r="G1019">
            <v>2845.6834195802039</v>
          </cell>
          <cell r="H1019">
            <v>1961.7754596833579</v>
          </cell>
          <cell r="I1019">
            <v>1383.298868476104</v>
          </cell>
          <cell r="J1019">
            <v>680.0467386202555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115104.3725345362</v>
          </cell>
          <cell r="F1020">
            <v>98934.455285260541</v>
          </cell>
          <cell r="G1020">
            <v>79147.564228208445</v>
          </cell>
          <cell r="H1020">
            <v>55551.244919673532</v>
          </cell>
          <cell r="I1020">
            <v>37741.258248478887</v>
          </cell>
          <cell r="J1020">
            <v>18814.42856734075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622.55987406478448</v>
          </cell>
          <cell r="F1021">
            <v>547.16288397808137</v>
          </cell>
          <cell r="G1021">
            <v>437.73030718246503</v>
          </cell>
          <cell r="H1021">
            <v>293.94650818816689</v>
          </cell>
          <cell r="I1021">
            <v>206.07876935828361</v>
          </cell>
          <cell r="J1021">
            <v>101.5890477269173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4.0510460204688634</v>
          </cell>
          <cell r="F1022">
            <v>3.5238997800010479</v>
          </cell>
          <cell r="G1022">
            <v>2.8191198240008379</v>
          </cell>
          <cell r="H1022">
            <v>1.9094691788076901</v>
          </cell>
          <cell r="I1022">
            <v>1.370017070686419</v>
          </cell>
          <cell r="J1022">
            <v>0.67340583972541357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115104.3725345362</v>
          </cell>
          <cell r="F1023">
            <v>98934.455285260541</v>
          </cell>
          <cell r="G1023">
            <v>79147.564228208445</v>
          </cell>
          <cell r="H1023">
            <v>55551.244919673532</v>
          </cell>
          <cell r="I1023">
            <v>37741.258248478887</v>
          </cell>
          <cell r="J1023">
            <v>18814.42856734075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115392.66555877771</v>
          </cell>
          <cell r="F1024">
            <v>99186.437431547864</v>
          </cell>
          <cell r="G1024">
            <v>79349.14994523827</v>
          </cell>
          <cell r="H1024">
            <v>55687.885365605667</v>
          </cell>
          <cell r="I1024">
            <v>37837.252193459572</v>
          </cell>
          <cell r="J1024">
            <v>18861.70327202887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0.41938435057543411</v>
          </cell>
          <cell r="G1025">
            <v>0.3355074804603474</v>
          </cell>
          <cell r="H1025">
            <v>0.25163061034526057</v>
          </cell>
          <cell r="I1025">
            <v>0.17239481847729221</v>
          </cell>
          <cell r="J1025">
            <v>8.3876870115086891E-2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H1034">
            <v>1.243444330599768</v>
          </cell>
          <cell r="I1034">
            <v>1.2434443306001459</v>
          </cell>
          <cell r="J1034">
            <v>9.0707278072595852</v>
          </cell>
          <cell r="K1034">
            <v>52.679878605785319</v>
          </cell>
          <cell r="L1034">
            <v>326.63480028883203</v>
          </cell>
          <cell r="M1034">
            <v>421.64549011637217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H1035">
            <v>10.864910293704281</v>
          </cell>
          <cell r="I1035">
            <v>10.86491029370757</v>
          </cell>
          <cell r="J1035">
            <v>79.257785410424333</v>
          </cell>
          <cell r="K1035">
            <v>460.30380391779238</v>
          </cell>
          <cell r="L1035">
            <v>2854.0544330025609</v>
          </cell>
          <cell r="M1035">
            <v>3678.5097008356338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H1036">
            <v>0.18069757513641951</v>
          </cell>
          <cell r="I1036">
            <v>0.18069757513647439</v>
          </cell>
          <cell r="J1036">
            <v>1.3181599522864911</v>
          </cell>
          <cell r="K1036">
            <v>7.6554503392643696</v>
          </cell>
          <cell r="L1036">
            <v>47.466633539510077</v>
          </cell>
          <cell r="M1036">
            <v>61.279459341847513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H1037">
            <v>1.2434443305997681E-3</v>
          </cell>
          <cell r="I1037">
            <v>1.243444330600146E-3</v>
          </cell>
          <cell r="J1037">
            <v>9.0707278072595862E-3</v>
          </cell>
          <cell r="K1037">
            <v>5.2679878605785317E-2</v>
          </cell>
          <cell r="L1037">
            <v>0.32663480028883207</v>
          </cell>
          <cell r="M1037">
            <v>0.42164549011637209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H1038">
            <v>10.864910293704281</v>
          </cell>
          <cell r="I1038">
            <v>10.86491029370757</v>
          </cell>
          <cell r="J1038">
            <v>79.257785410424333</v>
          </cell>
          <cell r="K1038">
            <v>460.30380391779238</v>
          </cell>
          <cell r="L1038">
            <v>2854.0544330025609</v>
          </cell>
          <cell r="M1038">
            <v>3678.5097008356338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H1039">
            <v>10.949844279359921</v>
          </cell>
          <cell r="I1039">
            <v>10.949844279363241</v>
          </cell>
          <cell r="J1039">
            <v>79.877365271387191</v>
          </cell>
          <cell r="K1039">
            <v>463.90212508403778</v>
          </cell>
          <cell r="L1039">
            <v>2876.3653598045548</v>
          </cell>
          <cell r="M1039">
            <v>3707.312116972415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H1040">
            <v>1.8033005464461661E-4</v>
          </cell>
          <cell r="I1040">
            <v>1.8033005464467141E-4</v>
          </cell>
          <cell r="J1040">
            <v>1.315478948993703E-3</v>
          </cell>
          <cell r="K1040">
            <v>7.6398799317946853E-3</v>
          </cell>
          <cell r="L1040">
            <v>4.7370091234005977E-2</v>
          </cell>
          <cell r="M1040">
            <v>6.1167713056672957E-2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M1048">
            <v>0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M1049">
            <v>0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M1050">
            <v>0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M1051">
            <v>0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M1052">
            <v>0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M1053">
            <v>0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  <cell r="J1061">
            <v>3.0271562938708429E-7</v>
          </cell>
          <cell r="M1061">
            <v>4.9055359309064002E-8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  <cell r="J1062">
            <v>6.3501510684211456E-7</v>
          </cell>
          <cell r="M1062">
            <v>5.2838410508260343E-7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  <cell r="J1063">
            <v>4.4031364274484993E-8</v>
          </cell>
          <cell r="M1063">
            <v>4.9055359309063987E-9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  <cell r="J1064">
            <v>5.9443686101215387E-6</v>
          </cell>
          <cell r="M1064">
            <v>4.9461971132619417E-6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  <cell r="J1065">
            <v>3.0271562938708428E-10</v>
          </cell>
          <cell r="M1065">
            <v>0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  <cell r="J1066">
            <v>6.3501510684211456E-7</v>
          </cell>
          <cell r="M1066">
            <v>5.2838410508260343E-7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  <cell r="J1067">
            <v>6.5570434413058824E-7</v>
          </cell>
          <cell r="M1067">
            <v>5.3107233877274013E-7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5.4655841336677113</v>
          </cell>
          <cell r="F1068">
            <v>214.07780539027701</v>
          </cell>
          <cell r="G1068">
            <v>394.91102968216171</v>
          </cell>
          <cell r="H1068">
            <v>616.10488341012694</v>
          </cell>
          <cell r="I1068">
            <v>805.6454138675731</v>
          </cell>
          <cell r="J1068">
            <v>837.22477072678294</v>
          </cell>
          <cell r="K1068">
            <v>883.51501059566738</v>
          </cell>
          <cell r="L1068">
            <v>936.42687193902566</v>
          </cell>
          <cell r="M1068">
            <v>994.68858596299924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63.537609927599199</v>
          </cell>
          <cell r="F1069">
            <v>2504.8987115349842</v>
          </cell>
          <cell r="G1069">
            <v>4620.8065689874129</v>
          </cell>
          <cell r="H1069">
            <v>7208.9693081958867</v>
          </cell>
          <cell r="I1069">
            <v>9370.2215312742446</v>
          </cell>
          <cell r="J1069">
            <v>9796.2665753058536</v>
          </cell>
          <cell r="K1069">
            <v>10337.903117178639</v>
          </cell>
          <cell r="L1069">
            <v>10957.01845733391</v>
          </cell>
          <cell r="M1069">
            <v>11638.731781722739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0.78748511840816515</v>
          </cell>
          <cell r="F1070">
            <v>30.82720397619989</v>
          </cell>
          <cell r="G1070">
            <v>56.867188274231289</v>
          </cell>
          <cell r="H1070">
            <v>88.719103211058268</v>
          </cell>
          <cell r="I1070">
            <v>116.0730885138656</v>
          </cell>
          <cell r="J1070">
            <v>120.56036698465221</v>
          </cell>
          <cell r="K1070">
            <v>127.22616152577611</v>
          </cell>
          <cell r="L1070">
            <v>134.84546955921971</v>
          </cell>
          <cell r="M1070">
            <v>143.23515637867189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5.3003875109106698E-3</v>
          </cell>
          <cell r="F1071">
            <v>0.20722731561778809</v>
          </cell>
          <cell r="G1071">
            <v>0.3822738767323326</v>
          </cell>
          <cell r="H1071">
            <v>0.59638952714100268</v>
          </cell>
          <cell r="I1071">
            <v>0.78118803679638082</v>
          </cell>
          <cell r="J1071">
            <v>0.8104335780634262</v>
          </cell>
          <cell r="K1071">
            <v>0.8552425302566059</v>
          </cell>
          <cell r="L1071">
            <v>0.90646121203697683</v>
          </cell>
          <cell r="M1071">
            <v>0.96285855121218322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63.537609927599199</v>
          </cell>
          <cell r="F1072">
            <v>2504.8987115349842</v>
          </cell>
          <cell r="G1072">
            <v>4620.8065689874129</v>
          </cell>
          <cell r="H1072">
            <v>7208.9693081958867</v>
          </cell>
          <cell r="I1072">
            <v>9370.2215312742446</v>
          </cell>
          <cell r="J1072">
            <v>9796.2665753058536</v>
          </cell>
          <cell r="K1072">
            <v>10337.903117178639</v>
          </cell>
          <cell r="L1072">
            <v>10957.01845733391</v>
          </cell>
          <cell r="M1072">
            <v>11638.731781722739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63.908920096226531</v>
          </cell>
          <cell r="F1073">
            <v>2519.4371634546492</v>
          </cell>
          <cell r="G1073">
            <v>4647.6257668351882</v>
          </cell>
          <cell r="H1073">
            <v>7250.8102230380337</v>
          </cell>
          <cell r="I1073">
            <v>9424.9524469980643</v>
          </cell>
          <cell r="J1073">
            <v>9853.1241839354479</v>
          </cell>
          <cell r="K1073">
            <v>10397.90438857821</v>
          </cell>
          <cell r="L1073">
            <v>11020.61307906103</v>
          </cell>
          <cell r="M1073">
            <v>11706.283072972659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14.51445318601813</v>
          </cell>
          <cell r="F1074">
            <v>13.4189081967214</v>
          </cell>
          <cell r="G1074">
            <v>3.5646107302534138</v>
          </cell>
          <cell r="H1074">
            <v>6.5924618308494676</v>
          </cell>
          <cell r="I1074">
            <v>3.354727049179866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237.22021609165409</v>
          </cell>
          <cell r="F1075">
            <v>189.7761728733249</v>
          </cell>
          <cell r="G1075">
            <v>153.4568782466495</v>
          </cell>
          <cell r="H1075">
            <v>95.0883319113113</v>
          </cell>
          <cell r="I1075">
            <v>47.444043218324339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1.7910930848936431</v>
          </cell>
          <cell r="F1076">
            <v>1.670088584202694</v>
          </cell>
          <cell r="G1076">
            <v>0.39294583457526772</v>
          </cell>
          <cell r="H1076">
            <v>0.81957112123695863</v>
          </cell>
          <cell r="I1076">
            <v>0.41752214605061339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1.451445318601813E-2</v>
          </cell>
          <cell r="F1077">
            <v>1.34189081967214E-2</v>
          </cell>
          <cell r="G1077">
            <v>3.5646107302534152E-3</v>
          </cell>
          <cell r="H1077">
            <v>6.5924618308494673E-3</v>
          </cell>
          <cell r="I1077">
            <v>3.354727049179866E-3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237.22021609165409</v>
          </cell>
          <cell r="F1078">
            <v>189.7761728733249</v>
          </cell>
          <cell r="G1078">
            <v>153.4568782466495</v>
          </cell>
          <cell r="H1078">
            <v>95.0883319113113</v>
          </cell>
          <cell r="I1078">
            <v>47.444043218324339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238.11682316060291</v>
          </cell>
          <cell r="F1079">
            <v>190.6093319763354</v>
          </cell>
          <cell r="G1079">
            <v>153.66309137360929</v>
          </cell>
          <cell r="H1079">
            <v>95.497375651211158</v>
          </cell>
          <cell r="I1079">
            <v>47.652332994076907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1.3657126825091419E-3</v>
          </cell>
          <cell r="F1080">
            <v>1.3297842622950909E-3</v>
          </cell>
          <cell r="G1080">
            <v>1.167512369597636E-4</v>
          </cell>
          <cell r="H1080">
            <v>6.490415658718323E-4</v>
          </cell>
          <cell r="I1080">
            <v>3.3244606557372469E-4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  <cell r="J1086">
            <v>1.169622872727285E-7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  <cell r="J1087">
            <v>1.1152216075955681E-5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  <cell r="J1088">
            <v>1.1696228727272851E-8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  <cell r="J1089">
            <v>4.9461971132647056E-6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  <cell r="J1090">
            <v>0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  <cell r="J1091">
            <v>1.1152216075955681E-5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  <cell r="J1092">
            <v>1.1158625609298219E-5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1068.6296064925041</v>
          </cell>
          <cell r="F1103">
            <v>2278.959078534032</v>
          </cell>
          <cell r="G1103">
            <v>218.30143278292391</v>
          </cell>
          <cell r="H1103">
            <v>1345.709758414821</v>
          </cell>
          <cell r="I1103">
            <v>911.58363141361258</v>
          </cell>
          <cell r="J1103">
            <v>455.79181570680652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7643.2866589137739</v>
          </cell>
          <cell r="F1104">
            <v>5183.8612973338686</v>
          </cell>
          <cell r="G1104">
            <v>6893.9981005171167</v>
          </cell>
          <cell r="H1104">
            <v>3147.4000507460969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138.80557001129799</v>
          </cell>
          <cell r="F1105">
            <v>298.60155747080148</v>
          </cell>
          <cell r="G1105">
            <v>26.624797486910989</v>
          </cell>
          <cell r="H1105">
            <v>176.2954724278695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0.95024368645624357</v>
          </cell>
          <cell r="F1106">
            <v>2.2026476101490138</v>
          </cell>
          <cell r="G1106">
            <v>0.1054823925896093</v>
          </cell>
          <cell r="H1106">
            <v>1.2992239841997579</v>
          </cell>
          <cell r="I1106">
            <v>0.88105904405960545</v>
          </cell>
          <cell r="J1106">
            <v>0.44052952202980289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7643.2866589137739</v>
          </cell>
          <cell r="F1107">
            <v>5183.8612973338686</v>
          </cell>
          <cell r="G1107">
            <v>6893.9981005171167</v>
          </cell>
          <cell r="H1107">
            <v>3147.4000507460969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7711.366458939453</v>
          </cell>
          <cell r="F1108">
            <v>5329.8185384235176</v>
          </cell>
          <cell r="G1108">
            <v>6907.3898259877878</v>
          </cell>
          <cell r="H1108">
            <v>3233.5788454899721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0.10395263780630259</v>
          </cell>
          <cell r="F1109">
            <v>0.27179179379782531</v>
          </cell>
          <cell r="G1109">
            <v>0</v>
          </cell>
          <cell r="H1109">
            <v>0.1601397249056786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11.39085724516687</v>
          </cell>
          <cell r="F1110">
            <v>65.188463659197083</v>
          </cell>
          <cell r="G1110">
            <v>104.71962459370739</v>
          </cell>
          <cell r="H1110">
            <v>160.25124773587001</v>
          </cell>
          <cell r="I1110">
            <v>177.34932249639479</v>
          </cell>
          <cell r="J1110">
            <v>216.08611008932101</v>
          </cell>
          <cell r="K1110">
            <v>248.3425630612812</v>
          </cell>
          <cell r="L1110">
            <v>251.28145289293519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1030.174040609053</v>
          </cell>
          <cell r="F1111">
            <v>5895.558302899939</v>
          </cell>
          <cell r="G1111">
            <v>9470.7041337504161</v>
          </cell>
          <cell r="H1111">
            <v>14492.91057200718</v>
          </cell>
          <cell r="I1111">
            <v>16039.23780476739</v>
          </cell>
          <cell r="J1111">
            <v>19542.541562853839</v>
          </cell>
          <cell r="K1111">
            <v>22459.7724418502</v>
          </cell>
          <cell r="L1111">
            <v>22725.561745290419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1.29153090710341</v>
          </cell>
          <cell r="F1112">
            <v>7.3912712441518371</v>
          </cell>
          <cell r="G1112">
            <v>11.873437515023319</v>
          </cell>
          <cell r="H1112">
            <v>18.16978607475556</v>
          </cell>
          <cell r="I1112">
            <v>20.108419096827031</v>
          </cell>
          <cell r="J1112">
            <v>24.500516841655809</v>
          </cell>
          <cell r="K1112">
            <v>28.157854043778219</v>
          </cell>
          <cell r="L1112">
            <v>28.491074535305629</v>
          </cell>
          <cell r="M1112">
            <v>29.743199054618799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1030.174040609053</v>
          </cell>
          <cell r="F1113">
            <v>5895.558302899939</v>
          </cell>
          <cell r="G1113">
            <v>9470.7041337504161</v>
          </cell>
          <cell r="H1113">
            <v>14492.91057200718</v>
          </cell>
          <cell r="I1113">
            <v>16039.23780476739</v>
          </cell>
          <cell r="J1113">
            <v>19542.541562853839</v>
          </cell>
          <cell r="K1113">
            <v>22459.7724418502</v>
          </cell>
          <cell r="L1113">
            <v>22725.561745290419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1030.8436882504991</v>
          </cell>
          <cell r="F1114">
            <v>5899.3906133221772</v>
          </cell>
          <cell r="G1114">
            <v>9476.8604087447347</v>
          </cell>
          <cell r="H1114">
            <v>14502.33144945086</v>
          </cell>
          <cell r="I1114">
            <v>16049.663846720659</v>
          </cell>
          <cell r="J1114">
            <v>19555.24486962489</v>
          </cell>
          <cell r="K1114">
            <v>22474.372046431781</v>
          </cell>
          <cell r="L1114">
            <v>22740.33412182426</v>
          </cell>
          <cell r="M1114">
            <v>23739.725348575848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  <cell r="M1115">
            <v>1.9687785138331431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  <cell r="M1116">
            <v>104.4633879439865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  <cell r="M1117">
            <v>0.19687785138331429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  <cell r="M1118">
            <v>1.9687785138331432E-3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  <cell r="M1119">
            <v>104.4633879439865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  <cell r="M1120">
            <v>104.57127700654461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</v>
          </cell>
          <cell r="H1121">
            <v>83.850114385892581</v>
          </cell>
          <cell r="I1121">
            <v>54.633361768613263</v>
          </cell>
          <cell r="J1121">
            <v>54.206549500832011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3624.1589519550748</v>
          </cell>
          <cell r="F1122">
            <v>2899.3271615640601</v>
          </cell>
          <cell r="G1122">
            <v>2174.495371173045</v>
          </cell>
          <cell r="H1122">
            <v>1775.25802200928</v>
          </cell>
          <cell r="I1122">
            <v>1156.68671962341</v>
          </cell>
          <cell r="J1122">
            <v>1147.650334785774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19.56823128119801</v>
          </cell>
          <cell r="G1123">
            <v>14.6761734608985</v>
          </cell>
          <cell r="H1123">
            <v>11.981628020116119</v>
          </cell>
          <cell r="I1123">
            <v>7.8067468720125044</v>
          </cell>
          <cell r="J1123">
            <v>7.7457582154742193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0.1369428618968386</v>
          </cell>
          <cell r="G1124">
            <v>0.1027071464226289</v>
          </cell>
          <cell r="H1124">
            <v>8.3850114385892585E-2</v>
          </cell>
          <cell r="I1124">
            <v>5.4633361768613269E-2</v>
          </cell>
          <cell r="J1124">
            <v>5.4206549500832008E-2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3624.1589519550748</v>
          </cell>
          <cell r="F1125">
            <v>2899.3271615640601</v>
          </cell>
          <cell r="G1125">
            <v>2174.495371173045</v>
          </cell>
          <cell r="H1125">
            <v>1775.25802200928</v>
          </cell>
          <cell r="I1125">
            <v>1156.68671962341</v>
          </cell>
          <cell r="J1125">
            <v>1147.650334785774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3635.7275825415982</v>
          </cell>
          <cell r="F1126">
            <v>2908.582066033277</v>
          </cell>
          <cell r="G1126">
            <v>2181.4365495249581</v>
          </cell>
          <cell r="H1126">
            <v>1780.924800018922</v>
          </cell>
          <cell r="I1126">
            <v>1160.378964235485</v>
          </cell>
          <cell r="J1126">
            <v>1151.3137344715051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1.654436605657238E-2</v>
          </cell>
          <cell r="G1127">
            <v>1.240827454242927E-2</v>
          </cell>
          <cell r="H1127">
            <v>1.0130115342052E-2</v>
          </cell>
          <cell r="I1127">
            <v>6.6003756857512461E-3</v>
          </cell>
          <cell r="J1127">
            <v>6.5488115640599106E-3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0.89994710585714832</v>
          </cell>
          <cell r="J1128">
            <v>0.89994710585714832</v>
          </cell>
          <cell r="K1128">
            <v>2.6363031879979189</v>
          </cell>
          <cell r="L1128">
            <v>2.63183038035818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47.751193436780291</v>
          </cell>
          <cell r="J1129">
            <v>47.751193436780291</v>
          </cell>
          <cell r="K1129">
            <v>139.88224715516961</v>
          </cell>
          <cell r="L1129">
            <v>139.644919981805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8.9994710585714843E-2</v>
          </cell>
          <cell r="J1130">
            <v>8.9994710585714843E-2</v>
          </cell>
          <cell r="K1130">
            <v>0.26363031879979187</v>
          </cell>
          <cell r="L1130">
            <v>0.26318303803581811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8.9994710585714836E-4</v>
          </cell>
          <cell r="J1131">
            <v>8.9994710585714836E-4</v>
          </cell>
          <cell r="K1131">
            <v>2.6363031879979189E-3</v>
          </cell>
          <cell r="L1131">
            <v>2.6318303803581789E-3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47.751193436780291</v>
          </cell>
          <cell r="J1132">
            <v>47.751193436780291</v>
          </cell>
          <cell r="K1132">
            <v>139.88224715516961</v>
          </cell>
          <cell r="L1132">
            <v>139.644919981805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47.800510538181257</v>
          </cell>
          <cell r="J1133">
            <v>47.800510538181257</v>
          </cell>
          <cell r="K1133">
            <v>140.02671656987181</v>
          </cell>
          <cell r="L1133">
            <v>139.78914428664859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564.3740883789726</v>
          </cell>
          <cell r="F1141">
            <v>659.88354116805704</v>
          </cell>
          <cell r="G1141">
            <v>705.4360550195421</v>
          </cell>
          <cell r="H1141">
            <v>780.75140041962277</v>
          </cell>
          <cell r="I1141">
            <v>712.20280565468715</v>
          </cell>
          <cell r="J1141">
            <v>701.2020046868605</v>
          </cell>
          <cell r="K1141">
            <v>694.67579482824249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1.532301076919254</v>
          </cell>
          <cell r="H1142">
            <v>1.69589603927469</v>
          </cell>
          <cell r="I1142">
            <v>1.546999360642773</v>
          </cell>
          <cell r="J1142">
            <v>1.5231041556131579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1.467602341680021E-3</v>
          </cell>
          <cell r="I1143">
            <v>1.3387494467100921E-3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564.3740883789726</v>
          </cell>
          <cell r="F1144">
            <v>659.88354116805704</v>
          </cell>
          <cell r="G1144">
            <v>705.4360550195421</v>
          </cell>
          <cell r="H1144">
            <v>780.75140041962277</v>
          </cell>
          <cell r="I1144">
            <v>712.20280565468715</v>
          </cell>
          <cell r="J1144">
            <v>701.2020046868605</v>
          </cell>
          <cell r="K1144">
            <v>694.67579482824249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565.01935743831439</v>
          </cell>
          <cell r="F1145">
            <v>660.63800959715797</v>
          </cell>
          <cell r="G1145">
            <v>706.24260526524097</v>
          </cell>
          <cell r="H1145">
            <v>781.64406139060304</v>
          </cell>
          <cell r="I1145">
            <v>713.01709256815172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304.94913112830352</v>
          </cell>
          <cell r="I1146">
            <v>438.72651889227387</v>
          </cell>
          <cell r="J1146">
            <v>513.55238823676427</v>
          </cell>
          <cell r="K1146">
            <v>711.28227671301261</v>
          </cell>
          <cell r="L1146">
            <v>711.28227671301261</v>
          </cell>
          <cell r="M1146">
            <v>646.44416307055269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3329.5842113457861</v>
          </cell>
          <cell r="I1147">
            <v>4790.2313575958688</v>
          </cell>
          <cell r="J1147">
            <v>5607.2169061292598</v>
          </cell>
          <cell r="K1147">
            <v>7766.1288280808712</v>
          </cell>
          <cell r="L1147">
            <v>7766.1288280808712</v>
          </cell>
          <cell r="M1147">
            <v>7058.1944959559914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2.4667257785000052</v>
          </cell>
          <cell r="F1148">
            <v>16.410669862541329</v>
          </cell>
          <cell r="G1148">
            <v>25.462150749192372</v>
          </cell>
          <cell r="H1148">
            <v>44.392449712872057</v>
          </cell>
          <cell r="I1148">
            <v>63.866864796654667</v>
          </cell>
          <cell r="J1148">
            <v>74.759513120678463</v>
          </cell>
          <cell r="K1148">
            <v>103.5437044329683</v>
          </cell>
          <cell r="L1148">
            <v>103.5437044329683</v>
          </cell>
          <cell r="M1148">
            <v>94.105006612447653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0.30494913112830357</v>
          </cell>
          <cell r="I1149">
            <v>0.43872651889227399</v>
          </cell>
          <cell r="J1149">
            <v>0.51355238823676441</v>
          </cell>
          <cell r="K1149">
            <v>0.7112822767130127</v>
          </cell>
          <cell r="L1149">
            <v>0.71128227671301247</v>
          </cell>
          <cell r="M1149">
            <v>0.64644416307055264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3329.5842113457861</v>
          </cell>
          <cell r="I1150">
            <v>4790.2313575958688</v>
          </cell>
          <cell r="J1150">
            <v>5607.2169061292598</v>
          </cell>
          <cell r="K1150">
            <v>7766.1288280808712</v>
          </cell>
          <cell r="L1150">
            <v>7766.1288280808712</v>
          </cell>
          <cell r="M1150">
            <v>7058.1944959559914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1921.7080767428911</v>
          </cell>
          <cell r="H1151">
            <v>3350.4368896384299</v>
          </cell>
          <cell r="I1151">
            <v>4820.2318462775793</v>
          </cell>
          <cell r="J1151">
            <v>5642.3340507451421</v>
          </cell>
          <cell r="K1151">
            <v>7814.7669089197198</v>
          </cell>
          <cell r="L1151">
            <v>7814.7669089197207</v>
          </cell>
          <cell r="M1151">
            <v>7102.3988920032616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5.9091177000294662E-2</v>
          </cell>
          <cell r="J1152">
            <v>6.9169320215343583E-2</v>
          </cell>
          <cell r="K1152">
            <v>9.5801154251041479E-2</v>
          </cell>
          <cell r="L1152">
            <v>9.5801154251041465E-2</v>
          </cell>
          <cell r="M1152">
            <v>8.7068241412115083E-2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71.900078084132502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2916.5959741227111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8.3119030405405407</v>
          </cell>
          <cell r="F1155">
            <v>6.926585867117117</v>
          </cell>
          <cell r="G1155">
            <v>5.5412686936936941</v>
          </cell>
          <cell r="H1155">
            <v>4.1559515202702677</v>
          </cell>
          <cell r="I1155">
            <v>2.7706343468468462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7.1900078084132527E-2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2916.5959741227111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1168.063206001812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21.925983069562012</v>
          </cell>
          <cell r="H1159">
            <v>14.61732204637468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638.83151968347386</v>
          </cell>
          <cell r="G1160">
            <v>479.12363976260582</v>
          </cell>
          <cell r="H1160">
            <v>319.41575984173699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4.0788777327935222</v>
          </cell>
          <cell r="G1161">
            <v>3.0591582995951412</v>
          </cell>
          <cell r="H1161">
            <v>2.039438866396762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2.1925983069562009E-2</v>
          </cell>
          <cell r="H1162">
            <v>1.461732204637467E-2</v>
          </cell>
          <cell r="I1162">
            <v>7.3086610231873333E-3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638.83151968347386</v>
          </cell>
          <cell r="G1163">
            <v>479.12363976260582</v>
          </cell>
          <cell r="H1163">
            <v>319.41575984173699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640.77789135016542</v>
          </cell>
          <cell r="G1164">
            <v>480.58341851262389</v>
          </cell>
          <cell r="H1164">
            <v>320.3889456750826</v>
          </cell>
          <cell r="I1164">
            <v>160.1944728375413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2.5190697460434298E-3</v>
          </cell>
          <cell r="H1165">
            <v>1.679379830695621E-3</v>
          </cell>
          <cell r="I1165">
            <v>8.3968991534780994E-4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43.539083860032576</v>
          </cell>
          <cell r="F1166">
            <v>51.678858891668298</v>
          </cell>
          <cell r="G1166">
            <v>10.71743654829765</v>
          </cell>
          <cell r="H1166">
            <v>68.859039393541707</v>
          </cell>
          <cell r="I1166">
            <v>75.780241468855934</v>
          </cell>
          <cell r="J1166">
            <v>83.604506067978548</v>
          </cell>
          <cell r="K1166">
            <v>78.797927558629794</v>
          </cell>
          <cell r="L1166">
            <v>78.041719613372479</v>
          </cell>
          <cell r="M1166">
            <v>77.482925014994407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209.22869843226761</v>
          </cell>
          <cell r="F1167">
            <v>248.3446922569326</v>
          </cell>
          <cell r="G1167">
            <v>345.09782382584621</v>
          </cell>
          <cell r="H1167">
            <v>330.90469321593542</v>
          </cell>
          <cell r="I1167">
            <v>364.1647890521279</v>
          </cell>
          <cell r="J1167">
            <v>401.7645856745566</v>
          </cell>
          <cell r="K1167">
            <v>378.66639259689453</v>
          </cell>
          <cell r="L1167">
            <v>375.0324069889528</v>
          </cell>
          <cell r="M1167">
            <v>372.34709861440172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6.8344028371391943</v>
          </cell>
          <cell r="G1168">
            <v>1.416881441978334</v>
          </cell>
          <cell r="H1168">
            <v>9.1064397373869461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4.3539083860032593E-2</v>
          </cell>
          <cell r="F1169">
            <v>5.1678858891668289E-2</v>
          </cell>
          <cell r="G1169">
            <v>1.0717436548297651E-2</v>
          </cell>
          <cell r="H1169">
            <v>6.8859039393541682E-2</v>
          </cell>
          <cell r="I1169">
            <v>7.5780241468855924E-2</v>
          </cell>
          <cell r="J1169">
            <v>8.3604506067978535E-2</v>
          </cell>
          <cell r="K1169">
            <v>7.8797927558629785E-2</v>
          </cell>
          <cell r="L1169">
            <v>7.8041719613372473E-2</v>
          </cell>
          <cell r="M1169">
            <v>7.7482925014994389E-2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209.22869843226761</v>
          </cell>
          <cell r="F1170">
            <v>248.3446922569326</v>
          </cell>
          <cell r="G1170">
            <v>345.09782382584621</v>
          </cell>
          <cell r="H1170">
            <v>330.90469321593542</v>
          </cell>
          <cell r="I1170">
            <v>364.1647890521279</v>
          </cell>
          <cell r="J1170">
            <v>401.7645856745566</v>
          </cell>
          <cell r="K1170">
            <v>378.66639259689453</v>
          </cell>
          <cell r="L1170">
            <v>375.0324069889528</v>
          </cell>
          <cell r="M1170">
            <v>372.34709861440172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212.03304089621381</v>
          </cell>
          <cell r="F1171">
            <v>251.67331577469179</v>
          </cell>
          <cell r="G1171">
            <v>345.78799040926299</v>
          </cell>
          <cell r="H1171">
            <v>335.3398882425152</v>
          </cell>
          <cell r="I1171">
            <v>369.04577712625439</v>
          </cell>
          <cell r="J1171">
            <v>407.14953284747838</v>
          </cell>
          <cell r="K1171">
            <v>383.74174914399168</v>
          </cell>
          <cell r="L1171">
            <v>380.05905635472129</v>
          </cell>
          <cell r="M1171">
            <v>377.33775614750101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5.4742952345187548E-3</v>
          </cell>
          <cell r="F1172">
            <v>6.4989546233123856E-3</v>
          </cell>
          <cell r="G1172">
            <v>9.1073881715705775E-4</v>
          </cell>
          <cell r="H1172">
            <v>8.6665421265597307E-3</v>
          </cell>
          <cell r="I1172">
            <v>9.541266499136997E-3</v>
          </cell>
          <cell r="J1172">
            <v>1.053012289544953E-2</v>
          </cell>
          <cell r="K1172">
            <v>9.9509695846239088E-3</v>
          </cell>
          <cell r="L1172">
            <v>9.8594697852678239E-3</v>
          </cell>
          <cell r="M1172">
            <v>9.7913973650103955E-3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7.3184984906902386</v>
          </cell>
          <cell r="F1183">
            <v>5.2781021351912001</v>
          </cell>
          <cell r="G1183">
            <v>4.8789989937934903</v>
          </cell>
          <cell r="H1183">
            <v>3.6592492453451189</v>
          </cell>
          <cell r="I1183">
            <v>2.4394994968967469</v>
          </cell>
          <cell r="J1183">
            <v>1.219749748448375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258.55750913522672</v>
          </cell>
          <cell r="F1184">
            <v>186.47171175513171</v>
          </cell>
          <cell r="G1184">
            <v>172.37167275681759</v>
          </cell>
          <cell r="H1184">
            <v>129.2787545676133</v>
          </cell>
          <cell r="I1184">
            <v>86.185836378408865</v>
          </cell>
          <cell r="J1184">
            <v>43.092918189204518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0.86100883993063215</v>
          </cell>
          <cell r="G1185">
            <v>0.79590374647357509</v>
          </cell>
          <cell r="H1185">
            <v>0.59692780985518146</v>
          </cell>
          <cell r="I1185">
            <v>0.39795187323678771</v>
          </cell>
          <cell r="J1185">
            <v>0.19897593661839399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7.318498490690239E-3</v>
          </cell>
          <cell r="F1186">
            <v>5.2781021351912009E-3</v>
          </cell>
          <cell r="G1186">
            <v>4.8789989937934901E-3</v>
          </cell>
          <cell r="H1186">
            <v>3.6592492453451199E-3</v>
          </cell>
          <cell r="I1186">
            <v>2.4394994968967459E-3</v>
          </cell>
          <cell r="J1186">
            <v>1.2197497484483749E-3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258.55750913522672</v>
          </cell>
          <cell r="F1187">
            <v>186.47171175513171</v>
          </cell>
          <cell r="G1187">
            <v>172.37167275681759</v>
          </cell>
          <cell r="H1187">
            <v>129.2787545676133</v>
          </cell>
          <cell r="I1187">
            <v>86.185836378408865</v>
          </cell>
          <cell r="J1187">
            <v>43.092918189204518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186.86024494281079</v>
          </cell>
          <cell r="G1188">
            <v>172.73082704811159</v>
          </cell>
          <cell r="H1188">
            <v>129.54812028608379</v>
          </cell>
          <cell r="I1188">
            <v>86.365413524055839</v>
          </cell>
          <cell r="J1188">
            <v>43.182706762027991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9.2401154128267805E-4</v>
          </cell>
          <cell r="F1189">
            <v>6.6639725282302423E-4</v>
          </cell>
          <cell r="G1189">
            <v>6.1600769418845218E-4</v>
          </cell>
          <cell r="H1189">
            <v>4.6200577064133902E-4</v>
          </cell>
          <cell r="I1189">
            <v>3.0800384709422609E-4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580.44199932546371</v>
          </cell>
          <cell r="F1190">
            <v>475.00836647554797</v>
          </cell>
          <cell r="G1190">
            <v>356.25627485666109</v>
          </cell>
          <cell r="H1190">
            <v>232.17679973018559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13282.059385449409</v>
          </cell>
          <cell r="F1191">
            <v>10888.553884459019</v>
          </cell>
          <cell r="G1191">
            <v>8166.4154133442671</v>
          </cell>
          <cell r="H1191">
            <v>5312.8237541797625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94.811001526138284</v>
          </cell>
          <cell r="F1192">
            <v>78.51249297470487</v>
          </cell>
          <cell r="G1192">
            <v>58.88436973102867</v>
          </cell>
          <cell r="H1192">
            <v>37.924400610455322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0.52427595202360877</v>
          </cell>
          <cell r="F1193">
            <v>0.43540291214165261</v>
          </cell>
          <cell r="G1193">
            <v>0.3265521841062396</v>
          </cell>
          <cell r="H1193">
            <v>0.20971038080944349</v>
          </cell>
          <cell r="I1193">
            <v>0.1048551904047217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13282.059385449409</v>
          </cell>
          <cell r="F1194">
            <v>10888.553884459019</v>
          </cell>
          <cell r="G1194">
            <v>8166.4154133442671</v>
          </cell>
          <cell r="H1194">
            <v>5312.8237541797625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13324.82411388734</v>
          </cell>
          <cell r="F1195">
            <v>10923.825816527369</v>
          </cell>
          <cell r="G1195">
            <v>8192.8693623955296</v>
          </cell>
          <cell r="H1195">
            <v>5329.9296455549329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1264.07347793087</v>
          </cell>
          <cell r="F1196">
            <v>1916.011986096112</v>
          </cell>
          <cell r="G1196">
            <v>2580.5265539090469</v>
          </cell>
          <cell r="H1196">
            <v>4762.525472549607</v>
          </cell>
          <cell r="I1196">
            <v>5345.03710711037</v>
          </cell>
          <cell r="J1196">
            <v>5936.5792019775554</v>
          </cell>
          <cell r="K1196">
            <v>5874.3365930647242</v>
          </cell>
          <cell r="L1196">
            <v>5897.3424309669044</v>
          </cell>
          <cell r="M1196">
            <v>5893.6388573444574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12561.50386078482</v>
          </cell>
          <cell r="F1197">
            <v>19040.026059286181</v>
          </cell>
          <cell r="G1197">
            <v>25643.520598854731</v>
          </cell>
          <cell r="H1197">
            <v>47326.744176646353</v>
          </cell>
          <cell r="I1197">
            <v>53115.349249244231</v>
          </cell>
          <cell r="J1197">
            <v>58993.692904277588</v>
          </cell>
          <cell r="K1197">
            <v>58375.168122440031</v>
          </cell>
          <cell r="L1197">
            <v>58603.784517510569</v>
          </cell>
          <cell r="M1197">
            <v>58566.980917744193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18625.152637278188</v>
          </cell>
          <cell r="F1198">
            <v>28479.227836784248</v>
          </cell>
          <cell r="G1198">
            <v>38789.868442353472</v>
          </cell>
          <cell r="H1198">
            <v>73568.570884186265</v>
          </cell>
          <cell r="I1198">
            <v>83113.3052509462</v>
          </cell>
          <cell r="J1198">
            <v>92806.008069699965</v>
          </cell>
          <cell r="K1198">
            <v>93873.434460820266</v>
          </cell>
          <cell r="L1198">
            <v>95078.648232285035</v>
          </cell>
          <cell r="M1198">
            <v>96082.916454238613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189.02425018130731</v>
          </cell>
          <cell r="F1199">
            <v>286.51240243015462</v>
          </cell>
          <cell r="G1199">
            <v>385.88112593268568</v>
          </cell>
          <cell r="H1199">
            <v>712.16809950924176</v>
          </cell>
          <cell r="I1199">
            <v>799.27444804601362</v>
          </cell>
          <cell r="J1199">
            <v>887.73117377051642</v>
          </cell>
          <cell r="K1199">
            <v>878.42367489130993</v>
          </cell>
          <cell r="L1199">
            <v>881.86387147416258</v>
          </cell>
          <cell r="M1199">
            <v>881.31005459627022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1.2506615577406219</v>
          </cell>
          <cell r="F1200">
            <v>1.895682946455834</v>
          </cell>
          <cell r="G1200">
            <v>2.5531469618251301</v>
          </cell>
          <cell r="H1200">
            <v>4.7119946983050482</v>
          </cell>
          <cell r="I1200">
            <v>5.2883258380694098</v>
          </cell>
          <cell r="J1200">
            <v>5.8735916242377382</v>
          </cell>
          <cell r="K1200">
            <v>5.8120094143584664</v>
          </cell>
          <cell r="L1200">
            <v>5.8347711584898017</v>
          </cell>
          <cell r="M1200">
            <v>5.8311068800782024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31186.65649806301</v>
          </cell>
          <cell r="F1201">
            <v>45400.627728176631</v>
          </cell>
          <cell r="G1201">
            <v>57881.187412919637</v>
          </cell>
          <cell r="H1201">
            <v>91910.850357561896</v>
          </cell>
          <cell r="I1201">
            <v>99035.718241506183</v>
          </cell>
          <cell r="J1201">
            <v>106271.0402911651</v>
          </cell>
          <cell r="K1201">
            <v>89784.323936025088</v>
          </cell>
          <cell r="L1201">
            <v>83825.791755419297</v>
          </cell>
          <cell r="M1201">
            <v>75757.299733834603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31274.587561565299</v>
          </cell>
          <cell r="F1202">
            <v>45410.732783759377</v>
          </cell>
          <cell r="G1202">
            <v>57679.751197162237</v>
          </cell>
          <cell r="H1202">
            <v>90556.99629132761</v>
          </cell>
          <cell r="I1202">
            <v>97245.147939661852</v>
          </cell>
          <cell r="J1202">
            <v>104036.9835050206</v>
          </cell>
          <cell r="K1202">
            <v>86561.308498571932</v>
          </cell>
          <cell r="L1202">
            <v>80174.588133940662</v>
          </cell>
          <cell r="M1202">
            <v>71580.492169087447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1921.707096568907</v>
          </cell>
          <cell r="F1218">
            <v>1727.882032796369</v>
          </cell>
          <cell r="G1218">
            <v>1382.3056262370951</v>
          </cell>
          <cell r="H1218">
            <v>834.19984998220048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44026.910193179923</v>
          </cell>
          <cell r="F1219">
            <v>39586.317404020221</v>
          </cell>
          <cell r="G1219">
            <v>31669.053923216179</v>
          </cell>
          <cell r="H1219">
            <v>8596.3868813800254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316.88249825294548</v>
          </cell>
          <cell r="F1220">
            <v>284.92145146181912</v>
          </cell>
          <cell r="G1220">
            <v>227.93716116945529</v>
          </cell>
          <cell r="H1220">
            <v>121.3476120790318</v>
          </cell>
          <cell r="I1220">
            <v>60.673806039515888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1.759647337556079</v>
          </cell>
          <cell r="F1221">
            <v>1.582167763260947</v>
          </cell>
          <cell r="G1221">
            <v>1.2657342106087579</v>
          </cell>
          <cell r="H1221">
            <v>0.79738782399430441</v>
          </cell>
          <cell r="I1221">
            <v>0.39869391199715232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44026.910193179923</v>
          </cell>
          <cell r="F1222">
            <v>39586.317404020221</v>
          </cell>
          <cell r="G1222">
            <v>31669.053923216179</v>
          </cell>
          <cell r="H1222">
            <v>8596.3868813800254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44169.383855073531</v>
          </cell>
          <cell r="F1223">
            <v>39714.421047375748</v>
          </cell>
          <cell r="G1223">
            <v>31771.53683790061</v>
          </cell>
          <cell r="H1223">
            <v>8653.4034660291363</v>
          </cell>
          <cell r="I1223">
            <v>4326.7017330145709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5.7595365240299103E-2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424.60806809852238</v>
          </cell>
          <cell r="G1233">
            <v>318.45605107389167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9912.8214569473876</v>
          </cell>
          <cell r="H1234">
            <v>6608.5476379649263</v>
          </cell>
          <cell r="I1234">
            <v>3304.2738189824622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70.668843428571449</v>
          </cell>
          <cell r="F1235">
            <v>56.535074742857191</v>
          </cell>
          <cell r="G1235">
            <v>42.40130605714284</v>
          </cell>
          <cell r="H1235">
            <v>28.26753737142857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0.2330022734187194</v>
          </cell>
          <cell r="G1236">
            <v>0.17475170506403931</v>
          </cell>
          <cell r="H1236">
            <v>0.1165011367093596</v>
          </cell>
          <cell r="I1236">
            <v>5.8250568354679788E-2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9912.8214569473876</v>
          </cell>
          <cell r="H1237">
            <v>6608.5476379649263</v>
          </cell>
          <cell r="I1237">
            <v>3304.2738189824622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9933.4184474292688</v>
          </cell>
          <cell r="H1238">
            <v>6622.2789649528431</v>
          </cell>
          <cell r="I1238">
            <v>3311.1394824764202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243.4562285676848</v>
          </cell>
          <cell r="F1239">
            <v>302.16300346365358</v>
          </cell>
          <cell r="G1239">
            <v>338.2537160151947</v>
          </cell>
          <cell r="H1239">
            <v>412.08892249334161</v>
          </cell>
          <cell r="I1239">
            <v>436.34004563348759</v>
          </cell>
          <cell r="J1239">
            <v>481.46116278529479</v>
          </cell>
          <cell r="K1239">
            <v>485.02547833944021</v>
          </cell>
          <cell r="L1239">
            <v>489.20045732157178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</v>
          </cell>
          <cell r="G1240">
            <v>17947.742171766229</v>
          </cell>
          <cell r="H1240">
            <v>21865.438227496699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25956.976265482601</v>
          </cell>
          <cell r="M1240">
            <v>26231.14682728675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24.34562285676849</v>
          </cell>
          <cell r="F1241">
            <v>30.216300346365369</v>
          </cell>
          <cell r="G1241">
            <v>33.825371601519478</v>
          </cell>
          <cell r="H1241">
            <v>41.20889224933417</v>
          </cell>
          <cell r="I1241">
            <v>43.634004563348753</v>
          </cell>
          <cell r="J1241">
            <v>48.146116278529483</v>
          </cell>
          <cell r="K1241">
            <v>48.502547833944007</v>
          </cell>
          <cell r="L1241">
            <v>48.920045732157178</v>
          </cell>
          <cell r="M1241">
            <v>49.436763715203071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</v>
          </cell>
          <cell r="G1242">
            <v>17947.742171766229</v>
          </cell>
          <cell r="H1242">
            <v>21865.438227496699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25956.976265482601</v>
          </cell>
          <cell r="M1242">
            <v>26231.14682728675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17966.278475403869</v>
          </cell>
          <cell r="H1243">
            <v>21888.020700449339</v>
          </cell>
          <cell r="I1243">
            <v>23176.114255813569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513.61633588582436</v>
          </cell>
          <cell r="F1244">
            <v>2079.7673653052289</v>
          </cell>
          <cell r="G1244">
            <v>3221.408444693297</v>
          </cell>
          <cell r="H1244">
            <v>5037.5276695150678</v>
          </cell>
          <cell r="I1244">
            <v>6387.5984749124227</v>
          </cell>
          <cell r="J1244">
            <v>7699.6736499912158</v>
          </cell>
          <cell r="K1244">
            <v>8906.2515785371561</v>
          </cell>
          <cell r="L1244">
            <v>8958.4794861904866</v>
          </cell>
          <cell r="M1244">
            <v>9002.9796320790447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67.412144085014447</v>
          </cell>
          <cell r="F1246">
            <v>272.96946669631131</v>
          </cell>
          <cell r="G1246">
            <v>422.8098583659953</v>
          </cell>
          <cell r="H1246">
            <v>661.1755066238527</v>
          </cell>
          <cell r="I1246">
            <v>838.37229983225564</v>
          </cell>
          <cell r="J1246">
            <v>1010.582166561347</v>
          </cell>
          <cell r="K1246">
            <v>1168.945519683002</v>
          </cell>
          <cell r="L1246">
            <v>1175.800432562502</v>
          </cell>
          <cell r="M1246">
            <v>1181.6410767103739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0.51361633588582434</v>
          </cell>
          <cell r="F1247">
            <v>2.0797673653052291</v>
          </cell>
          <cell r="G1247">
            <v>3.2214084446932971</v>
          </cell>
          <cell r="H1247">
            <v>5.0375276695150673</v>
          </cell>
          <cell r="I1247">
            <v>6.3875984749124228</v>
          </cell>
          <cell r="J1247">
            <v>7.6996736499912153</v>
          </cell>
          <cell r="K1247">
            <v>8.9062515785371552</v>
          </cell>
          <cell r="L1247">
            <v>8.9584794861904857</v>
          </cell>
          <cell r="M1247">
            <v>9.0029796320790432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32.929227334479911</v>
          </cell>
          <cell r="F1249">
            <v>133.33908520813151</v>
          </cell>
          <cell r="G1249">
            <v>206.53254891039899</v>
          </cell>
          <cell r="H1249">
            <v>322.96849271178468</v>
          </cell>
          <cell r="I1249">
            <v>409.52490722282272</v>
          </cell>
          <cell r="J1249">
            <v>493.64532688506188</v>
          </cell>
          <cell r="K1249">
            <v>571.00205432896348</v>
          </cell>
          <cell r="L1249">
            <v>574.3505160583876</v>
          </cell>
          <cell r="M1249">
            <v>577.20353166166774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6.7412144085014447E-2</v>
          </cell>
          <cell r="F1250">
            <v>0.27296946669631128</v>
          </cell>
          <cell r="G1250">
            <v>0.42280985836599522</v>
          </cell>
          <cell r="H1250">
            <v>0.66117550662385272</v>
          </cell>
          <cell r="I1250">
            <v>0.83837229983225559</v>
          </cell>
          <cell r="J1250">
            <v>1.010582166561347</v>
          </cell>
          <cell r="K1250">
            <v>1.1689455196830021</v>
          </cell>
          <cell r="L1250">
            <v>1.175800432562502</v>
          </cell>
          <cell r="M1250">
            <v>1.1816410767103751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61.766501789659777</v>
          </cell>
          <cell r="I1251">
            <v>41.17766785977318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14.20356103623509</v>
          </cell>
          <cell r="F1253">
            <v>11.836300863529249</v>
          </cell>
          <cell r="G1253">
            <v>9.4690406908233893</v>
          </cell>
          <cell r="H1253">
            <v>7.1017805181175477</v>
          </cell>
          <cell r="I1253">
            <v>4.7345203454116982</v>
          </cell>
          <cell r="J1253">
            <v>2.3672601727058482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1.541883898585953E-2</v>
          </cell>
          <cell r="G1254">
            <v>1.2335071188687581E-2</v>
          </cell>
          <cell r="H1254">
            <v>9.2513033915157285E-3</v>
          </cell>
          <cell r="I1254">
            <v>6.1675355943438051E-3</v>
          </cell>
          <cell r="J1254">
            <v>3.0837677971718982E-3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5035.2546725146394</v>
          </cell>
          <cell r="G1256">
            <v>4028.203738011709</v>
          </cell>
          <cell r="H1256">
            <v>3021.1528035087831</v>
          </cell>
          <cell r="I1256">
            <v>2014.1018690058561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578.16054636697254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192.72018212232419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8256.6040415634379</v>
          </cell>
          <cell r="G1265">
            <v>6605.2832332507496</v>
          </cell>
          <cell r="H1265">
            <v>4953.9624249380604</v>
          </cell>
          <cell r="I1265">
            <v>3302.6416166253748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54.231733401070343</v>
          </cell>
          <cell r="H1266">
            <v>40.673800050802747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0.39922024279243118</v>
          </cell>
          <cell r="G1267">
            <v>0.31937619423394498</v>
          </cell>
          <cell r="H1267">
            <v>0.23953214567545861</v>
          </cell>
          <cell r="I1267">
            <v>0.15968809711697249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8256.6040415634379</v>
          </cell>
          <cell r="G1268">
            <v>6605.2832332507496</v>
          </cell>
          <cell r="H1268">
            <v>4953.9624249380604</v>
          </cell>
          <cell r="I1268">
            <v>3302.6416166253748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6631.0802989103859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209.68008162266659</v>
          </cell>
          <cell r="F1270">
            <v>891.93999541064079</v>
          </cell>
          <cell r="G1270">
            <v>1390.4751588694101</v>
          </cell>
          <cell r="H1270">
            <v>2183.405108013379</v>
          </cell>
          <cell r="I1270">
            <v>2774.217014725406</v>
          </cell>
          <cell r="J1270">
            <v>3350.969764660445</v>
          </cell>
          <cell r="K1270">
            <v>3881.9930598412948</v>
          </cell>
          <cell r="L1270">
            <v>3906.1414674423572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1231.947648039042</v>
          </cell>
          <cell r="F1271">
            <v>5240.4757334817596</v>
          </cell>
          <cell r="G1271">
            <v>8169.55329456867</v>
          </cell>
          <cell r="H1271">
            <v>12828.30856759233</v>
          </cell>
          <cell r="I1271">
            <v>16299.54595587778</v>
          </cell>
          <cell r="J1271">
            <v>19688.180623910612</v>
          </cell>
          <cell r="K1271">
            <v>22808.137915463241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29.511107398639979</v>
          </cell>
          <cell r="F1272">
            <v>125.5347517704342</v>
          </cell>
          <cell r="G1272">
            <v>195.70033276875799</v>
          </cell>
          <cell r="H1272">
            <v>307.30006464455948</v>
          </cell>
          <cell r="I1272">
            <v>390.45299694239361</v>
          </cell>
          <cell r="J1272">
            <v>471.62719438678249</v>
          </cell>
          <cell r="K1272">
            <v>546.36526857097169</v>
          </cell>
          <cell r="L1272">
            <v>549.76399984151521</v>
          </cell>
          <cell r="M1272">
            <v>552.6577841994125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0.20921239370826661</v>
          </cell>
          <cell r="F1273">
            <v>0.8899505381718068</v>
          </cell>
          <cell r="G1273">
            <v>1.3873737272882889</v>
          </cell>
          <cell r="H1273">
            <v>2.178535059445319</v>
          </cell>
          <cell r="I1273">
            <v>2.7680291700828961</v>
          </cell>
          <cell r="J1273">
            <v>3.3434954826574859</v>
          </cell>
          <cell r="K1273">
            <v>3.873334339261723</v>
          </cell>
          <cell r="L1273">
            <v>3.8974288842435989</v>
          </cell>
          <cell r="M1273">
            <v>3.917943721054471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1231.947648039042</v>
          </cell>
          <cell r="F1274">
            <v>5240.4757334817596</v>
          </cell>
          <cell r="G1274">
            <v>8169.55329456867</v>
          </cell>
          <cell r="H1274">
            <v>12828.30856759233</v>
          </cell>
          <cell r="I1274">
            <v>16299.54595587778</v>
          </cell>
          <cell r="J1274">
            <v>19688.180623910612</v>
          </cell>
          <cell r="K1274">
            <v>22808.137915463241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1245.9839600844041</v>
          </cell>
          <cell r="F1275">
            <v>5300.1835893946154</v>
          </cell>
          <cell r="G1275">
            <v>8262.6338727054972</v>
          </cell>
          <cell r="H1275">
            <v>12974.469114556739</v>
          </cell>
          <cell r="I1275">
            <v>16485.256374334749</v>
          </cell>
          <cell r="J1275">
            <v>19912.49977195439</v>
          </cell>
          <cell r="K1275">
            <v>23068.00459199342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2.9370801024319989E-2</v>
          </cell>
          <cell r="F1276">
            <v>0.12493791459878401</v>
          </cell>
          <cell r="G1276">
            <v>0.19476990329442151</v>
          </cell>
          <cell r="H1276">
            <v>0.30583905007414158</v>
          </cell>
          <cell r="I1276">
            <v>0.38859664354964052</v>
          </cell>
          <cell r="J1276">
            <v>0.46938490978589442</v>
          </cell>
          <cell r="K1276">
            <v>0.54376765239710034</v>
          </cell>
          <cell r="L1276">
            <v>0.54715022488188836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1530.508682395335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1530.508682395335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1536.366820900935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632.46226746242826</v>
          </cell>
          <cell r="F1291">
            <v>892.50612915314343</v>
          </cell>
          <cell r="G1291">
            <v>1064.7740090587661</v>
          </cell>
          <cell r="H1291">
            <v>1064.7740090587661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83.010672604443712</v>
          </cell>
          <cell r="F1292">
            <v>117.14142945135011</v>
          </cell>
          <cell r="G1292">
            <v>139.75158868896301</v>
          </cell>
          <cell r="H1292">
            <v>139.75158868896301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0.63246226746242828</v>
          </cell>
          <cell r="F1293">
            <v>0.89250612915314353</v>
          </cell>
          <cell r="G1293">
            <v>1.0647740090587661</v>
          </cell>
          <cell r="H1293">
            <v>1.0647740090587661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40.54873712268494</v>
          </cell>
          <cell r="F1294">
            <v>57.22079920533092</v>
          </cell>
          <cell r="G1294">
            <v>68.265323655780122</v>
          </cell>
          <cell r="H1294">
            <v>68.265323655780122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42.904502120634682</v>
          </cell>
          <cell r="G1318">
            <v>58.75213212046642</v>
          </cell>
          <cell r="H1318">
            <v>70.306252550216527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1071.468432959316</v>
          </cell>
          <cell r="G1319">
            <v>1467.2365794884479</v>
          </cell>
          <cell r="H1319">
            <v>1755.781480354073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8.5809004241269307</v>
          </cell>
          <cell r="G1320">
            <v>11.750426424093281</v>
          </cell>
          <cell r="H1320">
            <v>14.061250510043299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1071.468432959316</v>
          </cell>
          <cell r="G1321">
            <v>1467.2365794884479</v>
          </cell>
          <cell r="H1321">
            <v>1755.781480354073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1075.0981538387221</v>
          </cell>
          <cell r="G1322">
            <v>1472.2070098658389</v>
          </cell>
          <cell r="H1322">
            <v>1761.7293893198221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102.0743280741783</v>
          </cell>
          <cell r="F1323">
            <v>59.828009905831102</v>
          </cell>
          <cell r="G1323">
            <v>94.528416538063041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2099.668928485848</v>
          </cell>
          <cell r="F1324">
            <v>1230.662163762946</v>
          </cell>
          <cell r="G1324">
            <v>1944.449528187957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20.414865614835659</v>
          </cell>
          <cell r="F1325">
            <v>11.96560198116622</v>
          </cell>
          <cell r="G1325">
            <v>18.905683307612609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2099.668928485848</v>
          </cell>
          <cell r="F1326">
            <v>1230.662163762946</v>
          </cell>
          <cell r="G1326">
            <v>1944.449528187957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2108.3044166409231</v>
          </cell>
          <cell r="F1327">
            <v>1235.723613400979</v>
          </cell>
          <cell r="G1327">
            <v>1952.4466322270771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62.077626991181262</v>
          </cell>
          <cell r="F1333">
            <v>80.282417424231468</v>
          </cell>
          <cell r="G1333">
            <v>91.629350659650711</v>
          </cell>
          <cell r="H1333">
            <v>112.4569249845149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3293.8388881520768</v>
          </cell>
          <cell r="F1334">
            <v>4259.7850685297208</v>
          </cell>
          <cell r="G1334">
            <v>4861.8533460010658</v>
          </cell>
          <cell r="H1334">
            <v>5966.9644396783606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6.2077626991181258</v>
          </cell>
          <cell r="F1335">
            <v>8.0282417424231465</v>
          </cell>
          <cell r="G1335">
            <v>9.1629350659650708</v>
          </cell>
          <cell r="H1335">
            <v>11.24569249845149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3293.8388881520768</v>
          </cell>
          <cell r="F1336">
            <v>4259.7850685297208</v>
          </cell>
          <cell r="G1336">
            <v>4861.8533460010658</v>
          </cell>
          <cell r="H1336">
            <v>5966.9644396783606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3297.2407421111939</v>
          </cell>
          <cell r="F1337">
            <v>4264.1845450045694</v>
          </cell>
          <cell r="G1337">
            <v>4866.8746344172159</v>
          </cell>
          <cell r="H1337">
            <v>5973.1270791675133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E1343">
            <v>12.015365189700519</v>
          </cell>
          <cell r="G1343">
            <v>23.2523435828132</v>
          </cell>
          <cell r="H1343">
            <v>23.2523435828132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E1344">
            <v>298.54177374675902</v>
          </cell>
          <cell r="G1344">
            <v>577.74323022096542</v>
          </cell>
          <cell r="H1344">
            <v>577.74323022096542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E1345">
            <v>2.403073037940104</v>
          </cell>
          <cell r="G1345">
            <v>4.6504687165626386</v>
          </cell>
          <cell r="H1345">
            <v>4.6504687165626386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E1346">
            <v>298.54177374675902</v>
          </cell>
          <cell r="G1346">
            <v>577.74323022096542</v>
          </cell>
          <cell r="H1346">
            <v>577.74323022096542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E1347">
            <v>299.55827364180772</v>
          </cell>
          <cell r="G1347">
            <v>579.71037848807134</v>
          </cell>
          <cell r="H1347">
            <v>579.71037848807134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41.289384572774892</v>
          </cell>
          <cell r="F1359">
            <v>41.289384572774892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355.35145795496362</v>
          </cell>
          <cell r="F1360">
            <v>355.35145795496362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6.0057286651308921</v>
          </cell>
          <cell r="F1361">
            <v>6.0057286651308921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4.1289384572774888E-2</v>
          </cell>
          <cell r="F1362">
            <v>4.1289384572774888E-2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355.35145795496362</v>
          </cell>
          <cell r="F1363">
            <v>355.35145795496362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358.17339971149192</v>
          </cell>
          <cell r="F1364">
            <v>358.17339971149192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118.39544928996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2956.7290202679342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23.679089857992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2956.7290202679342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2966.7452752778649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6.0936435997276339</v>
          </cell>
          <cell r="F1382">
            <v>173.60667204688741</v>
          </cell>
          <cell r="G1382">
            <v>173.60667204688741</v>
          </cell>
          <cell r="H1382">
            <v>184.96612692557281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152.17859283053139</v>
          </cell>
          <cell r="F1383">
            <v>4335.5372899176009</v>
          </cell>
          <cell r="G1383">
            <v>4335.5372899176009</v>
          </cell>
          <cell r="H1383">
            <v>4619.2207430879716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1.218728719945527</v>
          </cell>
          <cell r="F1384">
            <v>34.721334409377469</v>
          </cell>
          <cell r="G1384">
            <v>34.721334409377469</v>
          </cell>
          <cell r="H1384">
            <v>36.993225385114563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152.17859283053139</v>
          </cell>
          <cell r="F1385">
            <v>4335.5372899176009</v>
          </cell>
          <cell r="G1385">
            <v>4335.5372899176009</v>
          </cell>
          <cell r="H1385">
            <v>4619.2207430879716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152.69411507906841</v>
          </cell>
          <cell r="F1386">
            <v>4350.2244143727667</v>
          </cell>
          <cell r="G1386">
            <v>4350.2244143727667</v>
          </cell>
          <cell r="H1386">
            <v>4634.8688774258744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166.91401411622681</v>
          </cell>
          <cell r="F1392">
            <v>193.70892629047989</v>
          </cell>
          <cell r="G1392">
            <v>165.47874300725491</v>
          </cell>
          <cell r="H1392">
            <v>33.079207444906977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3433.421270370784</v>
          </cell>
          <cell r="F1393">
            <v>3984.5926137951701</v>
          </cell>
          <cell r="G1393">
            <v>3403.897743659234</v>
          </cell>
          <cell r="H1393">
            <v>680.43929714173635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33.382802823245363</v>
          </cell>
          <cell r="F1394">
            <v>38.741785258095973</v>
          </cell>
          <cell r="G1394">
            <v>33.095748601450978</v>
          </cell>
          <cell r="H1394">
            <v>6.6158414889813937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3433.421270370784</v>
          </cell>
          <cell r="F1395">
            <v>3984.5926137951701</v>
          </cell>
          <cell r="G1395">
            <v>3403.897743659234</v>
          </cell>
          <cell r="H1395">
            <v>680.43929714173635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3447.542195965018</v>
          </cell>
          <cell r="F1396">
            <v>4000.9803889593459</v>
          </cell>
          <cell r="G1396">
            <v>3417.897245317647</v>
          </cell>
          <cell r="H1396">
            <v>683.23779809157554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625.20161528843664</v>
          </cell>
          <cell r="F1402">
            <v>739.45716981214991</v>
          </cell>
          <cell r="G1402">
            <v>799.0147539093432</v>
          </cell>
          <cell r="H1402">
            <v>969.39020999080992</v>
          </cell>
          <cell r="I1402">
            <v>1768.1321176667809</v>
          </cell>
          <cell r="J1402">
            <v>1907.144805288013</v>
          </cell>
          <cell r="K1402">
            <v>2154.589262245278</v>
          </cell>
          <cell r="L1402">
            <v>2175.1928800900869</v>
          </cell>
          <cell r="M1402">
            <v>2197.0285709769159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33173.197707204446</v>
          </cell>
          <cell r="F1403">
            <v>39235.597430232672</v>
          </cell>
          <cell r="G1403">
            <v>42395.72284242975</v>
          </cell>
          <cell r="H1403">
            <v>51435.844542112369</v>
          </cell>
          <cell r="I1403">
            <v>93817.090163399378</v>
          </cell>
          <cell r="J1403">
            <v>101193.103368582</v>
          </cell>
          <cell r="K1403">
            <v>114322.5062547345</v>
          </cell>
          <cell r="L1403">
            <v>115415.7342175801</v>
          </cell>
          <cell r="M1403">
            <v>116574.3359760352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62.520161528843659</v>
          </cell>
          <cell r="F1404">
            <v>73.945716981214986</v>
          </cell>
          <cell r="G1404">
            <v>79.901475390934309</v>
          </cell>
          <cell r="H1404">
            <v>96.939020999080981</v>
          </cell>
          <cell r="I1404">
            <v>176.81321176667811</v>
          </cell>
          <cell r="J1404">
            <v>190.71448052880129</v>
          </cell>
          <cell r="K1404">
            <v>215.4589262245278</v>
          </cell>
          <cell r="L1404">
            <v>217.5192880090087</v>
          </cell>
          <cell r="M1404">
            <v>219.70285709769161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33173.197707204446</v>
          </cell>
          <cell r="F1405">
            <v>39235.597430232672</v>
          </cell>
          <cell r="G1405">
            <v>42395.72284242975</v>
          </cell>
          <cell r="H1405">
            <v>51435.844542112369</v>
          </cell>
          <cell r="I1405">
            <v>93817.090163399378</v>
          </cell>
          <cell r="J1405">
            <v>101193.103368582</v>
          </cell>
          <cell r="K1405">
            <v>114322.5062547345</v>
          </cell>
          <cell r="L1405">
            <v>115415.7342175801</v>
          </cell>
          <cell r="M1405">
            <v>116574.3359760352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33207.458755722248</v>
          </cell>
          <cell r="F1406">
            <v>39276.119683138379</v>
          </cell>
          <cell r="G1406">
            <v>42439.508850943981</v>
          </cell>
          <cell r="H1406">
            <v>51488.967125619864</v>
          </cell>
          <cell r="I1406">
            <v>93913.983803447525</v>
          </cell>
          <cell r="J1406">
            <v>101297.6149039118</v>
          </cell>
          <cell r="K1406">
            <v>114440.5777463055</v>
          </cell>
          <cell r="L1406">
            <v>115534.934787409</v>
          </cell>
          <cell r="M1406">
            <v>116694.7331417247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829.77114487033612</v>
          </cell>
          <cell r="F1407">
            <v>365.92929216867469</v>
          </cell>
          <cell r="G1407">
            <v>292.7434337349398</v>
          </cell>
          <cell r="H1407">
            <v>292.7434337349398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20617.047046211621</v>
          </cell>
          <cell r="F1408">
            <v>9092.1231460843355</v>
          </cell>
          <cell r="G1408">
            <v>7273.698516867471</v>
          </cell>
          <cell r="H1408">
            <v>7273.698516867471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165.95422897406721</v>
          </cell>
          <cell r="F1409">
            <v>73.185858433734921</v>
          </cell>
          <cell r="G1409">
            <v>58.548686746987947</v>
          </cell>
          <cell r="H1409">
            <v>58.548686746987947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20617.047046211621</v>
          </cell>
          <cell r="F1410">
            <v>9092.1231460843355</v>
          </cell>
          <cell r="G1410">
            <v>7273.698516867471</v>
          </cell>
          <cell r="H1410">
            <v>7273.698516867471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20687.24568506765</v>
          </cell>
          <cell r="F1411">
            <v>9123.0807642018081</v>
          </cell>
          <cell r="G1411">
            <v>7298.4646113614472</v>
          </cell>
          <cell r="H1411">
            <v>7298.4646113614472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F1412">
            <v>430.90105617454623</v>
          </cell>
          <cell r="G1412">
            <v>430.90105617454623</v>
          </cell>
          <cell r="H1412">
            <v>430.90105617454623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F1413">
            <v>10706.454909083561</v>
          </cell>
          <cell r="G1413">
            <v>10706.454909083561</v>
          </cell>
          <cell r="H1413">
            <v>10706.454909083561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F1414">
            <v>86.180211234909223</v>
          </cell>
          <cell r="G1414">
            <v>86.180211234909223</v>
          </cell>
          <cell r="H1414">
            <v>86.180211234909223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F1415">
            <v>10706.454909083561</v>
          </cell>
          <cell r="G1415">
            <v>10706.454909083561</v>
          </cell>
          <cell r="H1415">
            <v>10706.454909083561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F1416">
            <v>10742.90913843592</v>
          </cell>
          <cell r="G1416">
            <v>10742.90913843592</v>
          </cell>
          <cell r="H1416">
            <v>10742.90913843592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6533.2690329864936</v>
          </cell>
          <cell r="F1417">
            <v>5766.4702304526754</v>
          </cell>
          <cell r="G1417">
            <v>5538.4710651986634</v>
          </cell>
          <cell r="H1417">
            <v>4210.1429135802464</v>
          </cell>
          <cell r="I1417">
            <v>2806.76194238683</v>
          </cell>
          <cell r="J1417">
            <v>1403.3809711934159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857.49156057947766</v>
          </cell>
          <cell r="F1418">
            <v>756.84921774691361</v>
          </cell>
          <cell r="G1418">
            <v>726.9243273073248</v>
          </cell>
          <cell r="H1418">
            <v>552.58125740740729</v>
          </cell>
          <cell r="I1418">
            <v>368.38750493827149</v>
          </cell>
          <cell r="J1418">
            <v>184.1937524691358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6.533269032986496</v>
          </cell>
          <cell r="F1419">
            <v>5.7664702304526747</v>
          </cell>
          <cell r="G1419">
            <v>5.5384710651986646</v>
          </cell>
          <cell r="H1419">
            <v>4.2101429135802464</v>
          </cell>
          <cell r="I1419">
            <v>2.8067619423868302</v>
          </cell>
          <cell r="J1419">
            <v>1.4033809711934151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418.86421087734658</v>
          </cell>
          <cell r="F1420">
            <v>369.70282264989709</v>
          </cell>
          <cell r="G1420">
            <v>355.08522616754942</v>
          </cell>
          <cell r="H1420">
            <v>269.92278754691353</v>
          </cell>
          <cell r="I1420">
            <v>179.94852503127569</v>
          </cell>
          <cell r="J1420">
            <v>89.974262515637832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1464.4125344834811</v>
          </cell>
          <cell r="I1421">
            <v>4769.665698043148</v>
          </cell>
          <cell r="J1421">
            <v>7412.8857604599671</v>
          </cell>
          <cell r="K1421">
            <v>7057.1552673835185</v>
          </cell>
          <cell r="L1421">
            <v>6823.3892740937499</v>
          </cell>
          <cell r="M1421">
            <v>6626.2948102464952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192.20414515095689</v>
          </cell>
          <cell r="I1422">
            <v>626.01862286816322</v>
          </cell>
          <cell r="J1422">
            <v>972.94125606037073</v>
          </cell>
          <cell r="K1422">
            <v>926.25162884408712</v>
          </cell>
          <cell r="L1422">
            <v>895.56984222480469</v>
          </cell>
          <cell r="M1422">
            <v>869.7011938448527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1.464412534483482</v>
          </cell>
          <cell r="I1423">
            <v>4.7696656980431484</v>
          </cell>
          <cell r="J1423">
            <v>7.4128857604599681</v>
          </cell>
          <cell r="K1423">
            <v>7.0571552673835214</v>
          </cell>
          <cell r="L1423">
            <v>6.8233892740937492</v>
          </cell>
          <cell r="M1423">
            <v>6.6262948102464954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93.887148617072199</v>
          </cell>
          <cell r="I1424">
            <v>305.79519206579141</v>
          </cell>
          <cell r="J1424">
            <v>475.25863831748961</v>
          </cell>
          <cell r="K1424">
            <v>452.45186708012591</v>
          </cell>
          <cell r="L1424">
            <v>437.46454483533557</v>
          </cell>
          <cell r="M1424">
            <v>424.82832602192838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210.13168724279839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452.11742798353907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452.11742798353907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2.5568511111111101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60.750416666666673</v>
          </cell>
          <cell r="I1442">
            <v>40.500277777777761</v>
          </cell>
          <cell r="J1442">
            <v>20.25013888888887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1517.1404055555561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1517.1404055555561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1522.2798908055561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32.78283074638005</v>
          </cell>
          <cell r="G1447">
            <v>126.7045181207162</v>
          </cell>
          <cell r="H1447">
            <v>152.05435450349901</v>
          </cell>
          <cell r="I1447">
            <v>65.231318082001067</v>
          </cell>
          <cell r="J1447">
            <v>40.294403943427227</v>
          </cell>
          <cell r="K1447">
            <v>41.550124809332402</v>
          </cell>
          <cell r="L1447">
            <v>31.60695379563651</v>
          </cell>
          <cell r="M1447">
            <v>19.162330218536979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818.69655983959808</v>
          </cell>
          <cell r="G1448">
            <v>3164.234165868018</v>
          </cell>
          <cell r="H1448">
            <v>3797.3040798007141</v>
          </cell>
          <cell r="I1448">
            <v>1629.043450234507</v>
          </cell>
          <cell r="J1448">
            <v>1006.285581147189</v>
          </cell>
          <cell r="K1448">
            <v>1037.6451169050611</v>
          </cell>
          <cell r="L1448">
            <v>789.33099278969576</v>
          </cell>
          <cell r="M1448">
            <v>478.54725999093012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6.5565661492760086</v>
          </cell>
          <cell r="G1449">
            <v>25.34090362414323</v>
          </cell>
          <cell r="H1449">
            <v>30.410870900699791</v>
          </cell>
          <cell r="I1449">
            <v>13.046263616400211</v>
          </cell>
          <cell r="J1449">
            <v>8.0588807886854443</v>
          </cell>
          <cell r="K1449">
            <v>8.3100249618664801</v>
          </cell>
          <cell r="L1449">
            <v>6.3213907591273024</v>
          </cell>
          <cell r="M1449">
            <v>3.8324660437073952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818.69655983959808</v>
          </cell>
          <cell r="G1450">
            <v>3164.234165868018</v>
          </cell>
          <cell r="H1450">
            <v>3797.3040798007141</v>
          </cell>
          <cell r="I1450">
            <v>1629.043450234507</v>
          </cell>
          <cell r="J1450">
            <v>1006.285581147189</v>
          </cell>
          <cell r="K1450">
            <v>1037.6451169050611</v>
          </cell>
          <cell r="L1450">
            <v>789.33099278969576</v>
          </cell>
          <cell r="M1450">
            <v>478.54725999093012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821.46998732074189</v>
          </cell>
          <cell r="G1451">
            <v>3174.9533681010321</v>
          </cell>
          <cell r="H1451">
            <v>3810.1678781917112</v>
          </cell>
          <cell r="I1451">
            <v>1634.562019744244</v>
          </cell>
          <cell r="J1451">
            <v>1009.694487720803</v>
          </cell>
          <cell r="K1451">
            <v>1041.160257463931</v>
          </cell>
          <cell r="L1451">
            <v>792.0049410808067</v>
          </cell>
          <cell r="M1451">
            <v>480.16839312741843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1.262092592592593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81.995859053497924</v>
          </cell>
          <cell r="G1457">
            <v>65.596687242798339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6.5596687242798337</v>
          </cell>
          <cell r="H1459">
            <v>4.9197515432098751</v>
          </cell>
          <cell r="I1459">
            <v>3.2798343621399169</v>
          </cell>
          <cell r="J1459">
            <v>1.63991718106996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4355.1936544547307</v>
          </cell>
          <cell r="G1461">
            <v>3484.1549235637849</v>
          </cell>
          <cell r="H1461">
            <v>2613.1161926728391</v>
          </cell>
          <cell r="I1461">
            <v>1742.0774617818929</v>
          </cell>
          <cell r="J1461">
            <v>871.03873089094657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64.936694960464877</v>
          </cell>
          <cell r="F1462">
            <v>62.165896707818938</v>
          </cell>
          <cell r="G1462">
            <v>72.865089387168283</v>
          </cell>
          <cell r="H1462">
            <v>92.669626043991457</v>
          </cell>
          <cell r="I1462">
            <v>111.662884864734</v>
          </cell>
          <cell r="J1462">
            <v>45.042066324938453</v>
          </cell>
          <cell r="K1462">
            <v>409.21925690127551</v>
          </cell>
          <cell r="L1462">
            <v>391.56309347785202</v>
          </cell>
          <cell r="M1462">
            <v>427.67257554315148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3445.5410346022668</v>
          </cell>
          <cell r="F1463">
            <v>3298.5224793168741</v>
          </cell>
          <cell r="G1463">
            <v>3866.2216428831498</v>
          </cell>
          <cell r="H1463">
            <v>4917.0503578941871</v>
          </cell>
          <cell r="I1463">
            <v>5924.8326709227858</v>
          </cell>
          <cell r="J1463">
            <v>2389.9320392012341</v>
          </cell>
          <cell r="K1463">
            <v>21713.173771181671</v>
          </cell>
          <cell r="L1463">
            <v>20776.337739934828</v>
          </cell>
          <cell r="M1463">
            <v>22692.306858319618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6.4936694960464889</v>
          </cell>
          <cell r="F1464">
            <v>6.2165896707818948</v>
          </cell>
          <cell r="G1464">
            <v>7.28650893871683</v>
          </cell>
          <cell r="H1464">
            <v>9.2669626043991453</v>
          </cell>
          <cell r="I1464">
            <v>11.1662884864734</v>
          </cell>
          <cell r="J1464">
            <v>4.5042066324938457</v>
          </cell>
          <cell r="K1464">
            <v>40.921925690127551</v>
          </cell>
          <cell r="L1464">
            <v>39.156309347785196</v>
          </cell>
          <cell r="M1464">
            <v>42.767257554315151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3445.5410346022668</v>
          </cell>
          <cell r="F1465">
            <v>3298.5224793168741</v>
          </cell>
          <cell r="G1465">
            <v>3866.2216428831498</v>
          </cell>
          <cell r="H1465">
            <v>4917.0503578941871</v>
          </cell>
          <cell r="I1465">
            <v>5924.8326709227858</v>
          </cell>
          <cell r="J1465">
            <v>2389.9320392012341</v>
          </cell>
          <cell r="K1465">
            <v>21713.173771181671</v>
          </cell>
          <cell r="L1465">
            <v>20776.337739934828</v>
          </cell>
          <cell r="M1465">
            <v>22692.306858319618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3449.0995654860999</v>
          </cell>
          <cell r="F1466">
            <v>3301.9291704564621</v>
          </cell>
          <cell r="G1466">
            <v>3870.2146497815661</v>
          </cell>
          <cell r="H1466">
            <v>4922.1286534013971</v>
          </cell>
          <cell r="I1466">
            <v>5930.9517970133729</v>
          </cell>
          <cell r="J1466">
            <v>2392.40034443584</v>
          </cell>
          <cell r="K1466">
            <v>21735.598986459871</v>
          </cell>
          <cell r="L1466">
            <v>20797.795397457408</v>
          </cell>
          <cell r="M1466">
            <v>22715.743315459378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</v>
          </cell>
          <cell r="I1467">
            <v>117.098487654321</v>
          </cell>
          <cell r="J1467">
            <v>58.549243827160481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5819.0141798353898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58.549243827160481</v>
          </cell>
          <cell r="G1469">
            <v>46.839395061728389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5819.0141798353898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5838.8272439465036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64.158244680437619</v>
          </cell>
          <cell r="H1472">
            <v>249.95824953663541</v>
          </cell>
          <cell r="I1472">
            <v>67.118344211849504</v>
          </cell>
          <cell r="K1472">
            <v>66.23893612720839</v>
          </cell>
          <cell r="L1472">
            <v>28.495240447176428</v>
          </cell>
          <cell r="M1472">
            <v>57.737968707050378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1594.118519493273</v>
          </cell>
          <cell r="H1473">
            <v>6210.6293068202667</v>
          </cell>
          <cell r="I1473">
            <v>1667.6671258504209</v>
          </cell>
          <cell r="K1473">
            <v>1645.8167663073709</v>
          </cell>
          <cell r="L1473">
            <v>708.0117409775105</v>
          </cell>
          <cell r="M1473">
            <v>1434.5960624745121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12.83164893608752</v>
          </cell>
          <cell r="H1474">
            <v>49.991649907327073</v>
          </cell>
          <cell r="I1474">
            <v>13.423668842369899</v>
          </cell>
          <cell r="K1474">
            <v>13.24778722544168</v>
          </cell>
          <cell r="L1474">
            <v>5.6990480894352853</v>
          </cell>
          <cell r="M1474">
            <v>11.547593741410081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1594.118519493273</v>
          </cell>
          <cell r="H1475">
            <v>6210.6293068202667</v>
          </cell>
          <cell r="I1475">
            <v>1667.6671258504209</v>
          </cell>
          <cell r="K1475">
            <v>1645.8167663073709</v>
          </cell>
          <cell r="L1475">
            <v>708.0117409775105</v>
          </cell>
          <cell r="M1475">
            <v>1434.5960624745121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1599.5463069932391</v>
          </cell>
          <cell r="H1476">
            <v>6231.7757747310661</v>
          </cell>
          <cell r="I1476">
            <v>1673.345337770744</v>
          </cell>
          <cell r="K1476">
            <v>1651.420580303733</v>
          </cell>
          <cell r="L1476">
            <v>710.42243831934161</v>
          </cell>
          <cell r="M1476">
            <v>1439.480694627129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8.0973823170731958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166.5631542621957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166.5631542621957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167.24819280622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14.50650731707317</v>
          </cell>
          <cell r="H1487">
            <v>9.6710048780487803</v>
          </cell>
          <cell r="I1487">
            <v>4.8355024390243857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769.71527824390228</v>
          </cell>
          <cell r="H1488">
            <v>513.14351882926803</v>
          </cell>
          <cell r="I1488">
            <v>256.5717594146339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1.450650731707317</v>
          </cell>
          <cell r="H1489">
            <v>0.96710048780487756</v>
          </cell>
          <cell r="I1489">
            <v>0.48355024390243861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769.71527824390228</v>
          </cell>
          <cell r="H1490">
            <v>513.14351882926803</v>
          </cell>
          <cell r="I1490">
            <v>256.5717594146339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770.5102348448778</v>
          </cell>
          <cell r="H1491">
            <v>513.67348989658512</v>
          </cell>
          <cell r="I1491">
            <v>256.83674494829239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55.116511507690888</v>
          </cell>
          <cell r="F1492">
            <v>73.013224931392472</v>
          </cell>
          <cell r="G1492">
            <v>98.439073060562578</v>
          </cell>
          <cell r="H1492">
            <v>108.00484805229731</v>
          </cell>
          <cell r="I1492">
            <v>82.913704140841944</v>
          </cell>
          <cell r="J1492">
            <v>36.244839767486013</v>
          </cell>
          <cell r="K1492">
            <v>103.2507356474283</v>
          </cell>
          <cell r="L1492">
            <v>96.28046940299221</v>
          </cell>
          <cell r="M1492">
            <v>97.945156828293619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3874.0817148596839</v>
          </cell>
          <cell r="G1493">
            <v>5223.1772165934499</v>
          </cell>
          <cell r="H1493">
            <v>5730.7372376548947</v>
          </cell>
          <cell r="I1493">
            <v>4399.4011417130741</v>
          </cell>
          <cell r="J1493">
            <v>1923.1511980628079</v>
          </cell>
          <cell r="K1493">
            <v>5478.4840334525443</v>
          </cell>
          <cell r="L1493">
            <v>5108.641706522767</v>
          </cell>
          <cell r="M1493">
            <v>5196.9700213092601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5.5116511507690893</v>
          </cell>
          <cell r="F1494">
            <v>7.3013224931392484</v>
          </cell>
          <cell r="G1494">
            <v>9.8439073060562556</v>
          </cell>
          <cell r="H1494">
            <v>10.800484805229731</v>
          </cell>
          <cell r="I1494">
            <v>8.2913704140841968</v>
          </cell>
          <cell r="J1494">
            <v>3.6244839767486008</v>
          </cell>
          <cell r="K1494">
            <v>10.32507356474283</v>
          </cell>
          <cell r="L1494">
            <v>9.628046940299221</v>
          </cell>
          <cell r="M1494">
            <v>9.7945156828293616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3874.0817148596839</v>
          </cell>
          <cell r="G1495">
            <v>5223.1772165934499</v>
          </cell>
          <cell r="H1495">
            <v>5730.7372376548947</v>
          </cell>
          <cell r="I1495">
            <v>4399.4011417130741</v>
          </cell>
          <cell r="J1495">
            <v>1923.1511980628079</v>
          </cell>
          <cell r="K1495">
            <v>5478.4840334525443</v>
          </cell>
          <cell r="L1495">
            <v>5108.641706522767</v>
          </cell>
          <cell r="M1495">
            <v>5196.9700213092601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2927.5024854286999</v>
          </cell>
          <cell r="F1496">
            <v>3878.0828395859239</v>
          </cell>
          <cell r="G1496">
            <v>5228.5716777971693</v>
          </cell>
          <cell r="H1496">
            <v>5736.655903328161</v>
          </cell>
          <cell r="I1496">
            <v>4403.9448126999932</v>
          </cell>
          <cell r="J1496">
            <v>1925.1374152820661</v>
          </cell>
          <cell r="K1496">
            <v>5484.142173766023</v>
          </cell>
          <cell r="L1496">
            <v>5113.9178762460506</v>
          </cell>
          <cell r="M1496">
            <v>5202.3374159034502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34.04304878048773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845.85628536585193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6.8086097560975443</v>
          </cell>
          <cell r="F1499">
            <v>5.446887804878048</v>
          </cell>
          <cell r="G1499">
            <v>4.0851658536585358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845.85628536585193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848.73632729268127</v>
          </cell>
          <cell r="F1501">
            <v>678.98906183414658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35.71728564705834</v>
          </cell>
          <cell r="G1507">
            <v>25.415322352941171</v>
          </cell>
          <cell r="H1507">
            <v>16.94354823529412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4.6878937411764063</v>
          </cell>
          <cell r="G1508">
            <v>3.3357610588235298</v>
          </cell>
          <cell r="H1508">
            <v>2.2238407058823531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3.5717285647058339E-2</v>
          </cell>
          <cell r="G1509">
            <v>2.541532235294117E-2</v>
          </cell>
          <cell r="H1509">
            <v>1.694354823529412E-2</v>
          </cell>
          <cell r="I1509">
            <v>8.4717741176470619E-3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5.1598928721176467</v>
          </cell>
          <cell r="F1510">
            <v>2.2899244760470281</v>
          </cell>
          <cell r="G1510">
            <v>1.6294398543529409</v>
          </cell>
          <cell r="H1510">
            <v>1.0862932362352939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8.4539011764705894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72.757347670588217</v>
          </cell>
          <cell r="G1516">
            <v>54.56801075294117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72.757347670588217</v>
          </cell>
          <cell r="G1519">
            <v>54.56801075294117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55.001350041882361</v>
          </cell>
          <cell r="H1520">
            <v>36.667566694588231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510.91843840000013</v>
          </cell>
          <cell r="G1522">
            <v>383.18882880000012</v>
          </cell>
          <cell r="H1522">
            <v>255.45921920000001</v>
          </cell>
          <cell r="I1522">
            <v>127.7296096000001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510.91843840000013</v>
          </cell>
          <cell r="G1524">
            <v>383.18882880000012</v>
          </cell>
          <cell r="H1524">
            <v>255.45921920000001</v>
          </cell>
          <cell r="I1524">
            <v>127.7296096000001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512.64923257600014</v>
          </cell>
          <cell r="G1525">
            <v>384.48692443200008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9.7349070000000033</v>
          </cell>
          <cell r="H1531">
            <v>6.462930000000001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516.53416542000014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0.97349070000000038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516.53416542000014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517.06763832360014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5886.2469614723923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772.56991369325158</v>
          </cell>
          <cell r="I1542">
            <v>386.28495684662562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8.8293704422085888</v>
          </cell>
          <cell r="H1543">
            <v>5.8862469614723922</v>
          </cell>
          <cell r="I1543">
            <v>2.9431234807361961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754.7640166347976</v>
          </cell>
          <cell r="G1544">
            <v>566.07301247609814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19.476355000000002</v>
          </cell>
          <cell r="F1550">
            <v>19.476354999999629</v>
          </cell>
          <cell r="G1550">
            <v>18.50253725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1033.4153963000001</v>
          </cell>
          <cell r="F1551">
            <v>1033.4153962999801</v>
          </cell>
          <cell r="G1551">
            <v>981.7446264849998</v>
          </cell>
          <cell r="H1551">
            <v>490.87231324250013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1.9476355000000001</v>
          </cell>
          <cell r="F1552">
            <v>1.9476354999999621</v>
          </cell>
          <cell r="G1552">
            <v>1.850253725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1033.4153963000001</v>
          </cell>
          <cell r="F1553">
            <v>1033.4153962999801</v>
          </cell>
          <cell r="G1553">
            <v>981.7446264849998</v>
          </cell>
          <cell r="H1553">
            <v>490.87231324250013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1034.4827005540001</v>
          </cell>
          <cell r="F1554">
            <v>1034.4827005539801</v>
          </cell>
          <cell r="G1554">
            <v>982.7585655263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  <cell r="E1555">
            <v>2674.5154285714279</v>
          </cell>
          <cell r="F1555">
            <v>2005.886571428571</v>
          </cell>
          <cell r="G1555">
            <v>2005.886571428571</v>
          </cell>
          <cell r="H1555">
            <v>1270.394828571428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  <cell r="E1556">
            <v>351.03014999999999</v>
          </cell>
          <cell r="F1556">
            <v>263.27261249999998</v>
          </cell>
          <cell r="G1556">
            <v>263.27261249999998</v>
          </cell>
          <cell r="H1556">
            <v>166.7393212499999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  <cell r="E1557">
            <v>2.674515428571429</v>
          </cell>
          <cell r="F1557">
            <v>2.005886571428571</v>
          </cell>
          <cell r="G1557">
            <v>2.005886571428571</v>
          </cell>
          <cell r="H1557">
            <v>1.2703948285714279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  <cell r="E1558">
            <v>171.46987041428571</v>
          </cell>
          <cell r="F1558">
            <v>128.6024028107143</v>
          </cell>
          <cell r="G1558">
            <v>128.6024028107143</v>
          </cell>
          <cell r="H1558">
            <v>81.448188446785679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  <cell r="E1559">
            <v>22.85356071428571</v>
          </cell>
          <cell r="F1559">
            <v>17.14017053571429</v>
          </cell>
          <cell r="G1559">
            <v>11.42678035714286</v>
          </cell>
          <cell r="H1559">
            <v>5.7133901785714283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  <cell r="E1560">
            <v>196.6860538928571</v>
          </cell>
          <cell r="F1560">
            <v>147.51454041964291</v>
          </cell>
          <cell r="G1560">
            <v>98.343026946428566</v>
          </cell>
          <cell r="H1560">
            <v>49.171513473214283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  <cell r="E1561">
            <v>3.3241542857142861</v>
          </cell>
          <cell r="F1561">
            <v>2.4931157142857141</v>
          </cell>
          <cell r="G1561">
            <v>1.6620771428571419</v>
          </cell>
          <cell r="H1561">
            <v>0.83103857142857129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  <cell r="E1562">
            <v>2.2853560714285719E-2</v>
          </cell>
          <cell r="F1562">
            <v>1.7140170535714289E-2</v>
          </cell>
          <cell r="G1562">
            <v>1.142678035714286E-2</v>
          </cell>
          <cell r="H1562">
            <v>5.7133901785714281E-3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  <cell r="E1563">
            <v>196.6860538928571</v>
          </cell>
          <cell r="F1563">
            <v>147.51454041964291</v>
          </cell>
          <cell r="G1563">
            <v>98.343026946428566</v>
          </cell>
          <cell r="H1563">
            <v>49.171513473214283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  <cell r="E1564">
            <v>198.2479908878571</v>
          </cell>
          <cell r="F1564">
            <v>148.6859931658928</v>
          </cell>
          <cell r="G1564">
            <v>99.123995443928564</v>
          </cell>
          <cell r="H1564">
            <v>49.561997721964261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  <cell r="E1565">
            <v>88.117116666666661</v>
          </cell>
          <cell r="F1565">
            <v>66.087837500000006</v>
          </cell>
          <cell r="G1565">
            <v>66.08783750000002</v>
          </cell>
          <cell r="H1565">
            <v>22.029279166666669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  <cell r="E1566">
            <v>2121.272721888889</v>
          </cell>
          <cell r="F1566">
            <v>1590.9545414166671</v>
          </cell>
          <cell r="G1566">
            <v>1590.9545414166671</v>
          </cell>
          <cell r="H1566">
            <v>530.31818047222225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  <cell r="E1567">
            <v>17.623423333333331</v>
          </cell>
          <cell r="F1567">
            <v>13.217567499999999</v>
          </cell>
          <cell r="G1567">
            <v>13.217567499999999</v>
          </cell>
          <cell r="H1567">
            <v>4.4058558333333329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  <cell r="E1568">
            <v>2121.272721888889</v>
          </cell>
          <cell r="F1568">
            <v>1590.9545414166671</v>
          </cell>
          <cell r="G1568">
            <v>1590.9545414166671</v>
          </cell>
          <cell r="H1568">
            <v>530.31818047222225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  <cell r="E1569">
            <v>2128.727429958888</v>
          </cell>
          <cell r="F1569">
            <v>1596.545572469166</v>
          </cell>
          <cell r="G1569">
            <v>1596.5455724691669</v>
          </cell>
          <cell r="H1569">
            <v>532.18185748972223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  <cell r="E1570">
            <v>197.2244763157895</v>
          </cell>
          <cell r="F1570">
            <v>147.9183572368421</v>
          </cell>
          <cell r="G1570">
            <v>98.612238157894765</v>
          </cell>
          <cell r="H1570">
            <v>49.306119078947383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  <cell r="E1571">
            <v>4056.9074778157901</v>
          </cell>
          <cell r="F1571">
            <v>3042.680608361843</v>
          </cell>
          <cell r="G1571">
            <v>2028.4537389078951</v>
          </cell>
          <cell r="H1571">
            <v>1014.226869453947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  <cell r="E1572">
            <v>39.444895263157889</v>
          </cell>
          <cell r="F1572">
            <v>29.58367144736842</v>
          </cell>
          <cell r="G1572">
            <v>19.722447631578941</v>
          </cell>
          <cell r="H1572">
            <v>9.8612238157894723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  <cell r="E1573">
            <v>4056.9074778157901</v>
          </cell>
          <cell r="F1573">
            <v>3042.680608361843</v>
          </cell>
          <cell r="G1573">
            <v>2028.4537389078951</v>
          </cell>
          <cell r="H1573">
            <v>1014.226869453947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  <cell r="E1574">
            <v>4073.5926685121058</v>
          </cell>
          <cell r="F1574">
            <v>3055.19450138408</v>
          </cell>
          <cell r="G1574">
            <v>2036.7963342560529</v>
          </cell>
          <cell r="H1574">
            <v>1018.398167128026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533.35139390508334</v>
          </cell>
          <cell r="F1575">
            <v>219.51898618421049</v>
          </cell>
          <cell r="G1575">
            <v>146.34599078947369</v>
          </cell>
          <cell r="H1575">
            <v>73.172995394736859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28299.624960603731</v>
          </cell>
          <cell r="F1576">
            <v>11647.67740693421</v>
          </cell>
          <cell r="G1576">
            <v>7765.1182712894752</v>
          </cell>
          <cell r="H1576">
            <v>3882.559135644738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53.335139390508353</v>
          </cell>
          <cell r="F1577">
            <v>21.951898618421069</v>
          </cell>
          <cell r="G1577">
            <v>14.63459907894738</v>
          </cell>
          <cell r="H1577">
            <v>7.3172995394736873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28299.624960603731</v>
          </cell>
          <cell r="F1578">
            <v>11647.67740693421</v>
          </cell>
          <cell r="G1578">
            <v>7765.1182712894752</v>
          </cell>
          <cell r="H1578">
            <v>3882.559135644738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28328.85261698973</v>
          </cell>
          <cell r="F1579">
            <v>11659.707047377109</v>
          </cell>
          <cell r="G1579">
            <v>7773.1380315847409</v>
          </cell>
          <cell r="H1579">
            <v>3886.56901579237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F1580">
            <v>476.89531251069337</v>
          </cell>
          <cell r="G1580">
            <v>589.54781688569301</v>
          </cell>
          <cell r="H1580">
            <v>802.76528563482941</v>
          </cell>
          <cell r="I1580">
            <v>961.45485261511021</v>
          </cell>
          <cell r="J1580">
            <v>1209.6937628138869</v>
          </cell>
          <cell r="K1580">
            <v>1215.856353681045</v>
          </cell>
          <cell r="L1580">
            <v>1217.615003049762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F1581">
            <v>25304.065281817391</v>
          </cell>
          <cell r="G1581">
            <v>31281.407163954878</v>
          </cell>
          <cell r="H1581">
            <v>42594.726055784049</v>
          </cell>
          <cell r="I1581">
            <v>51014.794479757751</v>
          </cell>
          <cell r="J1581">
            <v>64186.351054904837</v>
          </cell>
          <cell r="K1581">
            <v>64513.338126316259</v>
          </cell>
          <cell r="L1581">
            <v>64606.652061820387</v>
          </cell>
          <cell r="M1581">
            <v>64699.934393674361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F1582">
            <v>47.689531251069347</v>
          </cell>
          <cell r="G1582">
            <v>58.954781688569312</v>
          </cell>
          <cell r="H1582">
            <v>80.276528563482941</v>
          </cell>
          <cell r="I1582">
            <v>96.145485261510998</v>
          </cell>
          <cell r="J1582">
            <v>120.9693762813887</v>
          </cell>
          <cell r="K1582">
            <v>121.58563536810451</v>
          </cell>
          <cell r="L1582">
            <v>121.76150030497629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F1583">
            <v>25304.065281817391</v>
          </cell>
          <cell r="G1583">
            <v>31281.407163954878</v>
          </cell>
          <cell r="H1583">
            <v>42594.726055784049</v>
          </cell>
          <cell r="I1583">
            <v>51014.794479757751</v>
          </cell>
          <cell r="J1583">
            <v>64186.351054904837</v>
          </cell>
          <cell r="K1583">
            <v>64513.338126316259</v>
          </cell>
          <cell r="L1583">
            <v>64606.652061820387</v>
          </cell>
          <cell r="M1583">
            <v>64699.934393674361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F1584">
            <v>25330.199144942981</v>
          </cell>
          <cell r="G1584">
            <v>31313.71438432021</v>
          </cell>
          <cell r="H1584">
            <v>42638.717593436842</v>
          </cell>
          <cell r="I1584">
            <v>51067.482205681052</v>
          </cell>
          <cell r="J1584">
            <v>64252.642273107027</v>
          </cell>
          <cell r="K1584">
            <v>64579.967054497967</v>
          </cell>
          <cell r="L1584">
            <v>64673.377363987507</v>
          </cell>
          <cell r="M1584">
            <v>64766.75603718686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0.66627432321428581</v>
          </cell>
          <cell r="G1594">
            <v>0.4441828821428585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10.69296258278575</v>
          </cell>
          <cell r="H1595">
            <v>5.3464812913928581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8.8836576428571706E-2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10.69296258278575</v>
          </cell>
          <cell r="H1597">
            <v>5.3464812913928581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10.73054045461504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103.29157638449119</v>
          </cell>
          <cell r="F1599">
            <v>81.399417308392088</v>
          </cell>
          <cell r="G1599">
            <v>81.399417308392088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155.96091126221299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5480.6510429611044</v>
          </cell>
          <cell r="F1600">
            <v>4319.0530823832842</v>
          </cell>
          <cell r="G1600">
            <v>4319.0530823832842</v>
          </cell>
          <cell r="H1600">
            <v>6121.8004742277617</v>
          </cell>
          <cell r="I1600">
            <v>7450.1012432788993</v>
          </cell>
          <cell r="J1600">
            <v>7709.9106533189897</v>
          </cell>
          <cell r="K1600">
            <v>7966.9251608603336</v>
          </cell>
          <cell r="L1600">
            <v>8275.2859515730252</v>
          </cell>
          <cell r="M1600">
            <v>8641.0179515793934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10.32915763844912</v>
          </cell>
          <cell r="F1601">
            <v>8.1399417308392099</v>
          </cell>
          <cell r="G1601">
            <v>8.1399417308392099</v>
          </cell>
          <cell r="H1601">
            <v>11.53750560540475</v>
          </cell>
          <cell r="I1601">
            <v>14.040899440781949</v>
          </cell>
          <cell r="J1601">
            <v>14.53055155167544</v>
          </cell>
          <cell r="K1601">
            <v>15.01493622476505</v>
          </cell>
          <cell r="L1601">
            <v>15.59609112622131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5480.6510429611044</v>
          </cell>
          <cell r="F1602">
            <v>4319.0530823832842</v>
          </cell>
          <cell r="G1602">
            <v>4319.0530823832842</v>
          </cell>
          <cell r="H1602">
            <v>6121.8004742277617</v>
          </cell>
          <cell r="I1602">
            <v>7450.1012432788993</v>
          </cell>
          <cell r="J1602">
            <v>7709.9106533189897</v>
          </cell>
          <cell r="K1602">
            <v>7966.9251608603336</v>
          </cell>
          <cell r="L1602">
            <v>8275.2859515730252</v>
          </cell>
          <cell r="M1602">
            <v>8641.0179515793934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5486.3114213469744</v>
          </cell>
          <cell r="F1603">
            <v>4323.5137704517847</v>
          </cell>
          <cell r="G1603">
            <v>4323.5137704517838</v>
          </cell>
          <cell r="H1603">
            <v>6128.1230272995217</v>
          </cell>
          <cell r="I1603">
            <v>7457.7956561724477</v>
          </cell>
          <cell r="J1603">
            <v>7717.8733955693078</v>
          </cell>
          <cell r="K1603">
            <v>7975.1533459115053</v>
          </cell>
          <cell r="L1603">
            <v>8283.8326095101947</v>
          </cell>
          <cell r="M1603">
            <v>8649.9423349896169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0.45185436660143508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  <cell r="L1604">
            <v>17.954985127201549</v>
          </cell>
          <cell r="M1604">
            <v>58.764408414872818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23.975392691872148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  <cell r="L1605">
            <v>952.69151084931423</v>
          </cell>
          <cell r="M1605">
            <v>3118.0395104931508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4.5185436660143512E-2</v>
          </cell>
          <cell r="F1606">
            <v>3.7501017612524473E-2</v>
          </cell>
          <cell r="G1606">
            <v>3.7501017612524473E-2</v>
          </cell>
          <cell r="H1606">
            <v>3.7501017612524473E-2</v>
          </cell>
          <cell r="I1606">
            <v>3.7501017612524459E-2</v>
          </cell>
          <cell r="L1606">
            <v>1.795498512720155</v>
          </cell>
          <cell r="M1606">
            <v>5.8764408414872804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23.975392691872148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  <cell r="L1607">
            <v>952.69151084931423</v>
          </cell>
          <cell r="M1607">
            <v>3118.0395104931508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24.000154311161911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  <cell r="L1608">
            <v>953.67544403428485</v>
          </cell>
          <cell r="M1608">
            <v>3121.259800074286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43362.376091428567</v>
          </cell>
          <cell r="F1609">
            <v>38652.46302857143</v>
          </cell>
          <cell r="G1609">
            <v>37445.47550857145</v>
          </cell>
          <cell r="H1609">
            <v>37642.425175045879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5691.3118620000014</v>
          </cell>
          <cell r="F1610">
            <v>5073.1357725000007</v>
          </cell>
          <cell r="G1610">
            <v>4914.7186605000024</v>
          </cell>
          <cell r="H1610">
            <v>4940.568304224772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43.36237609142858</v>
          </cell>
          <cell r="F1611">
            <v>38.652463028571432</v>
          </cell>
          <cell r="G1611">
            <v>37.445475508571448</v>
          </cell>
          <cell r="H1611">
            <v>37.642425175045879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2780.0703371617142</v>
          </cell>
          <cell r="F1612">
            <v>2478.1060359192861</v>
          </cell>
          <cell r="G1612">
            <v>2400.723048543287</v>
          </cell>
          <cell r="H1612">
            <v>2413.3499840351292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1853.1743918581819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926.58719592909085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692.53324488000021</v>
          </cell>
          <cell r="G1615">
            <v>322.45234418332359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46036.891520000092</v>
          </cell>
          <cell r="J1616">
            <v>46036.891519999997</v>
          </cell>
          <cell r="K1616">
            <v>46060.064370971857</v>
          </cell>
          <cell r="L1616">
            <v>46060.064370971857</v>
          </cell>
          <cell r="M1616">
            <v>46048.477945485924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6042.3420120000119</v>
          </cell>
          <cell r="J1617">
            <v>6042.342012000001</v>
          </cell>
          <cell r="K1617">
            <v>6045.383448690056</v>
          </cell>
          <cell r="L1617">
            <v>6045.3834486900578</v>
          </cell>
          <cell r="M1617">
            <v>6043.8627303450276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46.036891520000097</v>
          </cell>
          <cell r="J1618">
            <v>46.036891519999998</v>
          </cell>
          <cell r="K1618">
            <v>46.060064370971851</v>
          </cell>
          <cell r="L1618">
            <v>46.060064370971851</v>
          </cell>
          <cell r="M1618">
            <v>46.048477945485921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2951.5402075760062</v>
          </cell>
          <cell r="J1619">
            <v>2951.5402075759998</v>
          </cell>
          <cell r="K1619">
            <v>2953.0258769839329</v>
          </cell>
          <cell r="L1619">
            <v>2953.0258769839338</v>
          </cell>
          <cell r="M1619">
            <v>2952.283042279967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7241.2488022023799</v>
          </cell>
          <cell r="F1620">
            <v>4183.6129073987613</v>
          </cell>
          <cell r="G1620">
            <v>3254.543407974174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62320.820373136288</v>
          </cell>
          <cell r="F1621">
            <v>36005.693994858237</v>
          </cell>
          <cell r="G1621">
            <v>28009.784039355909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1053.2725530476191</v>
          </cell>
          <cell r="F1622">
            <v>608.52551380345619</v>
          </cell>
          <cell r="G1622">
            <v>473.38813206897072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7.2412488022023798</v>
          </cell>
          <cell r="F1623">
            <v>4.1836129073987616</v>
          </cell>
          <cell r="G1623">
            <v>3.254543407974174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62320.820373136288</v>
          </cell>
          <cell r="F1624">
            <v>36005.693994858237</v>
          </cell>
          <cell r="G1624">
            <v>28009.784039355909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62815.726813999543</v>
          </cell>
          <cell r="F1625">
            <v>36291.624920656643</v>
          </cell>
          <cell r="G1625">
            <v>28232.217287911819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1343.539759201014</v>
          </cell>
          <cell r="I1626">
            <v>7449.4949272514768</v>
          </cell>
          <cell r="J1626">
            <v>6105.9551680504719</v>
          </cell>
          <cell r="M1626">
            <v>2.5757069019367451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11562.99172759636</v>
          </cell>
          <cell r="I1627">
            <v>64113.062251172472</v>
          </cell>
          <cell r="J1627">
            <v>52550.070523576192</v>
          </cell>
          <cell r="M1627">
            <v>22.167470218759242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195.42396497469289</v>
          </cell>
          <cell r="I1628">
            <v>1083.562898509306</v>
          </cell>
          <cell r="J1628">
            <v>888.13893353461413</v>
          </cell>
          <cell r="M1628">
            <v>0.37464827664534461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1.3435397592010141</v>
          </cell>
          <cell r="I1629">
            <v>7.449494927251477</v>
          </cell>
          <cell r="J1629">
            <v>6.1059551680504711</v>
          </cell>
          <cell r="M1629">
            <v>2.5757069019367441E-3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11562.99172759636</v>
          </cell>
          <cell r="I1630">
            <v>64113.062251172472</v>
          </cell>
          <cell r="J1630">
            <v>52550.070523576192</v>
          </cell>
          <cell r="M1630">
            <v>22.167470218759242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11654.81656313884</v>
          </cell>
          <cell r="I1631">
            <v>64622.201368109541</v>
          </cell>
          <cell r="J1631">
            <v>52967.384804970767</v>
          </cell>
          <cell r="M1631">
            <v>22.34350807774797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1605.6371521090059</v>
          </cell>
          <cell r="G1632">
            <v>2261.2043741055081</v>
          </cell>
          <cell r="H1632">
            <v>3152.868526000771</v>
          </cell>
          <cell r="I1632">
            <v>4294.9849387831946</v>
          </cell>
          <cell r="J1632">
            <v>2689.34778667419</v>
          </cell>
          <cell r="K1632">
            <v>2909.636373027944</v>
          </cell>
          <cell r="L1632">
            <v>3289.9348840887378</v>
          </cell>
          <cell r="M1632">
            <v>3272.086441945668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39204.30713066156</v>
          </cell>
          <cell r="G1633">
            <v>55211.073467742812</v>
          </cell>
          <cell r="H1633">
            <v>76982.539843185485</v>
          </cell>
          <cell r="I1633">
            <v>104869.215588623</v>
          </cell>
          <cell r="J1633">
            <v>65664.908457961486</v>
          </cell>
          <cell r="K1633">
            <v>71043.621441432289</v>
          </cell>
          <cell r="L1633">
            <v>80329.243419833365</v>
          </cell>
          <cell r="M1633">
            <v>79893.443957506737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321.12743042180108</v>
          </cell>
          <cell r="G1634">
            <v>452.24087482110139</v>
          </cell>
          <cell r="H1634">
            <v>630.57370520015411</v>
          </cell>
          <cell r="I1634">
            <v>858.99698775663876</v>
          </cell>
          <cell r="J1634">
            <v>537.86955733483796</v>
          </cell>
          <cell r="K1634">
            <v>581.92727460558854</v>
          </cell>
          <cell r="L1634">
            <v>657.9869768177474</v>
          </cell>
          <cell r="M1634">
            <v>654.41728838913343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39204.30713066156</v>
          </cell>
          <cell r="G1635">
            <v>55211.073467742812</v>
          </cell>
          <cell r="H1635">
            <v>76982.539843185485</v>
          </cell>
          <cell r="I1635">
            <v>104869.215588623</v>
          </cell>
          <cell r="J1635">
            <v>65664.908457961486</v>
          </cell>
          <cell r="K1635">
            <v>71043.621441432289</v>
          </cell>
          <cell r="L1635">
            <v>80329.243419833365</v>
          </cell>
          <cell r="M1635">
            <v>79893.443957506737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39340.144033729986</v>
          </cell>
          <cell r="G1636">
            <v>55402.371357792137</v>
          </cell>
          <cell r="H1636">
            <v>77249.272520485159</v>
          </cell>
          <cell r="I1636">
            <v>105232.5713144441</v>
          </cell>
          <cell r="J1636">
            <v>65892.427280714124</v>
          </cell>
          <cell r="K1636">
            <v>71289.776678590453</v>
          </cell>
          <cell r="L1636">
            <v>80607.571911027248</v>
          </cell>
          <cell r="M1636">
            <v>80170.262470495349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585.32098409999992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351.19259045999991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2488.3071938448352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60756.167316378072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497.66143876896689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60756.167316378072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60966.678104977342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45.181916465185772</v>
          </cell>
          <cell r="H1652">
            <v>11.990570849999999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1128.3430605239059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9.5924566799999997</v>
          </cell>
          <cell r="F1654">
            <v>7.1943425099999994</v>
          </cell>
          <cell r="G1654">
            <v>9.0363832930371544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1128.3430605239059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1132.1654506568609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8.5227119999999985</v>
          </cell>
          <cell r="H1716">
            <v>4.2613560000000001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E1719">
            <v>4.879980368640739</v>
          </cell>
          <cell r="F1719">
            <v>295.21479850709159</v>
          </cell>
          <cell r="G1719">
            <v>278.44403997769729</v>
          </cell>
          <cell r="H1719">
            <v>1108.083707185684</v>
          </cell>
          <cell r="I1719">
            <v>1257.76834383606</v>
          </cell>
          <cell r="J1719">
            <v>967.43352569760725</v>
          </cell>
          <cell r="K1719">
            <v>1257.804346749055</v>
          </cell>
          <cell r="L1719">
            <v>1257.8028949920731</v>
          </cell>
          <cell r="M1719">
            <v>1257.8028949920731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E1720">
            <v>100.38119618294</v>
          </cell>
          <cell r="F1720">
            <v>6072.5684052908737</v>
          </cell>
          <cell r="G1720">
            <v>5727.5939023412357</v>
          </cell>
          <cell r="H1720">
            <v>22793.281856809532</v>
          </cell>
          <cell r="I1720">
            <v>25872.294832707761</v>
          </cell>
          <cell r="J1720">
            <v>19900.107623599779</v>
          </cell>
          <cell r="K1720">
            <v>25873.035412628069</v>
          </cell>
          <cell r="L1720">
            <v>25873.005549986941</v>
          </cell>
          <cell r="M1720">
            <v>25873.005549986941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E1721">
            <v>0.97599607372814756</v>
          </cell>
          <cell r="F1721">
            <v>59.042959701418312</v>
          </cell>
          <cell r="G1721">
            <v>55.68880799553947</v>
          </cell>
          <cell r="H1721">
            <v>221.61674143713691</v>
          </cell>
          <cell r="I1721">
            <v>251.553668767212</v>
          </cell>
          <cell r="J1721">
            <v>193.4867051395214</v>
          </cell>
          <cell r="K1721">
            <v>251.56086934981099</v>
          </cell>
          <cell r="L1721">
            <v>251.56057899841451</v>
          </cell>
          <cell r="M1721">
            <v>251.5605789984146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E1722">
            <v>100.38119618294</v>
          </cell>
          <cell r="F1722">
            <v>6072.5684052908737</v>
          </cell>
          <cell r="G1722">
            <v>5727.5939023412357</v>
          </cell>
          <cell r="H1722">
            <v>22793.281856809532</v>
          </cell>
          <cell r="I1722">
            <v>25872.294832707761</v>
          </cell>
          <cell r="J1722">
            <v>19900.107623599779</v>
          </cell>
          <cell r="K1722">
            <v>25873.035412628069</v>
          </cell>
          <cell r="L1722">
            <v>25873.005549986941</v>
          </cell>
          <cell r="M1722">
            <v>25873.005549986941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E1723">
            <v>100.794042522127</v>
          </cell>
          <cell r="F1723">
            <v>6097.5435772445726</v>
          </cell>
          <cell r="G1723">
            <v>5751.1502681233487</v>
          </cell>
          <cell r="H1723">
            <v>22887.025738437442</v>
          </cell>
          <cell r="I1723">
            <v>25978.702034596288</v>
          </cell>
          <cell r="J1723">
            <v>19981.952499873802</v>
          </cell>
          <cell r="K1723">
            <v>25979.445660363039</v>
          </cell>
          <cell r="L1723">
            <v>25979.41567490327</v>
          </cell>
          <cell r="M1723">
            <v>25979.41567490327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2909.8850613041568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3349.2379780130218</v>
          </cell>
          <cell r="F1739">
            <v>1428.428712980769</v>
          </cell>
          <cell r="G1739">
            <v>952.28580865384617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177710.5671133709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334.9237978013021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177710.5671133709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177894.10535456601</v>
          </cell>
          <cell r="F1743">
            <v>75870.705404230961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2585.062021272563</v>
          </cell>
          <cell r="G1744">
            <v>3218.3674052609972</v>
          </cell>
          <cell r="H1744">
            <v>3556.077535999475</v>
          </cell>
          <cell r="I1744">
            <v>3219.6511879831041</v>
          </cell>
          <cell r="J1744">
            <v>3782.3511969907681</v>
          </cell>
          <cell r="K1744">
            <v>3964.8386269870748</v>
          </cell>
          <cell r="L1744">
            <v>3881.406492200902</v>
          </cell>
          <cell r="M1744">
            <v>3878.9221143948462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137163.39084872219</v>
          </cell>
          <cell r="G1745">
            <v>170766.57452314851</v>
          </cell>
          <cell r="H1745">
            <v>188685.47406013211</v>
          </cell>
          <cell r="I1745">
            <v>170834.69203438351</v>
          </cell>
          <cell r="J1745">
            <v>200691.55451233021</v>
          </cell>
          <cell r="K1745">
            <v>210374.33754793421</v>
          </cell>
          <cell r="L1745">
            <v>205947.42847617989</v>
          </cell>
          <cell r="M1745">
            <v>205815.6073897905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258.5062021272563</v>
          </cell>
          <cell r="G1746">
            <v>321.83674052609967</v>
          </cell>
          <cell r="H1746">
            <v>355.6077535999475</v>
          </cell>
          <cell r="I1746">
            <v>321.96511879831053</v>
          </cell>
          <cell r="J1746">
            <v>378.23511969907679</v>
          </cell>
          <cell r="K1746">
            <v>396.48386269870758</v>
          </cell>
          <cell r="L1746">
            <v>388.14064922009032</v>
          </cell>
          <cell r="M1746">
            <v>387.89221143948458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137163.39084872219</v>
          </cell>
          <cell r="G1747">
            <v>170766.57452314851</v>
          </cell>
          <cell r="H1747">
            <v>188685.47406013211</v>
          </cell>
          <cell r="I1747">
            <v>170834.69203438351</v>
          </cell>
          <cell r="J1747">
            <v>200691.55451233021</v>
          </cell>
          <cell r="K1747">
            <v>210374.33754793421</v>
          </cell>
          <cell r="L1747">
            <v>205947.42847617989</v>
          </cell>
          <cell r="M1747">
            <v>205815.6073897905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137305.05224748791</v>
          </cell>
          <cell r="G1748">
            <v>170942.9410569568</v>
          </cell>
          <cell r="H1748">
            <v>188880.34710910491</v>
          </cell>
          <cell r="I1748">
            <v>171011.128919485</v>
          </cell>
          <cell r="J1748">
            <v>200898.82735792521</v>
          </cell>
          <cell r="K1748">
            <v>210591.6107046931</v>
          </cell>
          <cell r="L1748">
            <v>206160.1295519525</v>
          </cell>
          <cell r="M1748">
            <v>206028.17232165931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52.583261645833311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2792.9494256661078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2127.9844269853288</v>
          </cell>
          <cell r="H1764">
            <v>3981.8663373471909</v>
          </cell>
          <cell r="I1764">
            <v>3981.8663373471909</v>
          </cell>
          <cell r="J1764">
            <v>3981.86633734719</v>
          </cell>
          <cell r="K1764">
            <v>3981.840534632136</v>
          </cell>
          <cell r="L1764">
            <v>3981.8236731581851</v>
          </cell>
          <cell r="M1764">
            <v>3981.823673158186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1063.9922134926651</v>
          </cell>
          <cell r="H1765">
            <v>1990.933168673595</v>
          </cell>
          <cell r="I1765">
            <v>1990.933168673595</v>
          </cell>
          <cell r="J1765">
            <v>1990.933168673595</v>
          </cell>
          <cell r="K1765">
            <v>1990.920267316068</v>
          </cell>
          <cell r="L1765">
            <v>1990.9118365790921</v>
          </cell>
          <cell r="M1765">
            <v>1990.911836579093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2.1279844269853299</v>
          </cell>
          <cell r="H1766">
            <v>3.9818663373471912</v>
          </cell>
          <cell r="I1766">
            <v>3.9818663373471912</v>
          </cell>
          <cell r="J1766">
            <v>3.9818663373471912</v>
          </cell>
          <cell r="K1766">
            <v>3.9818405346321368</v>
          </cell>
          <cell r="L1766">
            <v>3.981823673158186</v>
          </cell>
          <cell r="M1766">
            <v>3.981823673158186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370.26929029544732</v>
          </cell>
          <cell r="H1767">
            <v>692.84474269841121</v>
          </cell>
          <cell r="I1767">
            <v>692.84474269841121</v>
          </cell>
          <cell r="J1767">
            <v>692.8447426984111</v>
          </cell>
          <cell r="K1767">
            <v>692.84025302599161</v>
          </cell>
          <cell r="L1767">
            <v>692.83731912952419</v>
          </cell>
          <cell r="M1767">
            <v>692.8373191295243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62.215608494086027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3733.040015115334</v>
          </cell>
          <cell r="J1779">
            <v>1343.5397592010049</v>
          </cell>
          <cell r="K1779">
            <v>7452.5149404825597</v>
          </cell>
          <cell r="L1779">
            <v>7452.5149404825625</v>
          </cell>
          <cell r="M1779">
            <v>7449.9380081491518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32127.899839178961</v>
          </cell>
          <cell r="J1780">
            <v>11562.99172759628</v>
          </cell>
          <cell r="K1780">
            <v>64139.053583225803</v>
          </cell>
          <cell r="L1780">
            <v>64139.053583225817</v>
          </cell>
          <cell r="M1780">
            <v>64116.875566498202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542.98763856223036</v>
          </cell>
          <cell r="J1781">
            <v>195.42396497469159</v>
          </cell>
          <cell r="K1781">
            <v>1084.0021731611</v>
          </cell>
          <cell r="L1781">
            <v>1084.0021731611</v>
          </cell>
          <cell r="M1781">
            <v>1083.627346639877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3.7330400151153338</v>
          </cell>
          <cell r="J1782">
            <v>1.3435397592010041</v>
          </cell>
          <cell r="K1782">
            <v>7.4525149404825592</v>
          </cell>
          <cell r="L1782">
            <v>7.4525149404825619</v>
          </cell>
          <cell r="M1782">
            <v>7.4499380081491529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32127.899839178961</v>
          </cell>
          <cell r="J1783">
            <v>11562.99172759628</v>
          </cell>
          <cell r="K1783">
            <v>64139.053583225803</v>
          </cell>
          <cell r="L1783">
            <v>64139.053583225817</v>
          </cell>
          <cell r="M1783">
            <v>64116.875566498202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32383.036155848389</v>
          </cell>
          <cell r="J1784">
            <v>11654.816563138769</v>
          </cell>
          <cell r="K1784">
            <v>64648.399104339878</v>
          </cell>
          <cell r="L1784">
            <v>64648.3991043399</v>
          </cell>
          <cell r="M1784">
            <v>64626.044966000627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  <cell r="L1795">
            <v>379.72979854492007</v>
          </cell>
          <cell r="M1795">
            <v>379.72979854492007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  <cell r="L1796">
            <v>9271.7359144717993</v>
          </cell>
          <cell r="M1796">
            <v>9271.7359144717975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  <cell r="L1797">
            <v>75.945959708984006</v>
          </cell>
          <cell r="M1797">
            <v>75.945959708983992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  <cell r="L1798">
            <v>9271.7359144717993</v>
          </cell>
          <cell r="M1798">
            <v>9271.7359144717975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  <cell r="L1799">
            <v>9303.8610554287006</v>
          </cell>
          <cell r="M1799">
            <v>9303.8610554287006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0.71561580882352949</v>
          </cell>
          <cell r="F1805">
            <v>0.53671185661764709</v>
          </cell>
          <cell r="G1805">
            <v>0.53671185661764698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13.403484099264711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13.403484099264711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335.43865071538443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8.3604205384615362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335.43865071538443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615.80293293749992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615.80293293749992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618.33559837874986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K1835">
            <v>211.48002598332141</v>
          </cell>
          <cell r="L1835">
            <v>438.70616537636761</v>
          </cell>
          <cell r="M1835">
            <v>438.70616537636749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K1836">
            <v>11221.13017867503</v>
          </cell>
          <cell r="L1836">
            <v>23277.749134870061</v>
          </cell>
          <cell r="M1836">
            <v>23277.749134870061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K1837">
            <v>21.148002598332141</v>
          </cell>
          <cell r="L1837">
            <v>43.870616537636749</v>
          </cell>
          <cell r="M1837">
            <v>43.870616537636749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K1838">
            <v>11221.13017867503</v>
          </cell>
          <cell r="L1838">
            <v>23277.749134870061</v>
          </cell>
          <cell r="M1838">
            <v>23277.749134870061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K1839">
            <v>11232.719284098919</v>
          </cell>
          <cell r="L1839">
            <v>23301.790232732688</v>
          </cell>
          <cell r="M1839">
            <v>23301.790232732681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809.28935157068804</v>
          </cell>
          <cell r="F1840">
            <v>665.20269336103559</v>
          </cell>
          <cell r="G1840">
            <v>343.7910295013761</v>
          </cell>
          <cell r="H1840">
            <v>343.79102950137587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42940.892994340713</v>
          </cell>
          <cell r="F1841">
            <v>35295.654909736557</v>
          </cell>
          <cell r="G1841">
            <v>18241.552025343011</v>
          </cell>
          <cell r="H1841">
            <v>18241.552025343011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80.928935157068821</v>
          </cell>
          <cell r="F1842">
            <v>66.520269336103567</v>
          </cell>
          <cell r="G1842">
            <v>34.379102950137607</v>
          </cell>
          <cell r="H1842">
            <v>34.379102950137593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42940.892994340713</v>
          </cell>
          <cell r="F1843">
            <v>35295.654909736557</v>
          </cell>
          <cell r="G1843">
            <v>18241.552025343011</v>
          </cell>
          <cell r="H1843">
            <v>18241.552025343011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42985.242050806788</v>
          </cell>
          <cell r="F1844">
            <v>35332.108017332743</v>
          </cell>
          <cell r="G1844">
            <v>18260.391773759689</v>
          </cell>
          <cell r="H1844">
            <v>18260.391773759689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131.9500625951255</v>
          </cell>
          <cell r="H1845">
            <v>258.52781336328042</v>
          </cell>
          <cell r="I1845">
            <v>305.24976960911403</v>
          </cell>
          <cell r="J1845">
            <v>333.07398252837032</v>
          </cell>
          <cell r="K1845">
            <v>333.07238257781438</v>
          </cell>
          <cell r="L1845">
            <v>206.49463180965961</v>
          </cell>
          <cell r="M1845">
            <v>206.48944885735651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7001.270321297362</v>
          </cell>
          <cell r="H1846">
            <v>13717.485777055659</v>
          </cell>
          <cell r="I1846">
            <v>16196.55277545959</v>
          </cell>
          <cell r="J1846">
            <v>17672.905512955331</v>
          </cell>
          <cell r="K1846">
            <v>17672.820619578841</v>
          </cell>
          <cell r="L1846">
            <v>10956.605163820541</v>
          </cell>
          <cell r="M1846">
            <v>10956.330156371339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13.19500625951256</v>
          </cell>
          <cell r="H1847">
            <v>25.852781336328039</v>
          </cell>
          <cell r="I1847">
            <v>30.524976960911399</v>
          </cell>
          <cell r="J1847">
            <v>33.307398252837032</v>
          </cell>
          <cell r="K1847">
            <v>33.307238257781449</v>
          </cell>
          <cell r="L1847">
            <v>20.649463180965959</v>
          </cell>
          <cell r="M1847">
            <v>20.648944885735659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7001.270321297362</v>
          </cell>
          <cell r="H1848">
            <v>13717.485777055659</v>
          </cell>
          <cell r="I1848">
            <v>16196.55277545959</v>
          </cell>
          <cell r="J1848">
            <v>17672.905512955331</v>
          </cell>
          <cell r="K1848">
            <v>17672.820619578841</v>
          </cell>
          <cell r="L1848">
            <v>10956.605163820541</v>
          </cell>
          <cell r="M1848">
            <v>10956.330156371339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7008.5011847275746</v>
          </cell>
          <cell r="H1849">
            <v>13731.653101227959</v>
          </cell>
          <cell r="I1849">
            <v>16213.28046283416</v>
          </cell>
          <cell r="J1849">
            <v>17691.15796719788</v>
          </cell>
          <cell r="K1849">
            <v>17691.0729861441</v>
          </cell>
          <cell r="L1849">
            <v>10967.921069643709</v>
          </cell>
          <cell r="M1849">
            <v>10967.64577816872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1263.908525909002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67062.986384731674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126.3908525909002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67062.986384731674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67132.248571951481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-16638.309244798289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-36243.679654874999</v>
          </cell>
          <cell r="J1875">
            <v>-30849.233448879389</v>
          </cell>
          <cell r="K1875">
            <v>-49600.090588125</v>
          </cell>
          <cell r="L1875">
            <v>-56278.444816343748</v>
          </cell>
          <cell r="M1875">
            <v>-53775.754217756526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-16688.51264560764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-36353.039082551739</v>
          </cell>
          <cell r="J1876">
            <v>-30942.316009655799</v>
          </cell>
          <cell r="K1876">
            <v>-49749.750820504349</v>
          </cell>
          <cell r="L1876">
            <v>-56448.255899938398</v>
          </cell>
          <cell r="M1876">
            <v>-53938.013838196253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-681.43246053781377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-1484.3827845000001</v>
          </cell>
          <cell r="J1877">
            <v>-1263.4498340837979</v>
          </cell>
          <cell r="K1877">
            <v>-2031.4030275</v>
          </cell>
          <cell r="L1877">
            <v>-2304.9192416249998</v>
          </cell>
          <cell r="M1877">
            <v>-2202.419967962725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-16638.309244798289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-36243.679654874999</v>
          </cell>
          <cell r="J1878">
            <v>-30849.233448879389</v>
          </cell>
          <cell r="K1878">
            <v>-49600.090588125</v>
          </cell>
          <cell r="L1878">
            <v>-56278.444816343748</v>
          </cell>
          <cell r="M1878">
            <v>-53775.754217756526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-111.30063522117619</v>
          </cell>
          <cell r="F1879">
            <v>0</v>
          </cell>
          <cell r="G1879">
            <v>0</v>
          </cell>
          <cell r="H1879">
            <v>-191.012973305</v>
          </cell>
          <cell r="I1879">
            <v>-242.44918813499999</v>
          </cell>
          <cell r="J1879">
            <v>-206.3634729003536</v>
          </cell>
          <cell r="K1879">
            <v>-331.79582782499989</v>
          </cell>
          <cell r="L1879">
            <v>-376.47014279874992</v>
          </cell>
          <cell r="M1879">
            <v>-359.728594767245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-12109.07894187224</v>
          </cell>
          <cell r="K1880">
            <v>0</v>
          </cell>
          <cell r="L1880">
            <v>0</v>
          </cell>
          <cell r="M1880">
            <v>-9208.7471411762035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-494.44307191620197</v>
          </cell>
          <cell r="K1881">
            <v>0</v>
          </cell>
          <cell r="L1881">
            <v>0</v>
          </cell>
          <cell r="M1881">
            <v>-376.01548778727471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-12072.651672620599</v>
          </cell>
          <cell r="K1882">
            <v>0</v>
          </cell>
          <cell r="L1882">
            <v>0</v>
          </cell>
          <cell r="M1882">
            <v>-9181.0448268059554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-80.759035079646324</v>
          </cell>
          <cell r="K1883">
            <v>0</v>
          </cell>
          <cell r="L1883">
            <v>0</v>
          </cell>
          <cell r="M1883">
            <v>-61.415863005254842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-18141.542836347511</v>
          </cell>
          <cell r="F1884">
            <v>-16195.750246912539</v>
          </cell>
          <cell r="G1884">
            <v>-14708.86904254726</v>
          </cell>
          <cell r="H1884">
            <v>-16699.25989163596</v>
          </cell>
          <cell r="I1884">
            <v>-19102.365536113939</v>
          </cell>
          <cell r="J1884">
            <v>-11483.84248176751</v>
          </cell>
          <cell r="K1884">
            <v>-10326.77711798973</v>
          </cell>
          <cell r="L1884">
            <v>-15318.852058339169</v>
          </cell>
          <cell r="M1884">
            <v>-17772.080845645469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</v>
          </cell>
          <cell r="F1885">
            <v>-16246.72695895431</v>
          </cell>
          <cell r="G1885">
            <v>-14755.16574200303</v>
          </cell>
          <cell r="H1885">
            <v>-16751.821418569161</v>
          </cell>
          <cell r="I1885">
            <v>-19162.490925330581</v>
          </cell>
          <cell r="J1885">
            <v>-11519.98829300818</v>
          </cell>
          <cell r="K1885">
            <v>-10359.281023979731</v>
          </cell>
          <cell r="L1885">
            <v>-15367.068701488321</v>
          </cell>
          <cell r="M1885">
            <v>-17828.019115490319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-775.05879391971723</v>
          </cell>
          <cell r="F1886">
            <v>-691.92894817342108</v>
          </cell>
          <cell r="G1886">
            <v>-628.40511432130131</v>
          </cell>
          <cell r="H1886">
            <v>-713.4403257605793</v>
          </cell>
          <cell r="I1886">
            <v>-816.1078981535436</v>
          </cell>
          <cell r="J1886">
            <v>-490.62272066793702</v>
          </cell>
          <cell r="K1886">
            <v>-441.18956641938451</v>
          </cell>
          <cell r="L1886">
            <v>-654.46534000309737</v>
          </cell>
          <cell r="M1886">
            <v>-759.27431696007454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-18141.542836347511</v>
          </cell>
          <cell r="F1887">
            <v>-16195.750246912539</v>
          </cell>
          <cell r="G1887">
            <v>-14708.86904254726</v>
          </cell>
          <cell r="H1887">
            <v>-16699.25989163596</v>
          </cell>
          <cell r="I1887">
            <v>-19102.365536113939</v>
          </cell>
          <cell r="J1887">
            <v>-11483.84248176751</v>
          </cell>
          <cell r="K1887">
            <v>-10326.77711798973</v>
          </cell>
          <cell r="L1887">
            <v>-15318.852058339169</v>
          </cell>
          <cell r="M1887">
            <v>-17772.080845645469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-126.5929363402205</v>
          </cell>
          <cell r="F1888">
            <v>-113.0150615349921</v>
          </cell>
          <cell r="G1888">
            <v>-102.6395020058125</v>
          </cell>
          <cell r="H1888">
            <v>-116.52858654089459</v>
          </cell>
          <cell r="I1888">
            <v>-133.29762336507869</v>
          </cell>
          <cell r="J1888">
            <v>-80.135044375763016</v>
          </cell>
          <cell r="K1888">
            <v>-72.060962515166125</v>
          </cell>
          <cell r="L1888">
            <v>-106.8960055338392</v>
          </cell>
          <cell r="M1888">
            <v>-124.01480510347881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-36.031113663520941</v>
          </cell>
          <cell r="H1894">
            <v>-486.54472416666658</v>
          </cell>
          <cell r="I1894">
            <v>-459.78476433749989</v>
          </cell>
          <cell r="J1894">
            <v>-875.78050350000001</v>
          </cell>
          <cell r="K1894">
            <v>-895.91990972814756</v>
          </cell>
          <cell r="L1894">
            <v>-1265.016282833333</v>
          </cell>
          <cell r="M1894">
            <v>-459.78476433751649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-36.014001261253313</v>
          </cell>
          <cell r="H1895">
            <v>-486.31364751666661</v>
          </cell>
          <cell r="I1895">
            <v>-459.56639690324988</v>
          </cell>
          <cell r="J1895">
            <v>-875.36456553000005</v>
          </cell>
          <cell r="K1895">
            <v>-895.49440686864602</v>
          </cell>
          <cell r="L1895">
            <v>-1264.415483543333</v>
          </cell>
          <cell r="M1895">
            <v>-459.56639690326648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1.4939398805078421</v>
          </cell>
          <cell r="H1896">
            <v>20.173358333333329</v>
          </cell>
          <cell r="I1896">
            <v>19.063823625000001</v>
          </cell>
          <cell r="J1896">
            <v>36.312045000000012</v>
          </cell>
          <cell r="K1896">
            <v>37.147075035844793</v>
          </cell>
          <cell r="L1896">
            <v>52.450731666666663</v>
          </cell>
          <cell r="M1896">
            <v>19.06382362500069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-36.031113663520941</v>
          </cell>
          <cell r="H1897">
            <v>-486.54472416666658</v>
          </cell>
          <cell r="I1897">
            <v>-459.78476433749989</v>
          </cell>
          <cell r="J1897">
            <v>-875.78050350000001</v>
          </cell>
          <cell r="K1897">
            <v>-895.91990972814756</v>
          </cell>
          <cell r="L1897">
            <v>-1265.016282833333</v>
          </cell>
          <cell r="M1897">
            <v>-459.78476433751649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-6.7906358204901887E-2</v>
          </cell>
          <cell r="H1898">
            <v>-0.91697083333333318</v>
          </cell>
          <cell r="I1898">
            <v>-0.8665374374999999</v>
          </cell>
          <cell r="J1898">
            <v>-1.6505475000000001</v>
          </cell>
          <cell r="K1898">
            <v>-1.6885034107202179</v>
          </cell>
          <cell r="L1898">
            <v>-2.3841241666666662</v>
          </cell>
          <cell r="M1898">
            <v>-0.8665374375000312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0.2687887421729504</v>
          </cell>
          <cell r="I1906">
            <v>0.32915138480337153</v>
          </cell>
          <cell r="J1906">
            <v>0.38680399151936451</v>
          </cell>
          <cell r="K1906">
            <v>0.39847011529945803</v>
          </cell>
          <cell r="L1906">
            <v>0.39847011529945803</v>
          </cell>
          <cell r="M1906">
            <v>0.28180736230565212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6562.9251213895386</v>
          </cell>
          <cell r="I1907">
            <v>8036.7796456156539</v>
          </cell>
          <cell r="J1907">
            <v>9444.4641262644818</v>
          </cell>
          <cell r="K1907">
            <v>9729.3119818950981</v>
          </cell>
          <cell r="L1907">
            <v>9729.3119818950981</v>
          </cell>
          <cell r="M1907">
            <v>6880.7964296296695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6585.6646489773693</v>
          </cell>
          <cell r="I1908">
            <v>8064.6258527700184</v>
          </cell>
          <cell r="J1908">
            <v>9477.187743947019</v>
          </cell>
          <cell r="K1908">
            <v>9763.0225536494327</v>
          </cell>
          <cell r="L1908">
            <v>9763.0225536494327</v>
          </cell>
          <cell r="M1908">
            <v>6904.6373324807282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5.3757748434590059E-2</v>
          </cell>
          <cell r="I1909">
            <v>6.5830276960674297E-2</v>
          </cell>
          <cell r="J1909">
            <v>7.7360798303872866E-2</v>
          </cell>
          <cell r="K1909">
            <v>7.9694023059891567E-2</v>
          </cell>
          <cell r="L1909">
            <v>7.9694023059891567E-2</v>
          </cell>
          <cell r="M1909">
            <v>5.6361472461130387E-2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268.78874217295038</v>
          </cell>
          <cell r="I1910">
            <v>329.15138480337151</v>
          </cell>
          <cell r="J1910">
            <v>386.80399151936439</v>
          </cell>
          <cell r="K1910">
            <v>398.47011529945797</v>
          </cell>
          <cell r="L1910">
            <v>398.47011529945797</v>
          </cell>
          <cell r="M1910">
            <v>281.80736230565208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6562.9251213895386</v>
          </cell>
          <cell r="I1911">
            <v>8036.7796456156539</v>
          </cell>
          <cell r="J1911">
            <v>9444.4641262644818</v>
          </cell>
          <cell r="K1911">
            <v>9729.3119818950981</v>
          </cell>
          <cell r="L1911">
            <v>9729.3119818950981</v>
          </cell>
          <cell r="M1911">
            <v>6880.7964296296695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53.75774843459007</v>
          </cell>
          <cell r="I1912">
            <v>65.830276960674297</v>
          </cell>
          <cell r="J1912">
            <v>77.360798303872883</v>
          </cell>
          <cell r="K1912">
            <v>79.694023059891592</v>
          </cell>
          <cell r="L1912">
            <v>79.694023059891592</v>
          </cell>
          <cell r="M1912">
            <v>56.361472461130397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0.62162005747877191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0.28264234562107082</v>
          </cell>
          <cell r="I1934">
            <v>0.30365720164457721</v>
          </cell>
          <cell r="J1934">
            <v>0.32467205766808349</v>
          </cell>
          <cell r="K1934">
            <v>0.3246720576680836</v>
          </cell>
          <cell r="L1934">
            <v>0.31449310431492489</v>
          </cell>
          <cell r="M1934">
            <v>0.3246720576680836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7058.5215113102076</v>
          </cell>
          <cell r="I1935">
            <v>7583.3325157372401</v>
          </cell>
          <cell r="J1935">
            <v>8108.1435201642716</v>
          </cell>
          <cell r="K1935">
            <v>8108.1435201642726</v>
          </cell>
          <cell r="L1935">
            <v>7853.9411250913899</v>
          </cell>
          <cell r="M1935">
            <v>8108.1435201642726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7082.4330537497499</v>
          </cell>
          <cell r="I1936">
            <v>7609.0219149963714</v>
          </cell>
          <cell r="J1936">
            <v>8135.610776242992</v>
          </cell>
          <cell r="K1936">
            <v>8135.6107762429929</v>
          </cell>
          <cell r="L1936">
            <v>7880.5472417164328</v>
          </cell>
          <cell r="M1936">
            <v>8135.610776242992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5.6528469124214158E-2</v>
          </cell>
          <cell r="I1937">
            <v>6.0731440328915427E-2</v>
          </cell>
          <cell r="J1937">
            <v>6.4934411533616704E-2</v>
          </cell>
          <cell r="K1937">
            <v>6.4934411533616704E-2</v>
          </cell>
          <cell r="L1937">
            <v>6.2898620862984977E-2</v>
          </cell>
          <cell r="M1937">
            <v>6.4934411533616704E-2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282.64234562107077</v>
          </cell>
          <cell r="I1938">
            <v>303.65720164457719</v>
          </cell>
          <cell r="J1938">
            <v>324.6720576680836</v>
          </cell>
          <cell r="K1938">
            <v>324.6720576680836</v>
          </cell>
          <cell r="L1938">
            <v>314.49310431492489</v>
          </cell>
          <cell r="M1938">
            <v>324.6720576680836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7058.5215113102076</v>
          </cell>
          <cell r="I1939">
            <v>7583.3325157372401</v>
          </cell>
          <cell r="J1939">
            <v>8108.1435201642716</v>
          </cell>
          <cell r="K1939">
            <v>8108.1435201642726</v>
          </cell>
          <cell r="L1939">
            <v>7853.9411250913899</v>
          </cell>
          <cell r="M1939">
            <v>8108.1435201642726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56.528469124214162</v>
          </cell>
          <cell r="I1940">
            <v>60.73144032891544</v>
          </cell>
          <cell r="J1940">
            <v>64.934411533616711</v>
          </cell>
          <cell r="K1940">
            <v>64.934411533616711</v>
          </cell>
          <cell r="L1940">
            <v>62.898620862984963</v>
          </cell>
          <cell r="M1940">
            <v>64.934411533616696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3554.119463995009</v>
          </cell>
          <cell r="H1959">
            <v>8617.8013653629641</v>
          </cell>
          <cell r="I1959">
            <v>13346.6600877937</v>
          </cell>
          <cell r="J1959">
            <v>17507.74180443733</v>
          </cell>
          <cell r="K1959">
            <v>20521.020337943231</v>
          </cell>
          <cell r="L1959">
            <v>20512.0193533778</v>
          </cell>
          <cell r="M1959">
            <v>9754.4180018630923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145.05860094287681</v>
          </cell>
          <cell r="H1960">
            <v>351.72880988586849</v>
          </cell>
          <cell r="I1960">
            <v>544.73347314534919</v>
          </cell>
          <cell r="J1960">
            <v>714.56476281922835</v>
          </cell>
          <cell r="K1960">
            <v>837.54936498289464</v>
          </cell>
          <cell r="L1960">
            <v>837.18199685095726</v>
          </cell>
          <cell r="M1960">
            <v>398.11892726075757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3541.8475063552419</v>
          </cell>
          <cell r="H1961">
            <v>8588.045108046621</v>
          </cell>
          <cell r="I1961">
            <v>13300.57563596561</v>
          </cell>
          <cell r="J1961">
            <v>17447.289625502821</v>
          </cell>
          <cell r="K1961">
            <v>20450.16366166568</v>
          </cell>
          <cell r="L1961">
            <v>20441.193756444209</v>
          </cell>
          <cell r="M1961">
            <v>9720.7371406168313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29.011720188575339</v>
          </cell>
          <cell r="H1962">
            <v>70.345761977173652</v>
          </cell>
          <cell r="I1962">
            <v>108.9466946290698</v>
          </cell>
          <cell r="J1962">
            <v>142.91295256384561</v>
          </cell>
          <cell r="K1962">
            <v>167.50987299657879</v>
          </cell>
          <cell r="L1962">
            <v>167.4363993701914</v>
          </cell>
          <cell r="M1962">
            <v>79.623785452151509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133423.59304709631</v>
          </cell>
          <cell r="J1971">
            <v>147339.06935020001</v>
          </cell>
          <cell r="K1971">
            <v>147339.06935020001</v>
          </cell>
          <cell r="L1971">
            <v>147339.06935020001</v>
          </cell>
          <cell r="M1971">
            <v>147339.06935020001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5324.6048376068366</v>
          </cell>
          <cell r="J1972">
            <v>5879.9369999999999</v>
          </cell>
          <cell r="K1972">
            <v>5879.9370000000017</v>
          </cell>
          <cell r="L1972">
            <v>5879.9369999999999</v>
          </cell>
          <cell r="M1972">
            <v>5879.9369999999999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98477.873186047786</v>
          </cell>
          <cell r="H1973">
            <v>119104.6362756695</v>
          </cell>
          <cell r="I1973">
            <v>132973.13147783469</v>
          </cell>
          <cell r="J1973">
            <v>146841.62667999999</v>
          </cell>
          <cell r="K1973">
            <v>146841.62667999999</v>
          </cell>
          <cell r="L1973">
            <v>146841.62667999999</v>
          </cell>
          <cell r="M1973">
            <v>146841.62667999999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788.66422733086847</v>
          </cell>
          <cell r="H1974">
            <v>953.85453504273494</v>
          </cell>
          <cell r="I1974">
            <v>1064.9209675213669</v>
          </cell>
          <cell r="J1974">
            <v>1175.9874</v>
          </cell>
          <cell r="K1974">
            <v>1175.9874</v>
          </cell>
          <cell r="L1974">
            <v>1175.9874</v>
          </cell>
          <cell r="M1974">
            <v>1175.9874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0.15773443662130479</v>
          </cell>
          <cell r="F1990">
            <v>0.20252929109052761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3851.349160836859</v>
          </cell>
          <cell r="F1991">
            <v>4945.090190793715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3864.693494175021</v>
          </cell>
          <cell r="F1992">
            <v>4962.2241688199747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3.1546887324260947E-2</v>
          </cell>
          <cell r="F1993">
            <v>4.0505858218105498E-2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157.73443662130481</v>
          </cell>
          <cell r="F1994">
            <v>202.52929109052761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3851.349160836859</v>
          </cell>
          <cell r="F1995">
            <v>4945.090190793715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31.54688732426095</v>
          </cell>
          <cell r="F1996">
            <v>40.505858218105509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54.211457626283867</v>
          </cell>
          <cell r="F2005">
            <v>40.71244189102709</v>
          </cell>
          <cell r="G2005">
            <v>35.679496927885147</v>
          </cell>
          <cell r="H2005">
            <v>13.07524428583403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6.5895391633780394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4.1457110616534978</v>
          </cell>
          <cell r="H2008">
            <v>1.5192530595138301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54.211457626283867</v>
          </cell>
          <cell r="F2009">
            <v>40.71244189102709</v>
          </cell>
          <cell r="G2009">
            <v>35.679496927885147</v>
          </cell>
          <cell r="H2009">
            <v>13.07524428583403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4.764930050293379E-2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9.5298601005867536E-3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700.4809308615088</v>
          </cell>
          <cell r="H2013">
            <v>466.9872872410059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7.6238880804694034E-3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47.649300502933791</v>
          </cell>
          <cell r="F2015">
            <v>38.119440402347017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9.529860100586756</v>
          </cell>
          <cell r="F2017">
            <v>7.6238880804694027</v>
          </cell>
          <cell r="G2017">
            <v>5.7179160603520511</v>
          </cell>
          <cell r="H2017">
            <v>3.8119440402347009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638.04440000219302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640.25512585503327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26.131511262888448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638.04440000219302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5.226302252577689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6.6802667197452223E-5</v>
          </cell>
          <cell r="H2055">
            <v>2.4670401497349529E-3</v>
          </cell>
          <cell r="I2055">
            <v>1.469966727587785E-2</v>
          </cell>
          <cell r="J2055">
            <v>6.2539557082919639E-2</v>
          </cell>
          <cell r="K2055">
            <v>6.0139319600381047E-2</v>
          </cell>
          <cell r="L2055">
            <v>4.7839889807039807E-2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60.236896989361753</v>
          </cell>
          <cell r="I2056">
            <v>358.91687598601749</v>
          </cell>
          <cell r="J2056">
            <v>1527.0075187746211</v>
          </cell>
          <cell r="K2056">
            <v>1468.4017202426371</v>
          </cell>
          <cell r="L2056">
            <v>1168.090642788555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360.16046783755678</v>
          </cell>
          <cell r="J2057">
            <v>1532.2983653038359</v>
          </cell>
          <cell r="K2057">
            <v>1473.489506680829</v>
          </cell>
          <cell r="L2057">
            <v>1172.1378974662309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6.6802667197452231E-2</v>
          </cell>
          <cell r="H2058">
            <v>2.4670401497349528</v>
          </cell>
          <cell r="I2058">
            <v>14.69966727587785</v>
          </cell>
          <cell r="J2058">
            <v>62.539557082919622</v>
          </cell>
          <cell r="K2058">
            <v>60.139319600381043</v>
          </cell>
          <cell r="L2058">
            <v>47.839889807039803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60.236896989361753</v>
          </cell>
          <cell r="I2059">
            <v>358.91687598601749</v>
          </cell>
          <cell r="J2059">
            <v>1527.0075187746211</v>
          </cell>
          <cell r="K2059">
            <v>1468.4017202426371</v>
          </cell>
          <cell r="L2059">
            <v>1168.090642788555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2.93993345517557</v>
          </cell>
          <cell r="J2060">
            <v>12.50791141658393</v>
          </cell>
          <cell r="K2060">
            <v>12.027863920076211</v>
          </cell>
          <cell r="L2060">
            <v>9.5679779614079603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1.2563224038461549</v>
          </cell>
          <cell r="F2067">
            <v>1.840628316876262</v>
          </cell>
          <cell r="G2067">
            <v>2.337290146735727</v>
          </cell>
          <cell r="H2067">
            <v>2.4855913508782428</v>
          </cell>
          <cell r="I2067">
            <v>2.2496341089840728</v>
          </cell>
          <cell r="J2067">
            <v>1.665328195953985</v>
          </cell>
          <cell r="K2067">
            <v>1.1686663660944989</v>
          </cell>
          <cell r="L2067">
            <v>1.020365161952014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30675.205360576962</v>
          </cell>
          <cell r="F2068">
            <v>44942.008070395423</v>
          </cell>
          <cell r="G2068">
            <v>57068.834416130652</v>
          </cell>
          <cell r="H2068">
            <v>60689.855483943778</v>
          </cell>
          <cell r="I2068">
            <v>54928.566161027768</v>
          </cell>
          <cell r="J2068">
            <v>40661.763451209787</v>
          </cell>
          <cell r="K2068">
            <v>28534.937105474</v>
          </cell>
          <cell r="L2068">
            <v>24913.916037661689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30781.490235942339</v>
          </cell>
          <cell r="F2069">
            <v>45097.725226003153</v>
          </cell>
          <cell r="G2069">
            <v>57266.569162544503</v>
          </cell>
          <cell r="H2069">
            <v>60900.136512228077</v>
          </cell>
          <cell r="I2069">
            <v>55118.885206647828</v>
          </cell>
          <cell r="J2069">
            <v>40802.650216587492</v>
          </cell>
          <cell r="K2069">
            <v>28633.806280045599</v>
          </cell>
          <cell r="L2069">
            <v>25000.238930362819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0.25126448076923102</v>
          </cell>
          <cell r="F2070">
            <v>0.36812566337525249</v>
          </cell>
          <cell r="G2070">
            <v>0.4674580293471452</v>
          </cell>
          <cell r="H2070">
            <v>0.49783526662389538</v>
          </cell>
          <cell r="I2070">
            <v>0.46075461560312958</v>
          </cell>
          <cell r="J2070">
            <v>0.34389343299711211</v>
          </cell>
          <cell r="K2070">
            <v>0.24456106702521491</v>
          </cell>
          <cell r="L2070">
            <v>0.2141838297484713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1256.3224038461551</v>
          </cell>
          <cell r="F2071">
            <v>1840.6283168762629</v>
          </cell>
          <cell r="G2071">
            <v>2337.290146735726</v>
          </cell>
          <cell r="H2071">
            <v>2485.5913508782428</v>
          </cell>
          <cell r="I2071">
            <v>2249.634108984073</v>
          </cell>
          <cell r="J2071">
            <v>1665.328195953985</v>
          </cell>
          <cell r="K2071">
            <v>1168.666366094498</v>
          </cell>
          <cell r="L2071">
            <v>1020.365161952014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30675.205360576962</v>
          </cell>
          <cell r="F2072">
            <v>44942.008070395423</v>
          </cell>
          <cell r="G2072">
            <v>57068.834416130652</v>
          </cell>
          <cell r="H2072">
            <v>60689.855483943778</v>
          </cell>
          <cell r="I2072">
            <v>54928.566161027768</v>
          </cell>
          <cell r="J2072">
            <v>40661.763451209787</v>
          </cell>
          <cell r="K2072">
            <v>28534.937105474</v>
          </cell>
          <cell r="L2072">
            <v>24913.916037661689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251.264480769231</v>
          </cell>
          <cell r="F2073">
            <v>368.12566337525249</v>
          </cell>
          <cell r="G2073">
            <v>467.45802934714521</v>
          </cell>
          <cell r="H2073">
            <v>497.11827017564849</v>
          </cell>
          <cell r="I2073">
            <v>449.92682179681452</v>
          </cell>
          <cell r="J2073">
            <v>333.06563919079679</v>
          </cell>
          <cell r="K2073">
            <v>233.7332732188996</v>
          </cell>
          <cell r="L2073">
            <v>204.07303239040289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9.3237176470588184E-2</v>
          </cell>
          <cell r="F2086">
            <v>0.11042498823529411</v>
          </cell>
          <cell r="G2086">
            <v>0.11042498823529411</v>
          </cell>
          <cell r="H2086">
            <v>6.9704470588235298E-2</v>
          </cell>
          <cell r="I2086">
            <v>1.7187811764705949E-2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</v>
          </cell>
          <cell r="F2087">
            <v>2271.442008</v>
          </cell>
          <cell r="G2087">
            <v>2271.442008</v>
          </cell>
          <cell r="H2087">
            <v>1433.82096</v>
          </cell>
          <cell r="I2087">
            <v>353.5532880000012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1925.7765851294109</v>
          </cell>
          <cell r="F2088">
            <v>2280.7839620047048</v>
          </cell>
          <cell r="G2088">
            <v>2280.7839620047062</v>
          </cell>
          <cell r="H2088">
            <v>1439.7179582117651</v>
          </cell>
          <cell r="I2088">
            <v>355.00737687529528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1.864743529411763E-2</v>
          </cell>
          <cell r="F2089">
            <v>2.2084997647058811E-2</v>
          </cell>
          <cell r="G2089">
            <v>2.2084997647058818E-2</v>
          </cell>
          <cell r="H2089">
            <v>1.3940894117647059E-2</v>
          </cell>
          <cell r="I2089">
            <v>3.4375623529411879E-3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93.237176470588182</v>
          </cell>
          <cell r="F2090">
            <v>110.42498823529409</v>
          </cell>
          <cell r="G2090">
            <v>110.42498823529409</v>
          </cell>
          <cell r="H2090">
            <v>69.704470588235296</v>
          </cell>
          <cell r="I2090">
            <v>17.187811764705941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</v>
          </cell>
          <cell r="F2091">
            <v>2271.442008</v>
          </cell>
          <cell r="G2091">
            <v>2271.442008</v>
          </cell>
          <cell r="H2091">
            <v>1433.82096</v>
          </cell>
          <cell r="I2091">
            <v>353.5532880000012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18.647435294117631</v>
          </cell>
          <cell r="F2092">
            <v>22.08499764705882</v>
          </cell>
          <cell r="G2092">
            <v>22.08499764705882</v>
          </cell>
          <cell r="H2092">
            <v>13.94089411764705</v>
          </cell>
          <cell r="I2092">
            <v>3.4375623529411872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4.6604368932038854E-3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4.660436893203884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3406.9066092715238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681.38132185430459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20453.440700514351</v>
          </cell>
          <cell r="F2111">
            <v>51624.622138513863</v>
          </cell>
          <cell r="G2111">
            <v>68322.946313476248</v>
          </cell>
          <cell r="H2111">
            <v>53531.57438471455</v>
          </cell>
          <cell r="I2111">
            <v>72406.993816001035</v>
          </cell>
          <cell r="J2111">
            <v>55708.669641038643</v>
          </cell>
          <cell r="K2111">
            <v>49517.307033449913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20524.308731228219</v>
          </cell>
          <cell r="F2112">
            <v>51803.49352552757</v>
          </cell>
          <cell r="G2112">
            <v>68559.674829167168</v>
          </cell>
          <cell r="H2112">
            <v>53717.053068384717</v>
          </cell>
          <cell r="I2112">
            <v>72657.872929045407</v>
          </cell>
          <cell r="J2112">
            <v>55901.691625405801</v>
          </cell>
          <cell r="K2112">
            <v>49688.876897273651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837.68357817806236</v>
          </cell>
          <cell r="F2113">
            <v>2114.3189954340141</v>
          </cell>
          <cell r="G2113">
            <v>2798.2094053300848</v>
          </cell>
          <cell r="H2113">
            <v>2192.41942872551</v>
          </cell>
          <cell r="I2113">
            <v>2965.4741494607929</v>
          </cell>
          <cell r="J2113">
            <v>2281.5837395647218</v>
          </cell>
          <cell r="K2113">
            <v>2028.0125747488021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20453.440700514351</v>
          </cell>
          <cell r="F2114">
            <v>51624.622138513863</v>
          </cell>
          <cell r="G2114">
            <v>68322.946313476248</v>
          </cell>
          <cell r="H2114">
            <v>53531.57438471455</v>
          </cell>
          <cell r="I2114">
            <v>72406.993816001035</v>
          </cell>
          <cell r="J2114">
            <v>55708.669641038643</v>
          </cell>
          <cell r="K2114">
            <v>49517.307033449913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167.53671563561241</v>
          </cell>
          <cell r="F2115">
            <v>422.86379908680283</v>
          </cell>
          <cell r="G2115">
            <v>559.64188106601694</v>
          </cell>
          <cell r="H2115">
            <v>438.48388574510199</v>
          </cell>
          <cell r="I2115">
            <v>593.09482989215849</v>
          </cell>
          <cell r="J2115">
            <v>456.31674791294438</v>
          </cell>
          <cell r="K2115">
            <v>405.60251494976018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6477.8103997706403</v>
          </cell>
          <cell r="I2116">
            <v>37128.303459277347</v>
          </cell>
          <cell r="J2116">
            <v>84790.818212177954</v>
          </cell>
          <cell r="K2116">
            <v>120688.71871803309</v>
          </cell>
          <cell r="L2116">
            <v>90038.225658526411</v>
          </cell>
          <cell r="M2116">
            <v>21187.855452812881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37262.498324244109</v>
          </cell>
          <cell r="J2117">
            <v>85097.282320156461</v>
          </cell>
          <cell r="K2117">
            <v>121124.93057805359</v>
          </cell>
          <cell r="L2117">
            <v>90363.655759240384</v>
          </cell>
          <cell r="M2117">
            <v>21264.43588166398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</v>
          </cell>
          <cell r="K2118">
            <v>5156.1685581614838</v>
          </cell>
          <cell r="L2118">
            <v>3846.6914978008999</v>
          </cell>
          <cell r="M2118">
            <v>905.20601478835999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6477.8103997706403</v>
          </cell>
          <cell r="I2119">
            <v>37128.303459277347</v>
          </cell>
          <cell r="J2119">
            <v>84790.818212177954</v>
          </cell>
          <cell r="K2119">
            <v>120688.71871803309</v>
          </cell>
          <cell r="L2119">
            <v>90038.225658526411</v>
          </cell>
          <cell r="M2119">
            <v>21187.855452812881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1031.2337116322969</v>
          </cell>
          <cell r="L2120">
            <v>769.33829956018008</v>
          </cell>
          <cell r="M2120">
            <v>181.041202957672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66.959771051472345</v>
          </cell>
          <cell r="H2121">
            <v>66.959771051472345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67.201787427047179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66.959771051472345</v>
          </cell>
          <cell r="H2124">
            <v>66.959771051472345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0.57214273185536035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215617.4138232375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215617.4138232375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921.1794951149426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1.2915568173697181</v>
          </cell>
          <cell r="F2132">
            <v>5.3453234850163014</v>
          </cell>
          <cell r="G2132">
            <v>9.8368978308522408</v>
          </cell>
          <cell r="H2132">
            <v>11.08449690581452</v>
          </cell>
          <cell r="I2132">
            <v>7.1623050333197984</v>
          </cell>
          <cell r="J2132">
            <v>4.2332171049328728</v>
          </cell>
          <cell r="K2132">
            <v>1.6940612126008761</v>
          </cell>
          <cell r="L2132">
            <v>7.4842212922806484</v>
          </cell>
          <cell r="M2132">
            <v>13.598124710290691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30231.039905233862</v>
          </cell>
          <cell r="F2133">
            <v>121382.8806816643</v>
          </cell>
          <cell r="G2133">
            <v>218242.6158093721</v>
          </cell>
          <cell r="H2133">
            <v>241081.67814868741</v>
          </cell>
          <cell r="I2133">
            <v>152592.4653208215</v>
          </cell>
          <cell r="J2133">
            <v>86314.550513220747</v>
          </cell>
          <cell r="K2133">
            <v>33244.448268671622</v>
          </cell>
          <cell r="L2133">
            <v>138620.221837866</v>
          </cell>
          <cell r="M2133">
            <v>242991.6956562172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30340.305611983331</v>
          </cell>
          <cell r="F2134">
            <v>121821.6014893687</v>
          </cell>
          <cell r="G2134">
            <v>219031.42207386109</v>
          </cell>
          <cell r="H2134">
            <v>241953.03288970329</v>
          </cell>
          <cell r="I2134">
            <v>153143.98864321431</v>
          </cell>
          <cell r="J2134">
            <v>86626.521930484407</v>
          </cell>
          <cell r="K2134">
            <v>33364.605502658931</v>
          </cell>
          <cell r="L2134">
            <v>139121.24451377671</v>
          </cell>
          <cell r="M2134">
            <v>243869.95387834121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1291.5568173697179</v>
          </cell>
          <cell r="F2135">
            <v>5185.82515017079</v>
          </cell>
          <cell r="G2135">
            <v>9323.9511168914323</v>
          </cell>
          <cell r="H2135">
            <v>10299.701430448051</v>
          </cell>
          <cell r="I2135">
            <v>6519.1882079530697</v>
          </cell>
          <cell r="J2135">
            <v>3687.605405008007</v>
          </cell>
          <cell r="K2135">
            <v>1420.2982740816699</v>
          </cell>
          <cell r="L2135">
            <v>5922.2538523725143</v>
          </cell>
          <cell r="M2135">
            <v>10381.302861985931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30231.039905233862</v>
          </cell>
          <cell r="F2136">
            <v>121382.8806816643</v>
          </cell>
          <cell r="G2136">
            <v>218242.6158093721</v>
          </cell>
          <cell r="H2136">
            <v>241081.67814868741</v>
          </cell>
          <cell r="I2136">
            <v>152592.4653208215</v>
          </cell>
          <cell r="J2136">
            <v>86314.550513220747</v>
          </cell>
          <cell r="K2136">
            <v>33244.448268671622</v>
          </cell>
          <cell r="L2136">
            <v>138620.221837866</v>
          </cell>
          <cell r="M2136">
            <v>242991.6956562172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258.31136347394352</v>
          </cell>
          <cell r="F2137">
            <v>1037.165030034158</v>
          </cell>
          <cell r="G2137">
            <v>1864.7902233782861</v>
          </cell>
          <cell r="H2137">
            <v>2059.9402860896098</v>
          </cell>
          <cell r="I2137">
            <v>1303.837641590613</v>
          </cell>
          <cell r="J2137">
            <v>737.52108100160126</v>
          </cell>
          <cell r="K2137">
            <v>284.05965481633399</v>
          </cell>
          <cell r="L2137">
            <v>1184.4507704745031</v>
          </cell>
          <cell r="M2137">
            <v>2076.2605723971851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26.572941608391609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4222.7494369700571</v>
          </cell>
          <cell r="F2144">
            <v>6855.823421622129</v>
          </cell>
          <cell r="G2144">
            <v>9131.2099691221283</v>
          </cell>
          <cell r="H2144">
            <v>7538.6278495005081</v>
          </cell>
          <cell r="I2144">
            <v>13703.060562349379</v>
          </cell>
          <cell r="J2144">
            <v>18478.09158025957</v>
          </cell>
          <cell r="K2144">
            <v>18532.977758720579</v>
          </cell>
          <cell r="L2144">
            <v>18526.33768471652</v>
          </cell>
          <cell r="M2144">
            <v>18507.675295292149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6884.0199535360434</v>
          </cell>
          <cell r="G2145">
            <v>9168.7646780860432</v>
          </cell>
          <cell r="H2145">
            <v>7569.6326096399207</v>
          </cell>
          <cell r="I2145">
            <v>13759.418312644701</v>
          </cell>
          <cell r="J2145">
            <v>18554.08800941319</v>
          </cell>
          <cell r="K2145">
            <v>18609.199922959171</v>
          </cell>
          <cell r="L2145">
            <v>18602.532539754298</v>
          </cell>
          <cell r="M2145">
            <v>18583.793395923251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666.16726117400981</v>
          </cell>
          <cell r="J2146">
            <v>898.30294507824829</v>
          </cell>
          <cell r="K2146">
            <v>900.97120849395139</v>
          </cell>
          <cell r="L2146">
            <v>900.64840470182423</v>
          </cell>
          <cell r="M2146">
            <v>899.7411422115772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4222.7494369700571</v>
          </cell>
          <cell r="F2147">
            <v>6855.823421622129</v>
          </cell>
          <cell r="G2147">
            <v>9131.2099691221283</v>
          </cell>
          <cell r="H2147">
            <v>7538.6278495005081</v>
          </cell>
          <cell r="I2147">
            <v>13703.060562349379</v>
          </cell>
          <cell r="J2147">
            <v>18478.09158025957</v>
          </cell>
          <cell r="K2147">
            <v>18532.977758720579</v>
          </cell>
          <cell r="L2147">
            <v>18526.33768471652</v>
          </cell>
          <cell r="M2147">
            <v>18507.675295292149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88.781817881595785</v>
          </cell>
          <cell r="H2148">
            <v>73.297305294122566</v>
          </cell>
          <cell r="I2148">
            <v>133.23345223480189</v>
          </cell>
          <cell r="J2148">
            <v>179.66058901564961</v>
          </cell>
          <cell r="K2148">
            <v>180.19424169879019</v>
          </cell>
          <cell r="L2148">
            <v>180.12968094036481</v>
          </cell>
          <cell r="M2148">
            <v>179.94822844231541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L2154">
            <v>1461.4820825807949</v>
          </cell>
          <cell r="M2154">
            <v>1461.482082581439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L2155">
            <v>1462.991491139509</v>
          </cell>
          <cell r="M2155">
            <v>1462.9914911401549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L2156">
            <v>27.543951801371929</v>
          </cell>
          <cell r="M2156">
            <v>27.543951801384068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L2157">
            <v>1461.4820825807949</v>
          </cell>
          <cell r="M2157">
            <v>1461.482082581439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L2158">
            <v>2.7543951801371929</v>
          </cell>
          <cell r="M2158">
            <v>2.7543951801384079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1.151544580556782E-2</v>
          </cell>
          <cell r="K2159">
            <v>6.7459867837501505E-2</v>
          </cell>
          <cell r="L2159">
            <v>6.8817957973417346E-2</v>
          </cell>
          <cell r="M2159">
            <v>0.81127509217524363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281.16880175261417</v>
          </cell>
          <cell r="K2160">
            <v>1647.1451063656621</v>
          </cell>
          <cell r="L2160">
            <v>1680.305140517607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282.1430084677653</v>
          </cell>
          <cell r="K2161">
            <v>1652.8522111847151</v>
          </cell>
          <cell r="L2161">
            <v>1686.127139762159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11.51544580556782</v>
          </cell>
          <cell r="K2162">
            <v>67.45986783750152</v>
          </cell>
          <cell r="L2162">
            <v>68.81795797341735</v>
          </cell>
          <cell r="M2162">
            <v>811.27509217524357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281.16880175261417</v>
          </cell>
          <cell r="K2163">
            <v>1647.1451063656621</v>
          </cell>
          <cell r="L2163">
            <v>1680.305140517607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2.3030891611135629</v>
          </cell>
          <cell r="K2164">
            <v>13.491973567500301</v>
          </cell>
          <cell r="L2164">
            <v>13.76359159468347</v>
          </cell>
          <cell r="M2164">
            <v>162.2550184350487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16.711566329572641</v>
          </cell>
          <cell r="I2172">
            <v>15.76734659624114</v>
          </cell>
          <cell r="J2172">
            <v>15.68478996905503</v>
          </cell>
          <cell r="K2172">
            <v>15.238267877584409</v>
          </cell>
          <cell r="L2172">
            <v>14.14771362585431</v>
          </cell>
          <cell r="M2172">
            <v>8.0733827647532088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408040.74454706541</v>
          </cell>
          <cell r="I2173">
            <v>384986.04605822108</v>
          </cell>
          <cell r="J2173">
            <v>382970.28841109358</v>
          </cell>
          <cell r="K2173">
            <v>372067.70734435268</v>
          </cell>
          <cell r="L2173">
            <v>345440.00769794272</v>
          </cell>
          <cell r="M2173">
            <v>197125.09583939091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384297.22164247558</v>
          </cell>
          <cell r="K2174">
            <v>373356.86480679642</v>
          </cell>
          <cell r="L2174">
            <v>346636.90427068999</v>
          </cell>
          <cell r="M2174">
            <v>197808.10402128901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3.1369579938110048</v>
          </cell>
          <cell r="K2175">
            <v>3.047653575516883</v>
          </cell>
          <cell r="L2175">
            <v>2.829542725170862</v>
          </cell>
          <cell r="M2175">
            <v>1.6146765529506411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</v>
          </cell>
          <cell r="J2176">
            <v>15684.789969055029</v>
          </cell>
          <cell r="K2176">
            <v>15238.267877584411</v>
          </cell>
          <cell r="L2176">
            <v>14147.713625854311</v>
          </cell>
          <cell r="M2176">
            <v>8073.3827647532089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408040.74454706541</v>
          </cell>
          <cell r="I2177">
            <v>384986.04605822108</v>
          </cell>
          <cell r="J2177">
            <v>382970.28841109358</v>
          </cell>
          <cell r="K2177">
            <v>372067.70734435268</v>
          </cell>
          <cell r="L2177">
            <v>345440.00769794272</v>
          </cell>
          <cell r="M2177">
            <v>197125.09583939091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3342.3132659145281</v>
          </cell>
          <cell r="I2178">
            <v>3153.4693192482259</v>
          </cell>
          <cell r="J2178">
            <v>3136.9579938110051</v>
          </cell>
          <cell r="K2178">
            <v>3047.653575516882</v>
          </cell>
          <cell r="L2178">
            <v>2829.5427251708611</v>
          </cell>
          <cell r="M2178">
            <v>1614.676552950642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27.50912499999999</v>
          </cell>
          <cell r="J2202">
            <v>27.50912499999999</v>
          </cell>
          <cell r="K2202">
            <v>27.50912499999999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2.0249715347713728</v>
          </cell>
          <cell r="J2222">
            <v>2.0230373750824051</v>
          </cell>
          <cell r="K2222">
            <v>2.0670333837664918</v>
          </cell>
          <cell r="L2222">
            <v>2.1061942000502838</v>
          </cell>
          <cell r="M2222">
            <v>2.140280996094992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49038.797283073858</v>
          </cell>
          <cell r="J2223">
            <v>47551.313401142623</v>
          </cell>
          <cell r="K2223">
            <v>46806.442959845277</v>
          </cell>
          <cell r="L2223">
            <v>47257.527747917462</v>
          </cell>
          <cell r="M2223">
            <v>46640.182007106298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49208.709184103813</v>
          </cell>
          <cell r="J2224">
            <v>47716.071398974833</v>
          </cell>
          <cell r="K2224">
            <v>46968.620095998303</v>
          </cell>
          <cell r="L2224">
            <v>47421.267823581918</v>
          </cell>
          <cell r="M2224">
            <v>46801.783074593033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2008.414905791421</v>
          </cell>
          <cell r="J2225">
            <v>1947.4940642106189</v>
          </cell>
          <cell r="K2225">
            <v>1916.987424976599</v>
          </cell>
          <cell r="L2225">
            <v>1935.461887286722</v>
          </cell>
          <cell r="M2225">
            <v>1910.1781026801209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49038.797283073858</v>
          </cell>
          <cell r="J2226">
            <v>47551.313401142623</v>
          </cell>
          <cell r="K2226">
            <v>46806.442959845277</v>
          </cell>
          <cell r="L2226">
            <v>47257.527747917462</v>
          </cell>
          <cell r="M2226">
            <v>46640.182007106298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401.68298115828412</v>
          </cell>
          <cell r="J2227">
            <v>389.4988128421237</v>
          </cell>
          <cell r="K2227">
            <v>383.3974849953197</v>
          </cell>
          <cell r="L2227">
            <v>387.09237745734441</v>
          </cell>
          <cell r="M2227">
            <v>382.03562053602423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I2267">
            <v>7.4234108101435704E-3</v>
          </cell>
          <cell r="J2267">
            <v>4.4188120893259568E-2</v>
          </cell>
          <cell r="K2267">
            <v>0.24811852830723169</v>
          </cell>
          <cell r="L2267">
            <v>0.24069511749708811</v>
          </cell>
          <cell r="M2267">
            <v>0.46362234385524692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I2268">
            <v>181.25494728100551</v>
          </cell>
          <cell r="J2268">
            <v>1078.9266184770879</v>
          </cell>
          <cell r="K2268">
            <v>6058.227399501573</v>
          </cell>
          <cell r="L2268">
            <v>5876.9724522205679</v>
          </cell>
          <cell r="M2268">
            <v>11320.112229132281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I2269">
            <v>181.88296783554361</v>
          </cell>
          <cell r="J2269">
            <v>1082.6649335046579</v>
          </cell>
          <cell r="K2269">
            <v>6079.2182269963641</v>
          </cell>
          <cell r="L2269">
            <v>5897.33525916082</v>
          </cell>
          <cell r="M2269">
            <v>11359.334679422431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I2270">
            <v>7.4234108101435714</v>
          </cell>
          <cell r="J2270">
            <v>44.188120893259573</v>
          </cell>
          <cell r="K2270">
            <v>248.11852830723171</v>
          </cell>
          <cell r="L2270">
            <v>240.69511749708809</v>
          </cell>
          <cell r="M2270">
            <v>463.62234385524692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I2271">
            <v>181.25494728100551</v>
          </cell>
          <cell r="J2271">
            <v>1078.9266184770879</v>
          </cell>
          <cell r="K2271">
            <v>6058.227399501573</v>
          </cell>
          <cell r="L2271">
            <v>5876.9724522205679</v>
          </cell>
          <cell r="M2271">
            <v>11320.112229132281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I2272">
            <v>1.4846821620287141</v>
          </cell>
          <cell r="J2272">
            <v>8.837624178651911</v>
          </cell>
          <cell r="K2272">
            <v>49.623705661446323</v>
          </cell>
          <cell r="L2272">
            <v>48.139023499417597</v>
          </cell>
          <cell r="M2272">
            <v>92.724468771049359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5.5545170668197263</v>
          </cell>
          <cell r="H2279">
            <v>5.9696554603723557</v>
          </cell>
          <cell r="I2279">
            <v>5.5939765637136354</v>
          </cell>
          <cell r="J2279">
            <v>5.462762836350068</v>
          </cell>
          <cell r="K2279">
            <v>3.8648266878573652</v>
          </cell>
          <cell r="L2279">
            <v>3.4496882943047358</v>
          </cell>
          <cell r="M2279">
            <v>0.70046354722752091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145759.08749075831</v>
          </cell>
          <cell r="I2280">
            <v>136586.26109734131</v>
          </cell>
          <cell r="J2280">
            <v>133382.45925421419</v>
          </cell>
          <cell r="K2280">
            <v>94366.184961850668</v>
          </cell>
          <cell r="L2280">
            <v>84229.889185940643</v>
          </cell>
          <cell r="M2280">
            <v>17102.984944805299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136092.70385870131</v>
          </cell>
          <cell r="H2281">
            <v>146264.12034270581</v>
          </cell>
          <cell r="I2281">
            <v>137059.51151463139</v>
          </cell>
          <cell r="J2281">
            <v>133844.60899016939</v>
          </cell>
          <cell r="K2281">
            <v>94693.149299643381</v>
          </cell>
          <cell r="L2281">
            <v>84521.732815638796</v>
          </cell>
          <cell r="M2281">
            <v>17162.244160900751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5554.5170668197261</v>
          </cell>
          <cell r="H2282">
            <v>5969.6554603723553</v>
          </cell>
          <cell r="I2282">
            <v>5593.9765637136352</v>
          </cell>
          <cell r="J2282">
            <v>5462.7628363500671</v>
          </cell>
          <cell r="K2282">
            <v>3864.8266878573659</v>
          </cell>
          <cell r="L2282">
            <v>3449.6882943047372</v>
          </cell>
          <cell r="M2282">
            <v>700.46354722752096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145759.08749075831</v>
          </cell>
          <cell r="I2283">
            <v>136586.26109734131</v>
          </cell>
          <cell r="J2283">
            <v>133382.45925421419</v>
          </cell>
          <cell r="K2283">
            <v>94366.184961850668</v>
          </cell>
          <cell r="L2283">
            <v>84229.889185940643</v>
          </cell>
          <cell r="M2283">
            <v>17102.984944805299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678.37514976123816</v>
          </cell>
          <cell r="G2284">
            <v>1110.903413363945</v>
          </cell>
          <cell r="H2284">
            <v>1193.9310920744711</v>
          </cell>
          <cell r="I2284">
            <v>1118.795312742727</v>
          </cell>
          <cell r="J2284">
            <v>1092.552567270013</v>
          </cell>
          <cell r="K2284">
            <v>772.96533757147301</v>
          </cell>
          <cell r="L2284">
            <v>689.93765886094718</v>
          </cell>
          <cell r="M2284">
            <v>140.09270944550411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2.440996389247152</v>
          </cell>
          <cell r="G2342">
            <v>3.0321665710055421</v>
          </cell>
          <cell r="H2342">
            <v>3.0321665710055421</v>
          </cell>
          <cell r="I2342">
            <v>3.032166571005543</v>
          </cell>
          <cell r="J2342">
            <v>13.61231421408905</v>
          </cell>
          <cell r="K2342">
            <v>13.02114403233065</v>
          </cell>
          <cell r="L2342">
            <v>10.796134789671671</v>
          </cell>
          <cell r="M2342">
            <v>6.5105720161653284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23009.719600094289</v>
          </cell>
          <cell r="G2343">
            <v>28582.304704324059</v>
          </cell>
          <cell r="H2343">
            <v>28582.304704324059</v>
          </cell>
          <cell r="I2343">
            <v>28582.304704324059</v>
          </cell>
          <cell r="J2343">
            <v>128314.6237144449</v>
          </cell>
          <cell r="K2343">
            <v>122742.03861021499</v>
          </cell>
          <cell r="L2343">
            <v>101768.29239464139</v>
          </cell>
          <cell r="M2343">
            <v>61371.019305107533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23176.550607861202</v>
          </cell>
          <cell r="G2344">
            <v>28789.539506876961</v>
          </cell>
          <cell r="H2344">
            <v>28789.539506876961</v>
          </cell>
          <cell r="I2344">
            <v>28789.539506876961</v>
          </cell>
          <cell r="J2344">
            <v>129244.9635168223</v>
          </cell>
          <cell r="K2344">
            <v>123631.9746178065</v>
          </cell>
          <cell r="L2344">
            <v>102506.1591341755</v>
          </cell>
          <cell r="M2344">
            <v>61815.987308903263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2440.9963892471519</v>
          </cell>
          <cell r="G2345">
            <v>3032.1665710055422</v>
          </cell>
          <cell r="H2345">
            <v>3032.1665710055422</v>
          </cell>
          <cell r="I2345">
            <v>3032.1665710055422</v>
          </cell>
          <cell r="J2345">
            <v>13612.31421408904</v>
          </cell>
          <cell r="K2345">
            <v>13021.144032330651</v>
          </cell>
          <cell r="L2345">
            <v>10796.13478967166</v>
          </cell>
          <cell r="M2345">
            <v>6510.572016165328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23009.719600094289</v>
          </cell>
          <cell r="G2346">
            <v>28582.304704324059</v>
          </cell>
          <cell r="H2346">
            <v>28582.304704324059</v>
          </cell>
          <cell r="I2346">
            <v>28582.304704324059</v>
          </cell>
          <cell r="J2346">
            <v>128314.6237144449</v>
          </cell>
          <cell r="K2346">
            <v>122742.03861021499</v>
          </cell>
          <cell r="L2346">
            <v>101768.29239464139</v>
          </cell>
          <cell r="M2346">
            <v>61371.019305107533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355.05402025413127</v>
          </cell>
          <cell r="G2347">
            <v>441.04241032807892</v>
          </cell>
          <cell r="H2347">
            <v>441.04241032807892</v>
          </cell>
          <cell r="I2347">
            <v>441.04241032807892</v>
          </cell>
          <cell r="J2347">
            <v>1979.97297659477</v>
          </cell>
          <cell r="K2347">
            <v>1893.9845865208219</v>
          </cell>
          <cell r="L2347">
            <v>1570.346878497696</v>
          </cell>
          <cell r="M2347">
            <v>946.9922932604112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71068.700000836325</v>
          </cell>
          <cell r="F2359">
            <v>105996.81395810041</v>
          </cell>
          <cell r="G2359">
            <v>92949.441072228758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13025.99785132891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71142.099261297044</v>
          </cell>
          <cell r="F2360">
            <v>106106.2867324106</v>
          </cell>
          <cell r="G2360">
            <v>93045.43861031314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13039.451011567369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1339.4025631518341</v>
          </cell>
          <cell r="F2361">
            <v>1997.6783633264299</v>
          </cell>
          <cell r="G2361">
            <v>1751.77989205105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245.49562478946311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71068.700000836325</v>
          </cell>
          <cell r="F2362">
            <v>105996.81395810041</v>
          </cell>
          <cell r="G2362">
            <v>92949.441072228758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13025.99785132891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133.9402563151834</v>
          </cell>
          <cell r="F2363">
            <v>199.76783633264299</v>
          </cell>
          <cell r="G2363">
            <v>175.17798920510509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24.54956247894631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40843.821350574122</v>
          </cell>
          <cell r="F2364">
            <v>40612.713370461432</v>
          </cell>
          <cell r="G2364">
            <v>38699.476868319951</v>
          </cell>
          <cell r="H2364">
            <v>40369.793118631642</v>
          </cell>
          <cell r="I2364">
            <v>38751.014536549563</v>
          </cell>
          <cell r="J2364">
            <v>35747.216634090008</v>
          </cell>
          <cell r="K2364">
            <v>33451.020282748403</v>
          </cell>
          <cell r="L2364">
            <v>33361.723396672904</v>
          </cell>
          <cell r="M2364">
            <v>28887.453486855389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40843.821350574122</v>
          </cell>
          <cell r="F2365">
            <v>40612.713370461432</v>
          </cell>
          <cell r="G2365">
            <v>38699.476868319951</v>
          </cell>
          <cell r="H2365">
            <v>40369.793118631642</v>
          </cell>
          <cell r="I2365">
            <v>38751.014536549563</v>
          </cell>
          <cell r="J2365">
            <v>35747.216634090008</v>
          </cell>
          <cell r="K2365">
            <v>33451.020282748403</v>
          </cell>
          <cell r="L2365">
            <v>33361.723396672904</v>
          </cell>
          <cell r="M2365">
            <v>28887.453486855389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40843.821350574122</v>
          </cell>
          <cell r="F2366">
            <v>40612.713370461432</v>
          </cell>
          <cell r="G2366">
            <v>38699.476868319951</v>
          </cell>
          <cell r="H2366">
            <v>40369.793118631642</v>
          </cell>
          <cell r="I2366">
            <v>38751.014536549563</v>
          </cell>
          <cell r="J2366">
            <v>35747.216634090008</v>
          </cell>
          <cell r="K2366">
            <v>33451.020282748403</v>
          </cell>
          <cell r="L2366">
            <v>33361.723396672904</v>
          </cell>
          <cell r="M2366">
            <v>28887.453486855389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48699.995286831043</v>
          </cell>
          <cell r="F2367">
            <v>41045.079487182898</v>
          </cell>
          <cell r="G2367">
            <v>36438.457542358963</v>
          </cell>
          <cell r="H2367">
            <v>22694.884304386389</v>
          </cell>
          <cell r="I2367">
            <v>13426.73373407944</v>
          </cell>
          <cell r="M2367">
            <v>1.2905620651562321E-5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48699.995286831043</v>
          </cell>
          <cell r="F2368">
            <v>41045.079487182898</v>
          </cell>
          <cell r="G2368">
            <v>36438.457542358963</v>
          </cell>
          <cell r="H2368">
            <v>22694.884304386389</v>
          </cell>
          <cell r="I2368">
            <v>13426.73373407944</v>
          </cell>
          <cell r="M2368">
            <v>1.2905620651562321E-5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48699.995286831043</v>
          </cell>
          <cell r="F2369">
            <v>41045.079487182898</v>
          </cell>
          <cell r="G2369">
            <v>36438.457542358963</v>
          </cell>
          <cell r="H2369">
            <v>22694.884304386389</v>
          </cell>
          <cell r="I2369">
            <v>13426.73373407944</v>
          </cell>
          <cell r="M2369">
            <v>1.2905620651562321E-5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2113.3166431550012</v>
          </cell>
          <cell r="E2">
            <v>2113.3166431550012</v>
          </cell>
          <cell r="F2">
            <v>874.10223359999986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246.16130779580081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43.471506960000013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783.47204904919954</v>
          </cell>
          <cell r="E4">
            <v>813.2573290050002</v>
          </cell>
          <cell r="F4">
            <v>691.55324552000002</v>
          </cell>
          <cell r="G4">
            <v>32.050599058776662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817.39609056000006</v>
          </cell>
          <cell r="F5">
            <v>613.04706792000002</v>
          </cell>
          <cell r="G5">
            <v>408.69804527999997</v>
          </cell>
          <cell r="H5">
            <v>204.34902263999999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319.17052719923288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ELC_CHP_NGA_NEW</v>
          </cell>
          <cell r="C7" t="str">
            <v>ELC_CEN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3.2597663853110299E-7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ELC_NGA_CCY_ADV_NEW</v>
          </cell>
          <cell r="C8" t="str">
            <v>ELC_CEN</v>
          </cell>
          <cell r="D8">
            <v>545.35815991999993</v>
          </cell>
          <cell r="E8">
            <v>984.02362544000039</v>
          </cell>
          <cell r="F8">
            <v>1687.1524048807671</v>
          </cell>
          <cell r="G8">
            <v>49.606724102394217</v>
          </cell>
          <cell r="H8">
            <v>0</v>
          </cell>
          <cell r="I8">
            <v>0</v>
          </cell>
          <cell r="J8">
            <v>-1.706485314545518E-6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ELC_OIL_EXS</v>
          </cell>
          <cell r="C9" t="str">
            <v>ELC_CEN</v>
          </cell>
          <cell r="D9">
            <v>237.2427148750001</v>
          </cell>
          <cell r="E9">
            <v>173.6369646</v>
          </cell>
          <cell r="F9">
            <v>121.7100384</v>
          </cell>
          <cell r="G9">
            <v>91.282528799999994</v>
          </cell>
          <cell r="H9">
            <v>60.855019200000001</v>
          </cell>
          <cell r="I9">
            <v>30.427509600000011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ELC_CHP_OIL_EXS</v>
          </cell>
          <cell r="C10" t="str">
            <v>ELC_CEN</v>
          </cell>
          <cell r="D10">
            <v>53.997285124999983</v>
          </cell>
          <cell r="E10">
            <v>41.492295199999987</v>
          </cell>
          <cell r="F10">
            <v>31.119221400000001</v>
          </cell>
          <cell r="G10">
            <v>20.7461476</v>
          </cell>
          <cell r="H10">
            <v>10.3730738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ELC_OIL_MIX_TUR_NEW</v>
          </cell>
          <cell r="C11" t="str">
            <v>ELC_CEN</v>
          </cell>
          <cell r="D11">
            <v>0</v>
          </cell>
          <cell r="E11">
            <v>7.7107401999999947</v>
          </cell>
          <cell r="F11">
            <v>7.7107401999999947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ELC_CEN</v>
          </cell>
          <cell r="D12">
            <v>696.40954847468345</v>
          </cell>
          <cell r="E12">
            <v>803.59905835501479</v>
          </cell>
          <cell r="F12">
            <v>757.38418957337149</v>
          </cell>
          <cell r="G12">
            <v>0</v>
          </cell>
          <cell r="H12">
            <v>0</v>
          </cell>
          <cell r="I12">
            <v>0.1939769706857177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ELC_HYD_GEN_EXS</v>
          </cell>
          <cell r="C13" t="str">
            <v>ELC_HYD_STG_CEN</v>
          </cell>
          <cell r="D13">
            <v>1202.201122502677</v>
          </cell>
          <cell r="E13">
            <v>783.10657858104253</v>
          </cell>
          <cell r="F13">
            <v>630.70607889617156</v>
          </cell>
          <cell r="G13">
            <v>1105.493450192414</v>
          </cell>
          <cell r="H13">
            <v>832.85416108172581</v>
          </cell>
          <cell r="I13">
            <v>555.04213041713149</v>
          </cell>
          <cell r="J13">
            <v>277.61805369390862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ELC_HYD_PUM_EXS</v>
          </cell>
          <cell r="C14" t="str">
            <v>ELC_HYD_STG_CEN</v>
          </cell>
          <cell r="D14">
            <v>26.760200175800001</v>
          </cell>
          <cell r="E14">
            <v>26.760200175800001</v>
          </cell>
          <cell r="F14">
            <v>43.2</v>
          </cell>
          <cell r="G14">
            <v>26.760200175800001</v>
          </cell>
          <cell r="H14">
            <v>37.259248042818257</v>
          </cell>
          <cell r="I14">
            <v>29.7565160256</v>
          </cell>
          <cell r="J14">
            <v>29.559587776386671</v>
          </cell>
          <cell r="K14">
            <v>29.559587776386671</v>
          </cell>
          <cell r="L14">
            <v>15.74049115543521</v>
          </cell>
        </row>
        <row r="15">
          <cell r="A15">
            <v>13</v>
          </cell>
          <cell r="B15" t="str">
            <v>ELC_HYD_GEN_DAM_NEW</v>
          </cell>
          <cell r="C15" t="str">
            <v>ELC_CEN</v>
          </cell>
          <cell r="D15">
            <v>0</v>
          </cell>
          <cell r="E15">
            <v>168.54359811521141</v>
          </cell>
          <cell r="F15">
            <v>267.28074571803558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ELC_HYD_GEN_DAM_NEW</v>
          </cell>
          <cell r="C16" t="str">
            <v>ELC_HYD_STG_CEN</v>
          </cell>
          <cell r="D16">
            <v>0</v>
          </cell>
          <cell r="E16">
            <v>196.46798123489151</v>
          </cell>
          <cell r="F16">
            <v>363.4261504697829</v>
          </cell>
          <cell r="G16">
            <v>1013.042360372565</v>
          </cell>
          <cell r="H16">
            <v>1334.835587763615</v>
          </cell>
          <cell r="I16">
            <v>1359.8466677949871</v>
          </cell>
          <cell r="J16">
            <v>1196.5809400102089</v>
          </cell>
          <cell r="K16">
            <v>1135.8434986402499</v>
          </cell>
          <cell r="L16">
            <v>1142.9671970350601</v>
          </cell>
        </row>
        <row r="17">
          <cell r="A17">
            <v>15</v>
          </cell>
          <cell r="B17" t="str">
            <v>ELC_HYD_GEN_RUN_NEW</v>
          </cell>
          <cell r="C17" t="str">
            <v>ELC_CEN</v>
          </cell>
          <cell r="D17">
            <v>65.028343643999932</v>
          </cell>
          <cell r="E17">
            <v>79.048013663519924</v>
          </cell>
          <cell r="F17">
            <v>86.983675938719927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ELC_HYD_GEN_RUN_NEW</v>
          </cell>
          <cell r="C18" t="str">
            <v>ELC_HYD_STG_CEN</v>
          </cell>
          <cell r="D18">
            <v>125.1409853786399</v>
          </cell>
          <cell r="E18">
            <v>92.604770050319914</v>
          </cell>
          <cell r="F18">
            <v>125.22915940391989</v>
          </cell>
          <cell r="G18">
            <v>193.6962900338398</v>
          </cell>
          <cell r="H18">
            <v>193.6962900338398</v>
          </cell>
          <cell r="I18">
            <v>193.6962900338398</v>
          </cell>
          <cell r="J18">
            <v>161.71350602643039</v>
          </cell>
          <cell r="K18">
            <v>207.61562181760539</v>
          </cell>
          <cell r="L18">
            <v>126.9963552261177</v>
          </cell>
        </row>
        <row r="19">
          <cell r="A19">
            <v>17</v>
          </cell>
          <cell r="B19" t="str">
            <v>ELC_HYD_PUM_NEW</v>
          </cell>
          <cell r="C19" t="str">
            <v>ELC_HYD_STG_CEN</v>
          </cell>
          <cell r="D19">
            <v>16.439799824200001</v>
          </cell>
          <cell r="E19">
            <v>16.439799824200001</v>
          </cell>
          <cell r="F19">
            <v>0</v>
          </cell>
          <cell r="G19">
            <v>16.439799824200001</v>
          </cell>
          <cell r="H19">
            <v>5.9407519571817389</v>
          </cell>
          <cell r="I19">
            <v>13.443483974399999</v>
          </cell>
          <cell r="J19">
            <v>13.640412223613341</v>
          </cell>
          <cell r="K19">
            <v>13.640412223613341</v>
          </cell>
          <cell r="L19">
            <v>27.459508844564791</v>
          </cell>
        </row>
        <row r="20">
          <cell r="A20">
            <v>18</v>
          </cell>
          <cell r="B20" t="str">
            <v>ELC_NUC_FIS_EXS</v>
          </cell>
          <cell r="C20" t="str">
            <v>ELC_CEN</v>
          </cell>
          <cell r="D20">
            <v>3212.26157332</v>
          </cell>
          <cell r="E20">
            <v>2509.1256320000061</v>
          </cell>
          <cell r="F20">
            <v>2101.599200000001</v>
          </cell>
          <cell r="G20">
            <v>2149.0892582400011</v>
          </cell>
          <cell r="H20">
            <v>1790.9077152</v>
          </cell>
          <cell r="I20">
            <v>1432.72617216</v>
          </cell>
          <cell r="J20">
            <v>1074.5446291200001</v>
          </cell>
          <cell r="K20">
            <v>716.36308608000002</v>
          </cell>
          <cell r="L20">
            <v>358.18154304000029</v>
          </cell>
        </row>
        <row r="21">
          <cell r="A21">
            <v>19</v>
          </cell>
          <cell r="B21" t="str">
            <v>ELC_NUC_FIS_LWR_NEW</v>
          </cell>
          <cell r="C21" t="str">
            <v>ELC_CEN</v>
          </cell>
          <cell r="D21">
            <v>85.618426680000113</v>
          </cell>
          <cell r="E21">
            <v>561.98436799999433</v>
          </cell>
          <cell r="F21">
            <v>525.39079999999979</v>
          </cell>
          <cell r="G21">
            <v>691.74620711999796</v>
          </cell>
          <cell r="H21">
            <v>691.74620711999921</v>
          </cell>
          <cell r="I21">
            <v>691.74620711999955</v>
          </cell>
          <cell r="J21">
            <v>691.74620712000001</v>
          </cell>
          <cell r="K21">
            <v>691.74620711999978</v>
          </cell>
          <cell r="L21">
            <v>691.74620712000058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63.066870061506037</v>
          </cell>
          <cell r="E22">
            <v>31.39792649599999</v>
          </cell>
          <cell r="F22">
            <v>36.956841087747208</v>
          </cell>
          <cell r="G22">
            <v>15.698963248</v>
          </cell>
          <cell r="H22">
            <v>7.8494816239999992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87.922368000000006</v>
          </cell>
          <cell r="F23">
            <v>65.941776000000019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32.43516993849402</v>
          </cell>
          <cell r="E24">
            <v>16.178999533254959</v>
          </cell>
          <cell r="F24">
            <v>0</v>
          </cell>
          <cell r="G24">
            <v>9.8232228956581906</v>
          </cell>
          <cell r="H24">
            <v>11.67666117785785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435.89070597074311</v>
          </cell>
          <cell r="F25">
            <v>467.47542823084069</v>
          </cell>
          <cell r="G25">
            <v>405.83429109495211</v>
          </cell>
          <cell r="H25">
            <v>231.9714704104334</v>
          </cell>
          <cell r="I25">
            <v>149.64773517545291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80.335954681411721</v>
          </cell>
          <cell r="G26">
            <v>146.11321015199991</v>
          </cell>
          <cell r="H26">
            <v>55.25289459529408</v>
          </cell>
          <cell r="I26">
            <v>77.178646418823476</v>
          </cell>
          <cell r="J26">
            <v>55.25289459529408</v>
          </cell>
          <cell r="K26">
            <v>75.249180258353491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54.615659628267423</v>
          </cell>
          <cell r="H27">
            <v>64.920501067563166</v>
          </cell>
          <cell r="I27">
            <v>43.735454819212663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ELC_CHP_BIO_NEW</v>
          </cell>
          <cell r="C28" t="str">
            <v>ELC_CEN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6.6472160632043087</v>
          </cell>
          <cell r="K28">
            <v>58.783786343283168</v>
          </cell>
          <cell r="L28">
            <v>92.150223220063097</v>
          </cell>
        </row>
        <row r="29">
          <cell r="A29">
            <v>27</v>
          </cell>
          <cell r="B29" t="str">
            <v>ELC_CHP_GEO_EXS</v>
          </cell>
          <cell r="C29" t="str">
            <v>ELC_CEN</v>
          </cell>
          <cell r="D29">
            <v>3.1976830000000001</v>
          </cell>
          <cell r="E29">
            <v>2.5581463999999992</v>
          </cell>
          <cell r="F29">
            <v>1.9186097999999989</v>
          </cell>
          <cell r="G29">
            <v>1.2790732</v>
          </cell>
          <cell r="H29">
            <v>0.6395365999999999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ELC_GEO_EXS</v>
          </cell>
          <cell r="C30" t="str">
            <v>ELC_CEN</v>
          </cell>
          <cell r="D30">
            <v>21.712536</v>
          </cell>
          <cell r="E30">
            <v>18.610745142857141</v>
          </cell>
          <cell r="F30">
            <v>15.508954285714291</v>
          </cell>
          <cell r="G30">
            <v>12.40716342857143</v>
          </cell>
          <cell r="H30">
            <v>9.3053725714285704</v>
          </cell>
          <cell r="I30">
            <v>6.2035817142857148</v>
          </cell>
          <cell r="J30">
            <v>3.1017908571428561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ELC_GEO_FLS_NEW</v>
          </cell>
          <cell r="C31" t="str">
            <v>ELC_CEN</v>
          </cell>
          <cell r="D31">
            <v>13.739781000000001</v>
          </cell>
          <cell r="E31">
            <v>32.981108457142852</v>
          </cell>
          <cell r="F31">
            <v>63.972435914285697</v>
          </cell>
          <cell r="G31">
            <v>65.230771402674975</v>
          </cell>
          <cell r="H31">
            <v>44.074868381290379</v>
          </cell>
          <cell r="I31">
            <v>56.917195998216492</v>
          </cell>
          <cell r="J31">
            <v>15.513531761246851</v>
          </cell>
          <cell r="K31">
            <v>0</v>
          </cell>
          <cell r="L31">
            <v>11.315654480525</v>
          </cell>
        </row>
        <row r="32">
          <cell r="A32">
            <v>30</v>
          </cell>
          <cell r="B32" t="str">
            <v>ELC_WIN_ON_CEN_NEW</v>
          </cell>
          <cell r="C32" t="str">
            <v>ELC_CEN</v>
          </cell>
          <cell r="D32">
            <v>550.07999999999993</v>
          </cell>
          <cell r="E32">
            <v>983.02</v>
          </cell>
          <cell r="F32">
            <v>1530.69</v>
          </cell>
          <cell r="G32">
            <v>2453.5237014934241</v>
          </cell>
          <cell r="H32">
            <v>2967.6264591451441</v>
          </cell>
          <cell r="I32">
            <v>2770.055892445896</v>
          </cell>
          <cell r="J32">
            <v>2448.7717678443</v>
          </cell>
          <cell r="K32">
            <v>2459.178887580626</v>
          </cell>
          <cell r="L32">
            <v>2516.662824719715</v>
          </cell>
        </row>
        <row r="33">
          <cell r="A33">
            <v>31</v>
          </cell>
          <cell r="B33" t="str">
            <v>ELC_WIN_ON_CEN_NEW</v>
          </cell>
          <cell r="C33" t="str">
            <v>ELC_VRES_STG_CEN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86.060245138031377</v>
          </cell>
          <cell r="I33">
            <v>333.50929266498332</v>
          </cell>
          <cell r="J33">
            <v>734.65579457316687</v>
          </cell>
          <cell r="K33">
            <v>863.5363798819817</v>
          </cell>
          <cell r="L33">
            <v>811.05223589180139</v>
          </cell>
        </row>
        <row r="34">
          <cell r="A34">
            <v>32</v>
          </cell>
          <cell r="B34" t="str">
            <v>ELC_WIN_OFF_NEW</v>
          </cell>
          <cell r="C34" t="str">
            <v>ELC_CEN</v>
          </cell>
          <cell r="D34">
            <v>0</v>
          </cell>
          <cell r="E34">
            <v>126.62</v>
          </cell>
          <cell r="F34">
            <v>259.57</v>
          </cell>
          <cell r="G34">
            <v>958.10466118967986</v>
          </cell>
          <cell r="H34">
            <v>1975.4236662641349</v>
          </cell>
          <cell r="I34">
            <v>1666.950990988767</v>
          </cell>
          <cell r="J34">
            <v>3018.8084206281042</v>
          </cell>
          <cell r="K34">
            <v>3753.0181751321611</v>
          </cell>
          <cell r="L34">
            <v>3960.6287611070411</v>
          </cell>
        </row>
        <row r="35">
          <cell r="A35">
            <v>33</v>
          </cell>
          <cell r="B35" t="str">
            <v>ELC_WIN_OFF_NEW</v>
          </cell>
          <cell r="C35" t="str">
            <v>ELC_VRES_STG_CEN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91.439010459158339</v>
          </cell>
          <cell r="I35">
            <v>589.25597376758844</v>
          </cell>
          <cell r="J35">
            <v>909.09510247243372</v>
          </cell>
          <cell r="K35">
            <v>810.56145768266515</v>
          </cell>
          <cell r="L35">
            <v>1597.868254619334</v>
          </cell>
        </row>
        <row r="36">
          <cell r="A36">
            <v>34</v>
          </cell>
          <cell r="B36" t="str">
            <v>ELC_SOL_PV_EXS</v>
          </cell>
          <cell r="C36" t="str">
            <v>ELC_CEN</v>
          </cell>
          <cell r="D36">
            <v>4.8302634554783994</v>
          </cell>
          <cell r="E36">
            <v>2.4820497353088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ELC_SOL_PV_CEN_NEW</v>
          </cell>
          <cell r="C37" t="str">
            <v>ELC_CEN</v>
          </cell>
          <cell r="D37">
            <v>159.3997365445216</v>
          </cell>
          <cell r="E37">
            <v>359.1979502646912</v>
          </cell>
          <cell r="F37">
            <v>583.68000000000006</v>
          </cell>
          <cell r="G37">
            <v>1414.4182092757831</v>
          </cell>
          <cell r="H37">
            <v>1921.550203890851</v>
          </cell>
          <cell r="I37">
            <v>2482.73419012964</v>
          </cell>
          <cell r="J37">
            <v>2451.4331924207881</v>
          </cell>
          <cell r="K37">
            <v>1896.7299295802441</v>
          </cell>
          <cell r="L37">
            <v>2018.399444758955</v>
          </cell>
        </row>
        <row r="38">
          <cell r="A38">
            <v>36</v>
          </cell>
          <cell r="B38" t="str">
            <v>ELC_SOL_PV_CEN_NEW</v>
          </cell>
          <cell r="C38" t="str">
            <v>ELC_VRES_STG_CEN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75.046582813819029</v>
          </cell>
          <cell r="I38">
            <v>319.90417536418931</v>
          </cell>
          <cell r="J38">
            <v>244.4932781932938</v>
          </cell>
          <cell r="K38">
            <v>847.94310815472932</v>
          </cell>
          <cell r="L38">
            <v>803.24186329234169</v>
          </cell>
        </row>
        <row r="39">
          <cell r="A39">
            <v>37</v>
          </cell>
          <cell r="B39" t="str">
            <v>ELC_SOL_CSP_2_NEW</v>
          </cell>
          <cell r="C39" t="str">
            <v>ELC_CEN</v>
          </cell>
          <cell r="D39">
            <v>0</v>
          </cell>
          <cell r="E39">
            <v>8.1653919083034268</v>
          </cell>
          <cell r="F39">
            <v>8.4953919083034304</v>
          </cell>
          <cell r="G39">
            <v>8.8664614709691438</v>
          </cell>
          <cell r="H39">
            <v>8.2244209931034256</v>
          </cell>
          <cell r="I39">
            <v>8.830586117369144</v>
          </cell>
          <cell r="J39">
            <v>3.7616140799999198E-2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ELC_SOL_CSP_2_NEW</v>
          </cell>
          <cell r="C40" t="str">
            <v>ELC_VRES_STG_CEN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4.0290393599999148E-2</v>
          </cell>
          <cell r="J40">
            <v>1.8259343999999612E-2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ELC_SOL_CSP_3_NEW</v>
          </cell>
          <cell r="C41" t="str">
            <v>ELC_CEN</v>
          </cell>
          <cell r="D41">
            <v>2.74</v>
          </cell>
          <cell r="E41">
            <v>11.96460809169657</v>
          </cell>
          <cell r="F41">
            <v>11.96460809169657</v>
          </cell>
          <cell r="G41">
            <v>11.96460809169657</v>
          </cell>
          <cell r="H41">
            <v>11.970985825464711</v>
          </cell>
          <cell r="I41">
            <v>11.97353691897197</v>
          </cell>
          <cell r="J41">
            <v>11.96460809169657</v>
          </cell>
          <cell r="K41">
            <v>11.96460809169657</v>
          </cell>
          <cell r="L41">
            <v>0.15149031019462009</v>
          </cell>
        </row>
        <row r="42">
          <cell r="A42">
            <v>40</v>
          </cell>
          <cell r="B42" t="str">
            <v>ELC_MAR_EXS</v>
          </cell>
          <cell r="C42" t="str">
            <v>ELC_CEN</v>
          </cell>
          <cell r="D42">
            <v>7.2944426666666756E-2</v>
          </cell>
          <cell r="E42">
            <v>6.2802186666666732E-2</v>
          </cell>
          <cell r="F42">
            <v>8.4505430138364951E-2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ELC_MAR_TDL_NEW</v>
          </cell>
          <cell r="C43" t="str">
            <v>ELC_CEN</v>
          </cell>
          <cell r="D43">
            <v>1.647055573333333</v>
          </cell>
          <cell r="E43">
            <v>1.697197813333333</v>
          </cell>
          <cell r="F43">
            <v>1.7654945698616351</v>
          </cell>
          <cell r="G43">
            <v>6.7397599682012581</v>
          </cell>
          <cell r="H43">
            <v>0.79180588800000051</v>
          </cell>
          <cell r="I43">
            <v>0.60422976000000062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ELC_NGA_SOFC_CCS_NEW</v>
          </cell>
          <cell r="C44" t="str">
            <v>ELC_CEN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8.7012973090912342E-7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ELC_BIO_CRP_GSF_CCS_NEW</v>
          </cell>
          <cell r="C45" t="str">
            <v>ELC_CEN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1.398457633289542E-7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ELC_BIO_CRP_COM_CCS_NEW</v>
          </cell>
          <cell r="C46" t="str">
            <v>ELC_CEN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1.7610681327628469E-7</v>
          </cell>
          <cell r="L46">
            <v>1.3295481267240421E-7</v>
          </cell>
        </row>
        <row r="47">
          <cell r="A47">
            <v>45</v>
          </cell>
          <cell r="B47" t="str">
            <v>ELC_BIO_GSF_CCS_NEW</v>
          </cell>
          <cell r="C47" t="str">
            <v>ELC_CEN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2.33359672664877E-7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IMP_ELC_AFR</v>
          </cell>
          <cell r="C48" t="str">
            <v>IMP_ELC</v>
          </cell>
          <cell r="D48">
            <v>25.08</v>
          </cell>
          <cell r="E48">
            <v>27.17</v>
          </cell>
          <cell r="F48">
            <v>29.260000000000009</v>
          </cell>
          <cell r="G48">
            <v>18.385834895999999</v>
          </cell>
          <cell r="H48">
            <v>24.427312560000001</v>
          </cell>
          <cell r="I48">
            <v>16.947730224000001</v>
          </cell>
          <cell r="J48">
            <v>7.8571944000000009</v>
          </cell>
          <cell r="K48">
            <v>0</v>
          </cell>
          <cell r="L48">
            <v>24.064096680000009</v>
          </cell>
        </row>
        <row r="49">
          <cell r="A49">
            <v>47</v>
          </cell>
          <cell r="B49" t="str">
            <v>IMP_ELC_OEE</v>
          </cell>
          <cell r="C49" t="str">
            <v>IMP_ELC</v>
          </cell>
          <cell r="D49">
            <v>185</v>
          </cell>
          <cell r="E49">
            <v>190.47499999999999</v>
          </cell>
          <cell r="F49">
            <v>205.2</v>
          </cell>
          <cell r="G49">
            <v>53.561089296000013</v>
          </cell>
          <cell r="H49">
            <v>69.856749648000005</v>
          </cell>
          <cell r="I49">
            <v>48.121268054399998</v>
          </cell>
          <cell r="J49">
            <v>14.6343817152</v>
          </cell>
          <cell r="K49">
            <v>43.37192231184185</v>
          </cell>
          <cell r="L49">
            <v>137.67662522455581</v>
          </cell>
        </row>
        <row r="50">
          <cell r="A50">
            <v>48</v>
          </cell>
          <cell r="B50" t="str">
            <v>IMP_ELC_RUS</v>
          </cell>
          <cell r="C50" t="str">
            <v>IMP_ELC</v>
          </cell>
          <cell r="D50">
            <v>116.85</v>
          </cell>
          <cell r="E50">
            <v>126.825</v>
          </cell>
          <cell r="F50">
            <v>136.80000000000001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IMP_ELC_MEA</v>
          </cell>
          <cell r="C51" t="str">
            <v>IMP_ELC</v>
          </cell>
          <cell r="D51">
            <v>37.524999999999999</v>
          </cell>
          <cell r="E51">
            <v>46.8825</v>
          </cell>
          <cell r="F51">
            <v>56.239999999999988</v>
          </cell>
          <cell r="G51">
            <v>59.32441944</v>
          </cell>
          <cell r="H51">
            <v>45.546656400000003</v>
          </cell>
          <cell r="I51">
            <v>22.785863760000002</v>
          </cell>
          <cell r="J51">
            <v>7.615523465501429</v>
          </cell>
          <cell r="K51">
            <v>0</v>
          </cell>
          <cell r="L51">
            <v>17.871338966992191</v>
          </cell>
        </row>
        <row r="52">
          <cell r="A52">
            <v>50</v>
          </cell>
          <cell r="B52" t="str">
            <v>IMP_ELC_CAC</v>
          </cell>
          <cell r="C52" t="str">
            <v>IMP_ELC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5810.8728000000019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385.97119999999808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331.91219999999788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3003.1571999999992</v>
          </cell>
          <cell r="K5">
            <v>4795</v>
          </cell>
          <cell r="L5">
            <v>865.55210000000091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830.91949999999906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2.9999999910614861E-3</v>
          </cell>
          <cell r="G11">
            <v>194.50560000000891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1771.624</v>
          </cell>
          <cell r="J20">
            <v>1594.461</v>
          </cell>
          <cell r="K20">
            <v>1435.0150000000001</v>
          </cell>
          <cell r="L20">
            <v>1291.5139999999999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125.6691999999984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363.15280000000149</v>
          </cell>
          <cell r="L22">
            <v>181.3218018049304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</v>
          </cell>
          <cell r="E23">
            <v>9711.1572233692459</v>
          </cell>
          <cell r="F23">
            <v>8293.7841071059192</v>
          </cell>
          <cell r="G23">
            <v>8932.9045780673496</v>
          </cell>
          <cell r="H23">
            <v>7781.1954364596386</v>
          </cell>
          <cell r="I23">
            <v>6629.4862948519203</v>
          </cell>
          <cell r="J23">
            <v>5477.7771532442039</v>
          </cell>
          <cell r="K23">
            <v>4326.0680116364874</v>
          </cell>
          <cell r="L23">
            <v>3174.358870028771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360.81599464189901</v>
          </cell>
          <cell r="L24">
            <v>58.134566156331317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71.216931742046356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474.90000000000009</v>
          </cell>
          <cell r="F26">
            <v>603.20000000000005</v>
          </cell>
          <cell r="G26">
            <v>742.84999999999991</v>
          </cell>
          <cell r="H26">
            <v>214.59642757808581</v>
          </cell>
          <cell r="I26">
            <v>392.65012523469869</v>
          </cell>
          <cell r="J26">
            <v>221.0115787865264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762.7765775185203</v>
          </cell>
          <cell r="F27">
            <v>1289.617068257952</v>
          </cell>
          <cell r="G27">
            <v>994.31428773559139</v>
          </cell>
          <cell r="H27">
            <v>664.98542487375653</v>
          </cell>
          <cell r="I27">
            <v>339.0969273676705</v>
          </cell>
          <cell r="J27">
            <v>0</v>
          </cell>
          <cell r="K27">
            <v>300.99672157032501</v>
          </cell>
          <cell r="L27">
            <v>4.0535003863537862E-7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0</v>
          </cell>
          <cell r="J28">
            <v>0</v>
          </cell>
          <cell r="K28">
            <v>0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421.74999999999989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471.00000000000011</v>
          </cell>
          <cell r="G35">
            <v>517.99999999999989</v>
          </cell>
          <cell r="H35">
            <v>565</v>
          </cell>
          <cell r="I35">
            <v>610.14999999999986</v>
          </cell>
          <cell r="J35">
            <v>655.30000000000018</v>
          </cell>
          <cell r="K35">
            <v>707.0999999999998</v>
          </cell>
          <cell r="L35">
            <v>758.90000000000009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48.3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71.40000000000002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215.30251517782429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468.99929999999989</v>
          </cell>
          <cell r="I39">
            <v>555.41639999999995</v>
          </cell>
          <cell r="J39">
            <v>641.83349999999996</v>
          </cell>
          <cell r="K39">
            <v>728.25252499999988</v>
          </cell>
          <cell r="L39">
            <v>814.67154999999991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87.389484822178716</v>
          </cell>
          <cell r="E40">
            <v>78.016422481480333</v>
          </cell>
          <cell r="F40">
            <v>0</v>
          </cell>
          <cell r="G40">
            <v>80.441874872840316</v>
          </cell>
          <cell r="H40">
            <v>144.66993534214819</v>
          </cell>
          <cell r="I40">
            <v>55.318728253366359</v>
          </cell>
          <cell r="J40">
            <v>49.745037693623132</v>
          </cell>
          <cell r="K40">
            <v>73.792323041194933</v>
          </cell>
          <cell r="L40">
            <v>85.609752341866226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510.92396437544159</v>
          </cell>
          <cell r="I41">
            <v>512.26068085007523</v>
          </cell>
          <cell r="J41">
            <v>0</v>
          </cell>
          <cell r="K41">
            <v>461.38235721006271</v>
          </cell>
          <cell r="L41">
            <v>485.43268747573302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2231.010000000002</v>
          </cell>
          <cell r="G42">
            <v>2312.2321005988179</v>
          </cell>
          <cell r="H42">
            <v>2361.38603887918</v>
          </cell>
          <cell r="I42">
            <v>2108.779065216645</v>
          </cell>
          <cell r="J42">
            <v>1635.912499730548</v>
          </cell>
          <cell r="K42">
            <v>1343.4591204578551</v>
          </cell>
          <cell r="L42">
            <v>1269.963552261177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232.13411416463259</v>
          </cell>
          <cell r="E43">
            <v>271.14561347928128</v>
          </cell>
          <cell r="F43">
            <v>245.3396792306298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1414.4182092757831</v>
          </cell>
          <cell r="H44">
            <v>1996.59678670467</v>
          </cell>
          <cell r="I44">
            <v>2802.638365493829</v>
          </cell>
          <cell r="J44">
            <v>2695.9264706140821</v>
          </cell>
          <cell r="K44">
            <v>2744.6730377349731</v>
          </cell>
          <cell r="L44">
            <v>2821.6413080512971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258.92088583536741</v>
          </cell>
          <cell r="E45">
            <v>590.33638652071886</v>
          </cell>
          <cell r="F45">
            <v>907.02932076937009</v>
          </cell>
          <cell r="G45">
            <v>907.00947731937094</v>
          </cell>
          <cell r="H45">
            <v>906.85698123008558</v>
          </cell>
          <cell r="I45">
            <v>905.95887495500938</v>
          </cell>
          <cell r="J45">
            <v>904.12606504794212</v>
          </cell>
          <cell r="K45">
            <v>904.12606504794246</v>
          </cell>
          <cell r="L45">
            <v>904.12606504794235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20.831069562665711</v>
          </cell>
          <cell r="H46">
            <v>20.195406818568131</v>
          </cell>
          <cell r="I46">
            <v>20.84441342994111</v>
          </cell>
          <cell r="J46">
            <v>12.02048357649657</v>
          </cell>
          <cell r="K46">
            <v>11.96460809169657</v>
          </cell>
          <cell r="L46">
            <v>0.1514903101946202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1.647055573333333</v>
          </cell>
          <cell r="E47">
            <v>1.697197813333333</v>
          </cell>
          <cell r="F47">
            <v>1.7654945698616351</v>
          </cell>
          <cell r="G47">
            <v>6.7397599682012572</v>
          </cell>
          <cell r="H47">
            <v>0.79180588800000073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7.2944426666666756E-2</v>
          </cell>
          <cell r="E48">
            <v>6.2802186666666732E-2</v>
          </cell>
          <cell r="F48">
            <v>8.4505430138364951E-2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2453.5237014934251</v>
          </cell>
          <cell r="H49">
            <v>3053.6867042831759</v>
          </cell>
          <cell r="I49">
            <v>3103.565185110881</v>
          </cell>
          <cell r="J49">
            <v>3183.427562417467</v>
          </cell>
          <cell r="K49">
            <v>3322.7152674626068</v>
          </cell>
          <cell r="L49">
            <v>3327.7150606115169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259.57</v>
          </cell>
          <cell r="G50">
            <v>958.10466118967997</v>
          </cell>
          <cell r="H50">
            <v>2066.8626767232931</v>
          </cell>
          <cell r="I50">
            <v>2256.2069647563571</v>
          </cell>
          <cell r="J50">
            <v>3927.9035231005391</v>
          </cell>
          <cell r="K50">
            <v>4563.5796328148263</v>
          </cell>
          <cell r="L50">
            <v>5558.4970157263751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994.9430000000001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45.454000000000001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68.63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573.54300000000012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865.98700000000008</v>
          </cell>
          <cell r="K53">
            <v>865.98700000000008</v>
          </cell>
          <cell r="L53">
            <v>865.98700000000008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2539.838999999999</v>
          </cell>
          <cell r="L54">
            <v>2539.838999999999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513.14600000000007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1162.191</v>
          </cell>
          <cell r="L55">
            <v>1162.191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9476.6402409282491</v>
          </cell>
          <cell r="F57">
            <v>6480.4489999999996</v>
          </cell>
          <cell r="G57">
            <v>9277.1104290682742</v>
          </cell>
          <cell r="H57">
            <v>4014.558382542737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7942.3540000000012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14039.532999999999</v>
          </cell>
          <cell r="I58">
            <v>13707.44797626242</v>
          </cell>
          <cell r="J58">
            <v>10601.25792158094</v>
          </cell>
          <cell r="K58">
            <v>9704.8850807216331</v>
          </cell>
          <cell r="L58">
            <v>6665.8673198723463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5.6830000000000007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8.5810000000000013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523.38300000000004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17983.925999999999</v>
          </cell>
          <cell r="E62">
            <v>19356.833999999999</v>
          </cell>
          <cell r="F62">
            <v>17799.560000000009</v>
          </cell>
          <cell r="G62">
            <v>12634.37032674355</v>
          </cell>
          <cell r="H62">
            <v>7647.6774892240219</v>
          </cell>
          <cell r="I62">
            <v>4245.1546777161393</v>
          </cell>
          <cell r="J62">
            <v>2213.570171124672</v>
          </cell>
          <cell r="K62">
            <v>978.92394132265758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2099.6489999999999</v>
          </cell>
          <cell r="H63">
            <v>2778.43</v>
          </cell>
          <cell r="I63">
            <v>2778.43</v>
          </cell>
          <cell r="J63">
            <v>2778.43</v>
          </cell>
          <cell r="K63">
            <v>2778.43</v>
          </cell>
          <cell r="L63">
            <v>2778.43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13316.526799999991</v>
          </cell>
          <cell r="E64">
            <v>14460.199000000001</v>
          </cell>
          <cell r="F64">
            <v>13473.857</v>
          </cell>
          <cell r="G64">
            <v>6791.875794999999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278.54639999999989</v>
          </cell>
          <cell r="G65">
            <v>493.78680000000003</v>
          </cell>
          <cell r="H65">
            <v>703.4</v>
          </cell>
          <cell r="I65">
            <v>703.4</v>
          </cell>
          <cell r="J65">
            <v>703.4</v>
          </cell>
          <cell r="K65">
            <v>703.40000000000157</v>
          </cell>
          <cell r="L65">
            <v>257.20633085987163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386.87000000000018</v>
          </cell>
          <cell r="I66">
            <v>466.00249999999937</v>
          </cell>
          <cell r="J66">
            <v>545.13500000000045</v>
          </cell>
          <cell r="K66">
            <v>545.13500000000022</v>
          </cell>
          <cell r="L66">
            <v>387.12830959332189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8181.3239999999996</v>
          </cell>
          <cell r="E67">
            <v>8584.5320000000011</v>
          </cell>
          <cell r="F67">
            <v>7355.0549999999976</v>
          </cell>
          <cell r="G67">
            <v>5168.3516350150758</v>
          </cell>
          <cell r="H67">
            <v>2469.6426315789472</v>
          </cell>
          <cell r="I67">
            <v>1734.073353658536</v>
          </cell>
          <cell r="J67">
            <v>1142.6961416819629</v>
          </cell>
          <cell r="K67">
            <v>536.62440469047567</v>
          </cell>
          <cell r="L67">
            <v>0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1573.6248000000001</v>
          </cell>
          <cell r="E68">
            <v>538.98569999999995</v>
          </cell>
          <cell r="F68">
            <v>1000.5732</v>
          </cell>
          <cell r="H68">
            <v>0</v>
          </cell>
          <cell r="I68">
            <v>0</v>
          </cell>
          <cell r="J68">
            <v>400.97170566773622</v>
          </cell>
          <cell r="K68">
            <v>428.31567348416343</v>
          </cell>
          <cell r="L68">
            <v>2021.36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1380.8816999999999</v>
          </cell>
          <cell r="E69">
            <v>911.54250000000002</v>
          </cell>
          <cell r="F69">
            <v>978.66449999999986</v>
          </cell>
          <cell r="G69">
            <v>652.81555336850988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291.11939999999993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207.4545</v>
          </cell>
          <cell r="E71">
            <v>98.881199999999993</v>
          </cell>
          <cell r="F71">
            <v>180.17009999999999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81.040173839562243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827.55089999999996</v>
          </cell>
          <cell r="G72">
            <v>0</v>
          </cell>
          <cell r="H72">
            <v>2594.41</v>
          </cell>
          <cell r="I72">
            <v>2594.41</v>
          </cell>
          <cell r="J72">
            <v>2594.41</v>
          </cell>
          <cell r="K72">
            <v>2594.4100000000012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616.51587300000017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586.58791800000006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868.65286800000013</v>
          </cell>
          <cell r="I75">
            <v>868.65286800000013</v>
          </cell>
          <cell r="J75">
            <v>868.65286800000013</v>
          </cell>
          <cell r="K75">
            <v>868.65286800000013</v>
          </cell>
          <cell r="L75">
            <v>868.65286800000013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23.942364000000001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115.05336</v>
          </cell>
          <cell r="I76">
            <v>0</v>
          </cell>
          <cell r="J76">
            <v>115.05336</v>
          </cell>
          <cell r="K76">
            <v>115.05336</v>
          </cell>
          <cell r="L76">
            <v>115.05336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161.61095700000001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389.06341500000002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5.7526679999999999</v>
          </cell>
          <cell r="I78">
            <v>5.7526679999999999</v>
          </cell>
          <cell r="J78">
            <v>5.7526679999999999</v>
          </cell>
          <cell r="K78">
            <v>5.7526679999999999</v>
          </cell>
          <cell r="L78">
            <v>5.7526679999999999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161.61095700000001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1316.8300200000001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345.16007999999999</v>
          </cell>
          <cell r="J80">
            <v>345.16007999999999</v>
          </cell>
          <cell r="K80">
            <v>345.16007999999999</v>
          </cell>
          <cell r="L80">
            <v>345.16007999999999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1556.2536600000001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1173.1758359999999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977.95356000000027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931.79000000000019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225.60463200000001</v>
          </cell>
          <cell r="I83">
            <v>158.2595685957447</v>
          </cell>
          <cell r="J83">
            <v>108.1022195</v>
          </cell>
          <cell r="K83">
            <v>52.948025877551032</v>
          </cell>
          <cell r="L83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HH2_BIO_SR_C_NEW</v>
          </cell>
          <cell r="C2" t="str">
            <v>HH2_CT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-2.304104589231693E-7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HH2_WE_ALK_DS_NEW</v>
          </cell>
          <cell r="C3" t="str">
            <v>HH2_WE_DT</v>
          </cell>
          <cell r="D3">
            <v>0</v>
          </cell>
          <cell r="E3">
            <v>8.9999999999981761E-2</v>
          </cell>
          <cell r="F3">
            <v>9.0000000000000024E-2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HH2_BIO_CM_CCS_NEW</v>
          </cell>
          <cell r="C4" t="str">
            <v>HH2_CT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-6.8286066049008667E-7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IMP_HH2_DMY_TECH</v>
          </cell>
          <cell r="C5" t="str">
            <v>HH2_CU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3.2730045723423952E-2</v>
          </cell>
          <cell r="J5">
            <v>0.18355176876261869</v>
          </cell>
          <cell r="K5">
            <v>0.17528185359352019</v>
          </cell>
          <cell r="L5">
            <v>0.12996908715815461</v>
          </cell>
        </row>
        <row r="6">
          <cell r="A6">
            <v>4</v>
          </cell>
          <cell r="B6" t="str">
            <v>IMP_HH2_DMY_TECH</v>
          </cell>
          <cell r="C6" t="str">
            <v>HH2_CT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8.7153151383507939E-3</v>
          </cell>
          <cell r="I6">
            <v>8.7163336403137271E-3</v>
          </cell>
          <cell r="J6">
            <v>8.7160307052127732E-3</v>
          </cell>
          <cell r="K6">
            <v>1.841051083260536</v>
          </cell>
          <cell r="L6">
            <v>12.572557896295169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43.069884218825287</v>
          </cell>
          <cell r="I7">
            <v>43.082549965899652</v>
          </cell>
          <cell r="J7">
            <v>215.65805074461349</v>
          </cell>
          <cell r="K7">
            <v>211.7744838257548</v>
          </cell>
          <cell r="L7">
            <v>373.27808460092189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0.09</v>
          </cell>
          <cell r="H8">
            <v>9.0000000000000024E-2</v>
          </cell>
          <cell r="I8">
            <v>0</v>
          </cell>
          <cell r="J8">
            <v>0</v>
          </cell>
          <cell r="K8">
            <v>41.083885821364063</v>
          </cell>
          <cell r="L8">
            <v>41.083885821364063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48.520247252317162</v>
          </cell>
          <cell r="E2">
            <v>29.608572922111879</v>
          </cell>
          <cell r="F2">
            <v>30.523713282097141</v>
          </cell>
          <cell r="G2">
            <v>28.128144276006271</v>
          </cell>
          <cell r="H2">
            <v>14.064072138003111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7.3395424536087814</v>
          </cell>
          <cell r="E3">
            <v>4.4861474124411922</v>
          </cell>
          <cell r="F3">
            <v>4.2394046225134918</v>
          </cell>
          <cell r="G3">
            <v>4.2618400418191307</v>
          </cell>
          <cell r="H3">
            <v>2.130920020909512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4.4037254721652888</v>
          </cell>
          <cell r="E4">
            <v>2.6916884474647151</v>
          </cell>
          <cell r="F4">
            <v>2.5436427735080942</v>
          </cell>
          <cell r="G4">
            <v>2.5571040250914852</v>
          </cell>
          <cell r="H4">
            <v>1.278552012545741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0.15062466113120579</v>
          </cell>
          <cell r="E5">
            <v>2.6916884474647218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17.373266901105328</v>
          </cell>
          <cell r="E6">
            <v>8.9722948248823915</v>
          </cell>
          <cell r="F6">
            <v>8.4788092450269783</v>
          </cell>
          <cell r="G6">
            <v>8.5236800836382614</v>
          </cell>
          <cell r="H6">
            <v>4.2618400418182398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39.633529249487609</v>
          </cell>
          <cell r="E7">
            <v>24.225196027182442</v>
          </cell>
          <cell r="F7">
            <v>22.89278496157284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9.898746550137993</v>
          </cell>
          <cell r="E8">
            <v>7.9189972401103956</v>
          </cell>
          <cell r="F8">
            <v>5.9392479300827832</v>
          </cell>
          <cell r="G8">
            <v>3.9594986200551978</v>
          </cell>
          <cell r="H8">
            <v>1.979749310027598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2.2843261269549169</v>
          </cell>
          <cell r="E9">
            <v>1.8274609015639369</v>
          </cell>
          <cell r="F9">
            <v>1.370595676172953</v>
          </cell>
          <cell r="G9">
            <v>0.91373045078196902</v>
          </cell>
          <cell r="H9">
            <v>0.45686522539097701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1.2183072677092921</v>
          </cell>
          <cell r="F10">
            <v>0.91373045078196902</v>
          </cell>
          <cell r="G10">
            <v>0.60915363385464105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8.3758624655014025</v>
          </cell>
          <cell r="E11">
            <v>6.7006899724011104</v>
          </cell>
          <cell r="F11">
            <v>5.0255174793008281</v>
          </cell>
          <cell r="G11">
            <v>3.350344986200545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8.5281508739650391</v>
          </cell>
          <cell r="F12">
            <v>6.396113155473782</v>
          </cell>
          <cell r="G12">
            <v>4.2640754369825222</v>
          </cell>
          <cell r="H12">
            <v>2.1320377184912571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0.97402941176470603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9.1991666666666116</v>
          </cell>
          <cell r="E15">
            <v>7.3593333333333337</v>
          </cell>
          <cell r="F15">
            <v>5.5194999999999999</v>
          </cell>
          <cell r="G15">
            <v>3.6796666666666682</v>
          </cell>
          <cell r="H15">
            <v>1.839833333333333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8.822377622377612</v>
          </cell>
          <cell r="E16">
            <v>7.0579020979020948</v>
          </cell>
          <cell r="F16">
            <v>5.2934265734265669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0.66167832167832163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261.0202930049507</v>
          </cell>
          <cell r="E18">
            <v>0.52400136203654135</v>
          </cell>
          <cell r="F18">
            <v>0</v>
          </cell>
          <cell r="G18">
            <v>33.822499744843327</v>
          </cell>
          <cell r="H18">
            <v>40.800561604239007</v>
          </cell>
          <cell r="I18">
            <v>43.365299185631102</v>
          </cell>
          <cell r="J18">
            <v>28.135282390103821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2.6668674698795178</v>
          </cell>
          <cell r="H20">
            <v>2.6668674698795178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61.841176470588231</v>
          </cell>
          <cell r="E21">
            <v>51.534313725490208</v>
          </cell>
          <cell r="F21">
            <v>46.867188475340313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21.307228915662652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3.7901941055865742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4.4388058944134254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11.96509169523792</v>
          </cell>
          <cell r="E32">
            <v>58.299137486704502</v>
          </cell>
          <cell r="F32">
            <v>87.837019665021216</v>
          </cell>
          <cell r="G32">
            <v>155.20579445330779</v>
          </cell>
          <cell r="H32">
            <v>218.30766062504449</v>
          </cell>
          <cell r="I32">
            <v>245.50403576831249</v>
          </cell>
          <cell r="J32">
            <v>251.9975693308001</v>
          </cell>
          <cell r="K32">
            <v>251.9975693308001</v>
          </cell>
          <cell r="L32">
            <v>254.93064149179301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3.5528909756800719</v>
          </cell>
          <cell r="G33">
            <v>3.552890975680068</v>
          </cell>
          <cell r="H33">
            <v>3.5528909756800711</v>
          </cell>
          <cell r="I33">
            <v>3.5528909756800719</v>
          </cell>
          <cell r="J33">
            <v>0.53512326167140856</v>
          </cell>
          <cell r="K33">
            <v>3.5528909756800719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134.37719788727671</v>
          </cell>
          <cell r="H34">
            <v>218.6036702645815</v>
          </cell>
          <cell r="I34">
            <v>218.6036702645815</v>
          </cell>
          <cell r="J34">
            <v>226.8947269372776</v>
          </cell>
          <cell r="K34">
            <v>238.6502805453664</v>
          </cell>
          <cell r="L34">
            <v>240.0341659807971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88.019318467962393</v>
          </cell>
          <cell r="E35">
            <v>157.19016227860391</v>
          </cell>
          <cell r="F35">
            <v>158.92096951360881</v>
          </cell>
          <cell r="G35">
            <v>94.612323466456957</v>
          </cell>
          <cell r="H35">
            <v>76.055101693712587</v>
          </cell>
          <cell r="I35">
            <v>135.39438787863841</v>
          </cell>
          <cell r="J35">
            <v>133.71211694759441</v>
          </cell>
          <cell r="K35">
            <v>124.67796785427321</v>
          </cell>
          <cell r="L35">
            <v>125.6488089217559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85.990219100963088</v>
          </cell>
          <cell r="F36">
            <v>80.802772177071802</v>
          </cell>
          <cell r="G36">
            <v>75.611331837534735</v>
          </cell>
          <cell r="H36">
            <v>70.427878329289243</v>
          </cell>
          <cell r="I36">
            <v>70.427878329289243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23.744027999999851</v>
          </cell>
          <cell r="E37">
            <v>22.64735081345983</v>
          </cell>
          <cell r="F37">
            <v>84.697536980143497</v>
          </cell>
          <cell r="G37">
            <v>87.820003046952479</v>
          </cell>
          <cell r="H37">
            <v>102.5705884909231</v>
          </cell>
          <cell r="I37">
            <v>117.32117393489391</v>
          </cell>
          <cell r="J37">
            <v>120.47649184970579</v>
          </cell>
          <cell r="K37">
            <v>117.4587241356971</v>
          </cell>
          <cell r="L37">
            <v>121.0116151113772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13.099499575067449</v>
          </cell>
          <cell r="G38">
            <v>112.6636492355377</v>
          </cell>
          <cell r="H38">
            <v>171.51313862478321</v>
          </cell>
          <cell r="I38">
            <v>208.8827034876258</v>
          </cell>
          <cell r="J38">
            <v>178.68341272234909</v>
          </cell>
          <cell r="K38">
            <v>196.40825617654639</v>
          </cell>
          <cell r="L38">
            <v>219.0089030338095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37.554339273065871</v>
          </cell>
          <cell r="J39">
            <v>210.08135327303029</v>
          </cell>
          <cell r="K39">
            <v>181.94986068602881</v>
          </cell>
          <cell r="L39">
            <v>132.60539576469219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1.283313447825938</v>
          </cell>
          <cell r="F40">
            <v>1.233899728671676</v>
          </cell>
          <cell r="G40">
            <v>14.71437702043603</v>
          </cell>
          <cell r="H40">
            <v>14.71390923934297</v>
          </cell>
          <cell r="I40">
            <v>35.040638354548847</v>
          </cell>
          <cell r="J40">
            <v>35.038053597910661</v>
          </cell>
          <cell r="K40">
            <v>33.806330347622222</v>
          </cell>
          <cell r="L40">
            <v>27.06523735309495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1.1067783943242659</v>
          </cell>
          <cell r="E41">
            <v>10.133315793290929</v>
          </cell>
          <cell r="F41">
            <v>18.118507040261061</v>
          </cell>
          <cell r="G41">
            <v>17.011728645936969</v>
          </cell>
          <cell r="H41">
            <v>0</v>
          </cell>
          <cell r="I41">
            <v>12.43554292028235</v>
          </cell>
          <cell r="J41">
            <v>13.139439043519509</v>
          </cell>
          <cell r="K41">
            <v>-5.4204523820210222E-7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9.0009000900071759E-2</v>
          </cell>
          <cell r="F42">
            <v>9.0009000900090633E-2</v>
          </cell>
          <cell r="G42">
            <v>9.0009000900041408E-2</v>
          </cell>
          <cell r="H42">
            <v>43.159893219725383</v>
          </cell>
          <cell r="I42">
            <v>5.5155449457594621</v>
          </cell>
          <cell r="J42">
            <v>5.4182538750812306</v>
          </cell>
          <cell r="K42">
            <v>29.657910078100649</v>
          </cell>
          <cell r="L42">
            <v>39.824327164594948</v>
          </cell>
        </row>
        <row r="43">
          <cell r="A43">
            <v>41</v>
          </cell>
          <cell r="B43" t="str">
            <v>IND_CH_MTH_NGASR_CCS_NEW</v>
          </cell>
          <cell r="C43" t="str">
            <v>IND_NGA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7.5362674036363625E-4</v>
          </cell>
          <cell r="I43">
            <v>4.6867531199999996E-3</v>
          </cell>
          <cell r="J43">
            <v>2.9105236363636371E-2</v>
          </cell>
          <cell r="K43">
            <v>2.9105750754249961E-2</v>
          </cell>
          <cell r="L43">
            <v>1.066780909090904</v>
          </cell>
        </row>
        <row r="44">
          <cell r="A44">
            <v>42</v>
          </cell>
          <cell r="B44" t="str">
            <v>IND_CH_EC_NEW</v>
          </cell>
          <cell r="C44" t="str">
            <v>IND_CH_ELC</v>
          </cell>
          <cell r="D44">
            <v>0</v>
          </cell>
          <cell r="E44">
            <v>247.71840521882629</v>
          </cell>
          <cell r="F44">
            <v>247.7154484543471</v>
          </cell>
          <cell r="G44">
            <v>247.71840521882629</v>
          </cell>
          <cell r="H44">
            <v>247.71840521882621</v>
          </cell>
          <cell r="I44">
            <v>247.71840521882629</v>
          </cell>
          <cell r="J44">
            <v>258.01756930645939</v>
          </cell>
          <cell r="K44">
            <v>274.22796883101768</v>
          </cell>
          <cell r="L44">
            <v>279.95034357615089</v>
          </cell>
        </row>
        <row r="45">
          <cell r="A45">
            <v>43</v>
          </cell>
          <cell r="B45" t="str">
            <v>IND_CH_OTH_NGA_NEW</v>
          </cell>
          <cell r="C45" t="str">
            <v>IND_NGA</v>
          </cell>
          <cell r="D45">
            <v>111.09820191736129</v>
          </cell>
          <cell r="E45">
            <v>0</v>
          </cell>
          <cell r="F45">
            <v>111.09820191736129</v>
          </cell>
          <cell r="G45">
            <v>20.13613736846666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57.897550022492688</v>
          </cell>
          <cell r="E46">
            <v>57.897550022492688</v>
          </cell>
          <cell r="F46">
            <v>34.079530736409673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152.0936874676685</v>
          </cell>
          <cell r="F47">
            <v>72.428552275377044</v>
          </cell>
          <cell r="G47">
            <v>255.5532072759807</v>
          </cell>
          <cell r="H47">
            <v>305.53956147820588</v>
          </cell>
          <cell r="I47">
            <v>335.77235643441128</v>
          </cell>
          <cell r="J47">
            <v>364.61003734993727</v>
          </cell>
          <cell r="K47">
            <v>369.65852940431182</v>
          </cell>
          <cell r="L47">
            <v>373.85916823649478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347.89024154720721</v>
          </cell>
          <cell r="E48">
            <v>378.45832673147072</v>
          </cell>
          <cell r="F48">
            <v>390.9283732853628</v>
          </cell>
          <cell r="G48">
            <v>444.77422528890861</v>
          </cell>
          <cell r="H48">
            <v>468.28369054986069</v>
          </cell>
          <cell r="I48">
            <v>497.49312284461092</v>
          </cell>
          <cell r="J48">
            <v>525.91973072311009</v>
          </cell>
          <cell r="K48">
            <v>526.61036932789409</v>
          </cell>
          <cell r="L48">
            <v>524.39809776926245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272.8450536236366</v>
          </cell>
          <cell r="E49">
            <v>206.37577160493831</v>
          </cell>
          <cell r="F49">
            <v>165.10061728395061</v>
          </cell>
          <cell r="G49">
            <v>124.99763736974261</v>
          </cell>
          <cell r="H49">
            <v>112.28880748064449</v>
          </cell>
          <cell r="I49">
            <v>56.14440374032224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20.507655367231639</v>
          </cell>
          <cell r="E50">
            <v>17.08971280602637</v>
          </cell>
          <cell r="F50">
            <v>13.67177024482109</v>
          </cell>
          <cell r="G50">
            <v>10.253827683615819</v>
          </cell>
          <cell r="H50">
            <v>17.76179926364026</v>
          </cell>
          <cell r="I50">
            <v>10.255626600753301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58.40484306340241</v>
          </cell>
          <cell r="E51">
            <v>48.670702552835351</v>
          </cell>
          <cell r="F51">
            <v>38.936562042268257</v>
          </cell>
          <cell r="G51">
            <v>29.202421531701201</v>
          </cell>
          <cell r="H51">
            <v>19.468281021134139</v>
          </cell>
          <cell r="I51">
            <v>9.7341405105670678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239.73569052102951</v>
          </cell>
          <cell r="E52">
            <v>199.7797421008579</v>
          </cell>
          <cell r="F52">
            <v>159.82379368068641</v>
          </cell>
          <cell r="G52">
            <v>119.8678452605147</v>
          </cell>
          <cell r="H52">
            <v>82.661350778209581</v>
          </cell>
          <cell r="I52">
            <v>39.955948420171609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110.0857189682999</v>
          </cell>
          <cell r="E53">
            <v>58.964506172839478</v>
          </cell>
          <cell r="F53">
            <v>47.171604938271599</v>
          </cell>
          <cell r="G53">
            <v>99.327329673571853</v>
          </cell>
          <cell r="H53">
            <v>23.585802469135761</v>
          </cell>
          <cell r="I53">
            <v>11.7929012345679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57.645300272023462</v>
          </cell>
          <cell r="I54">
            <v>28.822650136011731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75.31338622790031</v>
          </cell>
          <cell r="E55">
            <v>116.52985457208641</v>
          </cell>
          <cell r="F55">
            <v>93.223883657668964</v>
          </cell>
          <cell r="G55">
            <v>4.7971123666038942</v>
          </cell>
          <cell r="H55">
            <v>3.198074911069253</v>
          </cell>
          <cell r="I55">
            <v>1.5990374555346329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4.0320417287630388</v>
          </cell>
          <cell r="E56">
            <v>3.225633383010456</v>
          </cell>
          <cell r="F56">
            <v>2.6179582712370051</v>
          </cell>
          <cell r="G56">
            <v>1.616393889716838</v>
          </cell>
          <cell r="H56">
            <v>0.8064083457524972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0.26430315675382682</v>
          </cell>
          <cell r="E57">
            <v>0.26497764530551571</v>
          </cell>
          <cell r="F57">
            <v>0</v>
          </cell>
          <cell r="G57">
            <v>0.12891162444113249</v>
          </cell>
          <cell r="H57">
            <v>6.6244411326369421E-2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0.11527570789865869</v>
          </cell>
          <cell r="E58">
            <v>9.2220566318928485E-2</v>
          </cell>
          <cell r="F58">
            <v>6.9165424739196443E-2</v>
          </cell>
          <cell r="G58">
            <v>4.6110283159463417E-2</v>
          </cell>
          <cell r="H58">
            <v>2.3055141579728579E-2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112.2141422144653</v>
          </cell>
          <cell r="E59">
            <v>72.333145388642777</v>
          </cell>
          <cell r="F59">
            <v>106.9374788562223</v>
          </cell>
          <cell r="G59">
            <v>44.062345227547318</v>
          </cell>
          <cell r="H59">
            <v>28.933258155457111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23.46031094703287</v>
          </cell>
          <cell r="E60">
            <v>61.338703181635132</v>
          </cell>
          <cell r="F60">
            <v>0</v>
          </cell>
          <cell r="G60">
            <v>36.140763914619413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11.361739830849761</v>
          </cell>
          <cell r="F61">
            <v>9.089391864679822</v>
          </cell>
          <cell r="G61">
            <v>6.8170438985098647</v>
          </cell>
          <cell r="H61">
            <v>4.544695932339911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132.17530333839329</v>
          </cell>
          <cell r="E62">
            <v>50.450379312660928</v>
          </cell>
          <cell r="F62">
            <v>5.7540391541739933</v>
          </cell>
          <cell r="G62">
            <v>3.4791671331019818</v>
          </cell>
          <cell r="H62">
            <v>1.7395835665509909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16.967916713311251</v>
          </cell>
          <cell r="E63">
            <v>7.1443859845516631</v>
          </cell>
          <cell r="F63">
            <v>5.3582894884137469</v>
          </cell>
          <cell r="G63">
            <v>33.243877689515948</v>
          </cell>
          <cell r="H63">
            <v>25.5262957203397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88.064792712045417</v>
          </cell>
          <cell r="E64">
            <v>0</v>
          </cell>
          <cell r="F64">
            <v>0</v>
          </cell>
          <cell r="G64">
            <v>24.37759179277937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146.5638161390585</v>
          </cell>
          <cell r="E65">
            <v>238.49746310106579</v>
          </cell>
          <cell r="F65">
            <v>293.17029428650778</v>
          </cell>
          <cell r="G65">
            <v>342.48051202800002</v>
          </cell>
          <cell r="H65">
            <v>403.421202691134</v>
          </cell>
          <cell r="I65">
            <v>436.79252818995923</v>
          </cell>
          <cell r="J65">
            <v>466.37011179767961</v>
          </cell>
          <cell r="K65">
            <v>485.94668269902621</v>
          </cell>
          <cell r="L65">
            <v>510.35460831250731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10.305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4.1219999999999999</v>
          </cell>
          <cell r="H68">
            <v>2.0609999999999991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0</v>
          </cell>
          <cell r="E69">
            <v>8.2439999999999998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29.359359459276739</v>
          </cell>
          <cell r="E70">
            <v>34.583519673996612</v>
          </cell>
          <cell r="F70">
            <v>18.460738406874</v>
          </cell>
          <cell r="G70">
            <v>56.803541430233317</v>
          </cell>
          <cell r="H70">
            <v>62.693339324947843</v>
          </cell>
          <cell r="I70">
            <v>115.9653481430301</v>
          </cell>
          <cell r="J70">
            <v>164.6861259769552</v>
          </cell>
          <cell r="K70">
            <v>104.921675390046</v>
          </cell>
          <cell r="L70">
            <v>53.748139734382292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47.301190239945832</v>
          </cell>
          <cell r="E71">
            <v>55.717892808105617</v>
          </cell>
          <cell r="F71">
            <v>29.74230076663034</v>
          </cell>
          <cell r="G71">
            <v>91.516816748709246</v>
          </cell>
          <cell r="H71">
            <v>101.0059355790827</v>
          </cell>
          <cell r="I71">
            <v>186.83306089710399</v>
          </cell>
          <cell r="J71">
            <v>265.3276474073167</v>
          </cell>
          <cell r="K71">
            <v>169.04047701729621</v>
          </cell>
          <cell r="L71">
            <v>86.594225127615886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0.81553776275768641</v>
          </cell>
          <cell r="E72">
            <v>0.9606533242776838</v>
          </cell>
          <cell r="F72">
            <v>0.51279828907983305</v>
          </cell>
          <cell r="G72">
            <v>1.577876150839814</v>
          </cell>
          <cell r="H72">
            <v>1.7414816479152131</v>
          </cell>
          <cell r="I72">
            <v>3.2212596706397449</v>
          </cell>
          <cell r="J72">
            <v>4.5746146104710066</v>
          </cell>
          <cell r="K72">
            <v>2.91449098305683</v>
          </cell>
          <cell r="L72">
            <v>1.493003881510619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0.15658447654695939</v>
          </cell>
          <cell r="E73">
            <v>6.4799777739179323</v>
          </cell>
          <cell r="F73">
            <v>11.94989087266859</v>
          </cell>
          <cell r="G73">
            <v>18.64496679295641</v>
          </cell>
          <cell r="H73">
            <v>23.14144961900497</v>
          </cell>
          <cell r="I73">
            <v>25.365298181837801</v>
          </cell>
          <cell r="J73">
            <v>26.784438024331909</v>
          </cell>
          <cell r="K73">
            <v>28.403469101468112</v>
          </cell>
          <cell r="L73">
            <v>30.170649052906182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0.4567330901258656</v>
          </cell>
          <cell r="E74">
            <v>17.8199388782743</v>
          </cell>
          <cell r="F74">
            <v>32.862199899838593</v>
          </cell>
          <cell r="G74">
            <v>51.273658680630099</v>
          </cell>
          <cell r="H74">
            <v>67.196024495523162</v>
          </cell>
          <cell r="I74">
            <v>69.754569999785872</v>
          </cell>
          <cell r="J74">
            <v>73.657204566912625</v>
          </cell>
          <cell r="K74">
            <v>78.109540029037205</v>
          </cell>
          <cell r="L74">
            <v>82.969284895491867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10.76451646711455</v>
          </cell>
          <cell r="E75">
            <v>59.342559006563079</v>
          </cell>
          <cell r="F75">
            <v>95.41417378940217</v>
          </cell>
          <cell r="G75">
            <v>145.57073167085241</v>
          </cell>
          <cell r="H75">
            <v>163.99008107700189</v>
          </cell>
          <cell r="I75">
            <v>200.59687711986331</v>
          </cell>
          <cell r="J75">
            <v>232.36554295848001</v>
          </cell>
          <cell r="K75">
            <v>237.46442250377299</v>
          </cell>
          <cell r="L75">
            <v>247.90049873926429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1.4774826523490561</v>
          </cell>
          <cell r="E76">
            <v>8.1450571185478751</v>
          </cell>
          <cell r="F76">
            <v>13.096063069133629</v>
          </cell>
          <cell r="G76">
            <v>19.980296503842489</v>
          </cell>
          <cell r="H76">
            <v>22.508442500764971</v>
          </cell>
          <cell r="I76">
            <v>27.532904702726331</v>
          </cell>
          <cell r="J76">
            <v>31.893309817830591</v>
          </cell>
          <cell r="K76">
            <v>32.593156029929617</v>
          </cell>
          <cell r="L76">
            <v>34.025558650487262</v>
          </cell>
        </row>
        <row r="77">
          <cell r="A77">
            <v>75</v>
          </cell>
          <cell r="B77" t="str">
            <v>IND_IS_BOF_BFBOF_CCS_NEW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6.8548759675314214E-7</v>
          </cell>
        </row>
        <row r="78">
          <cell r="A78">
            <v>76</v>
          </cell>
          <cell r="B78" t="str">
            <v>IND_IS_BOF_BFBOF_CCS_NEW</v>
          </cell>
          <cell r="C78" t="str">
            <v>IND_COK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3.6964662299803618E-8</v>
          </cell>
          <cell r="I78">
            <v>0</v>
          </cell>
          <cell r="J78">
            <v>0</v>
          </cell>
          <cell r="K78">
            <v>0</v>
          </cell>
          <cell r="L78">
            <v>2.4223076886008161E-8</v>
          </cell>
        </row>
        <row r="79">
          <cell r="A79">
            <v>77</v>
          </cell>
          <cell r="B79" t="str">
            <v>IND_IS_BOF_BFBOF_CCS_NEW</v>
          </cell>
          <cell r="C79" t="str">
            <v>IND_BFG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6.8386613403209451E-9</v>
          </cell>
        </row>
        <row r="80">
          <cell r="A80">
            <v>78</v>
          </cell>
          <cell r="B80" t="str">
            <v>IND_IS_BOF_HISBOF_NEW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3.4836065573733352E-3</v>
          </cell>
          <cell r="H80">
            <v>3.4836065573743912E-3</v>
          </cell>
          <cell r="I80">
            <v>2.5412353486139471E-2</v>
          </cell>
          <cell r="J80">
            <v>0.14758680066053581</v>
          </cell>
          <cell r="K80">
            <v>0.91509294316671197</v>
          </cell>
          <cell r="L80">
            <v>1.0592064945455151</v>
          </cell>
        </row>
        <row r="81">
          <cell r="A81">
            <v>79</v>
          </cell>
          <cell r="B81" t="str">
            <v>IND_IS_BOF_HISBOF_NEW</v>
          </cell>
          <cell r="C81" t="str">
            <v>IND_COA</v>
          </cell>
          <cell r="D81">
            <v>0</v>
          </cell>
          <cell r="E81">
            <v>0</v>
          </cell>
          <cell r="F81">
            <v>0</v>
          </cell>
          <cell r="G81">
            <v>0.1068306010927824</v>
          </cell>
          <cell r="H81">
            <v>0.10683060109281479</v>
          </cell>
          <cell r="I81">
            <v>0.77931217357446858</v>
          </cell>
          <cell r="J81">
            <v>4.5259952202575153</v>
          </cell>
          <cell r="K81">
            <v>28.062850257112551</v>
          </cell>
          <cell r="L81">
            <v>36.236796834521897</v>
          </cell>
        </row>
        <row r="82">
          <cell r="A82">
            <v>80</v>
          </cell>
          <cell r="B82" t="str">
            <v>IND_IS_DRI_DRIEAF_CCS_NEW</v>
          </cell>
          <cell r="C82" t="str">
            <v>IND_NGA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4.6497970909065393E-8</v>
          </cell>
        </row>
        <row r="83">
          <cell r="A83">
            <v>81</v>
          </cell>
          <cell r="B83" t="str">
            <v>IND_IS_DRI_DRIEAF_CCS_NEW</v>
          </cell>
          <cell r="C83" t="str">
            <v>IND_COK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2.6084931442230448E-8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IND_IS_DRI_ULCORED_CCS_NEW</v>
          </cell>
          <cell r="C84" t="str">
            <v>IND_NGA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1.1086472727272841E-7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IND_IS_MD_ELC_NEW</v>
          </cell>
          <cell r="C85" t="str">
            <v>IND_IS_ELC</v>
          </cell>
          <cell r="D85">
            <v>231.21452013845419</v>
          </cell>
          <cell r="E85">
            <v>195.55973582000161</v>
          </cell>
          <cell r="F85">
            <v>196.75230545718051</v>
          </cell>
          <cell r="G85">
            <v>133.43343461112269</v>
          </cell>
          <cell r="H85">
            <v>101.8111295163481</v>
          </cell>
          <cell r="I85">
            <v>77.825055631316076</v>
          </cell>
          <cell r="J85">
            <v>25.845280285146782</v>
          </cell>
          <cell r="K85">
            <v>16.419667510178741</v>
          </cell>
          <cell r="L85">
            <v>8.3876622633615252</v>
          </cell>
        </row>
        <row r="86">
          <cell r="A86">
            <v>84</v>
          </cell>
          <cell r="B86" t="str">
            <v>IND_FEA_NEW</v>
          </cell>
          <cell r="C86" t="str">
            <v>IND_COK</v>
          </cell>
          <cell r="D86">
            <v>6.820689863439509</v>
          </cell>
          <cell r="E86">
            <v>26.135109064052031</v>
          </cell>
          <cell r="F86">
            <v>28.371071948214809</v>
          </cell>
          <cell r="G86">
            <v>35.606937660995229</v>
          </cell>
          <cell r="H86">
            <v>39.561839286487377</v>
          </cell>
          <cell r="I86">
            <v>44.026046505209123</v>
          </cell>
          <cell r="J86">
            <v>43.767145691415401</v>
          </cell>
          <cell r="K86">
            <v>43.693256724352082</v>
          </cell>
          <cell r="L86">
            <v>43.598890457433022</v>
          </cell>
        </row>
        <row r="87">
          <cell r="A87">
            <v>85</v>
          </cell>
          <cell r="B87" t="str">
            <v>IND_NF_ALU_EXS</v>
          </cell>
          <cell r="C87" t="str">
            <v>IND_NGA</v>
          </cell>
          <cell r="D87">
            <v>35.827787021630641</v>
          </cell>
          <cell r="E87">
            <v>28.662229617304501</v>
          </cell>
          <cell r="F87">
            <v>21.496672212978378</v>
          </cell>
          <cell r="G87">
            <v>17.5498832043993</v>
          </cell>
          <cell r="H87">
            <v>11.43479797404035</v>
          </cell>
          <cell r="I87">
            <v>11.34546589018302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IND_HFO</v>
          </cell>
          <cell r="D88">
            <v>7.4126455906821933</v>
          </cell>
          <cell r="E88">
            <v>5.9301164725457571</v>
          </cell>
          <cell r="F88">
            <v>4.4475873544093174</v>
          </cell>
          <cell r="G88">
            <v>3.6310103181515792</v>
          </cell>
          <cell r="H88">
            <v>2.365820270491108</v>
          </cell>
          <cell r="I88">
            <v>2.347337770382695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IND_COA</v>
          </cell>
          <cell r="D89">
            <v>5.1476705490848573</v>
          </cell>
          <cell r="E89">
            <v>4.1181364392678868</v>
          </cell>
          <cell r="F89">
            <v>3.0886023294509162</v>
          </cell>
          <cell r="G89">
            <v>2.5215349431608178</v>
          </cell>
          <cell r="H89">
            <v>1.6429307433966021</v>
          </cell>
          <cell r="I89">
            <v>1.6300956738768719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IND_NF_ALU_EXS</v>
          </cell>
          <cell r="C90" t="str">
            <v>IND_COK</v>
          </cell>
          <cell r="D90">
            <v>4.3240432612312816</v>
          </cell>
          <cell r="E90">
            <v>3.4592346089850259</v>
          </cell>
          <cell r="F90">
            <v>2.594425956738764</v>
          </cell>
          <cell r="G90">
            <v>2.1180893522550881</v>
          </cell>
          <cell r="H90">
            <v>1.380061824453146</v>
          </cell>
          <cell r="I90">
            <v>1.3692803660565791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IND_NGA</v>
          </cell>
          <cell r="D91">
            <v>8.5322046374677907</v>
          </cell>
          <cell r="E91">
            <v>6.8257637099742272</v>
          </cell>
          <cell r="F91">
            <v>5.1193227824806753</v>
          </cell>
          <cell r="G91">
            <v>3.412881854987114</v>
          </cell>
          <cell r="H91">
            <v>1.7064409274935579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IND_HFO</v>
          </cell>
          <cell r="D92">
            <v>1.11428045638572</v>
          </cell>
          <cell r="E92">
            <v>0.89142436510857814</v>
          </cell>
          <cell r="F92">
            <v>0.66856827383143169</v>
          </cell>
          <cell r="G92">
            <v>0.44571218255428913</v>
          </cell>
          <cell r="H92">
            <v>0.2228560912771439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IND_COA</v>
          </cell>
          <cell r="D93">
            <v>0.764078027235922</v>
          </cell>
          <cell r="E93">
            <v>0.61126242178873758</v>
          </cell>
          <cell r="F93">
            <v>0.45844681634155299</v>
          </cell>
          <cell r="G93">
            <v>0.30563121089436879</v>
          </cell>
          <cell r="H93">
            <v>0.15281560544718431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IND_NF_COP_EXS</v>
          </cell>
          <cell r="C94" t="str">
            <v>IND_COK</v>
          </cell>
          <cell r="D94">
            <v>1.3052999631947</v>
          </cell>
          <cell r="E94">
            <v>1.0442399705557599</v>
          </cell>
          <cell r="F94">
            <v>0.7831799779168197</v>
          </cell>
          <cell r="G94">
            <v>0.52211998527787995</v>
          </cell>
          <cell r="H94">
            <v>0.26105999263893992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IND_NGA</v>
          </cell>
          <cell r="D95">
            <v>2.5577637765657322</v>
          </cell>
          <cell r="E95">
            <v>1.8446595934370409</v>
          </cell>
          <cell r="F95">
            <v>1.7051758510438191</v>
          </cell>
          <cell r="G95">
            <v>1.2788818882828661</v>
          </cell>
          <cell r="H95">
            <v>0.85258792552191043</v>
          </cell>
          <cell r="I95">
            <v>0.4262939627609566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IND_NF_ZNC_EXS</v>
          </cell>
          <cell r="C96" t="str">
            <v>IND_HFO</v>
          </cell>
          <cell r="D96">
            <v>1.4597338724844839</v>
          </cell>
          <cell r="E96">
            <v>1.0527602730221559</v>
          </cell>
          <cell r="F96">
            <v>0.97315591498965615</v>
          </cell>
          <cell r="G96">
            <v>0.72986693624224208</v>
          </cell>
          <cell r="H96">
            <v>0.48657795749482807</v>
          </cell>
          <cell r="I96">
            <v>0.24328897874741409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IND_NGA</v>
          </cell>
          <cell r="D97">
            <v>57.517654751525718</v>
          </cell>
          <cell r="E97">
            <v>47.931378959604757</v>
          </cell>
          <cell r="F97">
            <v>38.34510316768381</v>
          </cell>
          <cell r="G97">
            <v>28.758827375762859</v>
          </cell>
          <cell r="H97">
            <v>19.172551583841908</v>
          </cell>
          <cell r="I97">
            <v>9.5862757919209578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IND_NF_AMN_EXS</v>
          </cell>
          <cell r="C98" t="str">
            <v>IND_HFO</v>
          </cell>
          <cell r="D98">
            <v>3.544692676547514</v>
          </cell>
          <cell r="E98">
            <v>2.9539105637895959</v>
          </cell>
          <cell r="F98">
            <v>2.363128451031677</v>
          </cell>
          <cell r="G98">
            <v>1.7723463382737521</v>
          </cell>
          <cell r="H98">
            <v>1.181564225515837</v>
          </cell>
          <cell r="I98">
            <v>0.59078211275791948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IND_NF_EC_EXS</v>
          </cell>
          <cell r="C99" t="str">
            <v>IND_NF_ELC</v>
          </cell>
          <cell r="D99">
            <v>188.06621121457431</v>
          </cell>
          <cell r="E99">
            <v>161.06731527418319</v>
          </cell>
          <cell r="F99">
            <v>131.51949685470419</v>
          </cell>
          <cell r="G99">
            <v>81.098750000000024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IND_NF_MD_ELC_EXS</v>
          </cell>
          <cell r="C100" t="str">
            <v>IND_NF_ELC</v>
          </cell>
          <cell r="D100">
            <v>24.43651162790697</v>
          </cell>
          <cell r="E100">
            <v>19.549209302325579</v>
          </cell>
          <cell r="F100">
            <v>14.661906976744181</v>
          </cell>
          <cell r="G100">
            <v>9.7746046511627895</v>
          </cell>
          <cell r="H100">
            <v>4.8873023255813974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IND_LPG</v>
          </cell>
          <cell r="D101">
            <v>3.0019999999999998</v>
          </cell>
          <cell r="E101">
            <v>2.4016000000000002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IND_OIL</v>
          </cell>
          <cell r="D102">
            <v>0</v>
          </cell>
          <cell r="E102">
            <v>0</v>
          </cell>
          <cell r="F102">
            <v>1.801199999999999</v>
          </cell>
          <cell r="G102">
            <v>1.2008000000000001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0.62940652941176645</v>
          </cell>
          <cell r="E103">
            <v>4.1080341800368814</v>
          </cell>
          <cell r="F103">
            <v>6.3494770844588571</v>
          </cell>
          <cell r="G103">
            <v>11.072062101493049</v>
          </cell>
          <cell r="H103">
            <v>16.04112843105537</v>
          </cell>
          <cell r="I103">
            <v>18.82048235741507</v>
          </cell>
          <cell r="J103">
            <v>26.165019035833151</v>
          </cell>
          <cell r="K103">
            <v>26.165019035833161</v>
          </cell>
          <cell r="L103">
            <v>23.79629868110883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1.2171953126035211</v>
          </cell>
          <cell r="F104">
            <v>1.8813265435433639</v>
          </cell>
          <cell r="G104">
            <v>3.2806109930349789</v>
          </cell>
          <cell r="H104">
            <v>4.7529269425349252</v>
          </cell>
          <cell r="I104">
            <v>5.5764392170118757</v>
          </cell>
          <cell r="J104">
            <v>7.7525982328394507</v>
          </cell>
          <cell r="K104">
            <v>7.7525982328394498</v>
          </cell>
          <cell r="L104">
            <v>7.0507551647729816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23.78442969950358</v>
          </cell>
          <cell r="H105">
            <v>34.458720333378182</v>
          </cell>
          <cell r="I105">
            <v>40.429184323336102</v>
          </cell>
          <cell r="J105">
            <v>56.206337188086003</v>
          </cell>
          <cell r="K105">
            <v>56.20633718808601</v>
          </cell>
          <cell r="L105">
            <v>51.117974944604128</v>
          </cell>
        </row>
        <row r="106">
          <cell r="A106">
            <v>104</v>
          </cell>
          <cell r="B106" t="str">
            <v>IND_NF_ALU_SEC_NEW</v>
          </cell>
          <cell r="C106" t="str">
            <v>IND_NGA</v>
          </cell>
          <cell r="D106">
            <v>9.6087340344827616</v>
          </cell>
          <cell r="E106">
            <v>11.231391234800091</v>
          </cell>
          <cell r="F106">
            <v>12.00476062234037</v>
          </cell>
          <cell r="G106">
            <v>13.284330172149311</v>
          </cell>
          <cell r="H106">
            <v>12.117258137666539</v>
          </cell>
          <cell r="I106">
            <v>11.933400442293729</v>
          </cell>
          <cell r="J106">
            <v>11.824472217340141</v>
          </cell>
          <cell r="K106">
            <v>11.772360000000001</v>
          </cell>
          <cell r="L106">
            <v>11.746919999999999</v>
          </cell>
        </row>
        <row r="107">
          <cell r="A107">
            <v>105</v>
          </cell>
          <cell r="B107" t="str">
            <v>IND_NF_ALU_SEC_NEW</v>
          </cell>
          <cell r="C107" t="str">
            <v>IND_HFO</v>
          </cell>
          <cell r="D107">
            <v>0.33518839655172422</v>
          </cell>
          <cell r="E107">
            <v>0.39179271749302619</v>
          </cell>
          <cell r="F107">
            <v>0.41877071938396609</v>
          </cell>
          <cell r="G107">
            <v>0.46340686647032459</v>
          </cell>
          <cell r="H107">
            <v>0.42269505131394919</v>
          </cell>
          <cell r="I107">
            <v>0.41628141077768799</v>
          </cell>
          <cell r="J107">
            <v>0.41248158897698178</v>
          </cell>
          <cell r="K107">
            <v>0.41066372093023262</v>
          </cell>
          <cell r="L107">
            <v>0.40977627906976749</v>
          </cell>
        </row>
        <row r="108">
          <cell r="A108">
            <v>106</v>
          </cell>
          <cell r="B108" t="str">
            <v>IND_NF_ALU_HLHIA_NEW</v>
          </cell>
          <cell r="C108" t="str">
            <v>IND_NGA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0.85303043209208396</v>
          </cell>
          <cell r="I108">
            <v>0.85303043209208396</v>
          </cell>
          <cell r="J108">
            <v>2.4988655810406808</v>
          </cell>
          <cell r="K108">
            <v>2.4946259529461421</v>
          </cell>
          <cell r="L108">
            <v>0</v>
          </cell>
        </row>
        <row r="109">
          <cell r="A109">
            <v>107</v>
          </cell>
          <cell r="B109" t="str">
            <v>IND_NF_ALU_CBT_NEW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1.8661407714058229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</v>
          </cell>
          <cell r="F110">
            <v>4.8186471581809132</v>
          </cell>
          <cell r="G110">
            <v>4.2486527830801917</v>
          </cell>
          <cell r="H110">
            <v>4.6760391748744539</v>
          </cell>
          <cell r="I110">
            <v>5.1591899598211253</v>
          </cell>
          <cell r="J110">
            <v>4.8623822342797292</v>
          </cell>
          <cell r="K110">
            <v>4.816727903715984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0.40328280587275689</v>
          </cell>
          <cell r="E111">
            <v>0.47852159182249498</v>
          </cell>
          <cell r="F111">
            <v>0.5162836240908123</v>
          </cell>
          <cell r="G111">
            <v>0.63729791746202868</v>
          </cell>
          <cell r="H111">
            <v>0.70140587623116812</v>
          </cell>
          <cell r="I111">
            <v>0.77387849397316866</v>
          </cell>
          <cell r="J111">
            <v>0.72935733514195922</v>
          </cell>
          <cell r="K111">
            <v>0.72250918555739796</v>
          </cell>
          <cell r="L111">
            <v>0.71756356013936051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1.6994611132320749</v>
          </cell>
          <cell r="H112">
            <v>1.87041566994978</v>
          </cell>
          <cell r="I112">
            <v>2.063675983928448</v>
          </cell>
          <cell r="J112">
            <v>1.9449528937118901</v>
          </cell>
          <cell r="K112">
            <v>1.926691161486392</v>
          </cell>
          <cell r="L112">
            <v>1.9135028270382921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0.31901439454833008</v>
          </cell>
          <cell r="F113">
            <v>0.34418908272720777</v>
          </cell>
          <cell r="G113">
            <v>0.42486527830801912</v>
          </cell>
          <cell r="H113">
            <v>0.46760391748744562</v>
          </cell>
          <cell r="I113">
            <v>0.51591899598211255</v>
          </cell>
          <cell r="J113">
            <v>0.48623822342797263</v>
          </cell>
          <cell r="K113">
            <v>0.48167279037159849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36.465357450187682</v>
          </cell>
          <cell r="H114">
            <v>105.9092399979569</v>
          </cell>
          <cell r="I114">
            <v>103.6342218785842</v>
          </cell>
          <cell r="J114">
            <v>93.318139418167959</v>
          </cell>
          <cell r="K114">
            <v>92.073697090969574</v>
          </cell>
          <cell r="L114">
            <v>89.593263250052786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15.76190135173043</v>
          </cell>
          <cell r="E115">
            <v>12.930505797333799</v>
          </cell>
          <cell r="F115">
            <v>10.627996990358779</v>
          </cell>
          <cell r="G115">
            <v>10.856889516791121</v>
          </cell>
          <cell r="H115">
            <v>9.1820653683916795</v>
          </cell>
          <cell r="I115">
            <v>12.53069030491284</v>
          </cell>
          <cell r="J115">
            <v>2.467874812053263</v>
          </cell>
          <cell r="K115">
            <v>2.337286313827053</v>
          </cell>
          <cell r="L115">
            <v>2.2773404985097678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53.237959527824621</v>
          </cell>
          <cell r="E116">
            <v>37.540715008431718</v>
          </cell>
          <cell r="F116">
            <v>28.155536256323789</v>
          </cell>
          <cell r="G116">
            <v>21.295183811129849</v>
          </cell>
          <cell r="H116">
            <v>10.64759190556493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9.1381112984822916</v>
          </cell>
          <cell r="E117">
            <v>7.3104890387858514</v>
          </cell>
          <cell r="F117">
            <v>5.4828667790893784</v>
          </cell>
          <cell r="G117">
            <v>3.6552445193929168</v>
          </cell>
          <cell r="H117">
            <v>1.8276222596964571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24.740590219224281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4.9481180438448584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65.794401349072515</v>
          </cell>
          <cell r="E119">
            <v>57.685173693085979</v>
          </cell>
          <cell r="F119">
            <v>43.263880269814507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153.61114598372311</v>
          </cell>
          <cell r="E120">
            <v>138.11779102883591</v>
          </cell>
          <cell r="F120">
            <v>110.4942328230687</v>
          </cell>
          <cell r="G120">
            <v>34.892915628337477</v>
          </cell>
          <cell r="H120">
            <v>17.446457814168749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22.455369813651131</v>
          </cell>
          <cell r="E121">
            <v>20.190501512993919</v>
          </cell>
          <cell r="F121">
            <v>16.152401210395158</v>
          </cell>
          <cell r="G121">
            <v>5.1007582769668929</v>
          </cell>
          <cell r="H121">
            <v>2.5503791384834549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12.99827696689214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80.968317787603695</v>
          </cell>
          <cell r="E123">
            <v>72.801782217871121</v>
          </cell>
          <cell r="F123">
            <v>58.241425774296907</v>
          </cell>
          <cell r="G123">
            <v>18.392029191883228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236.63152106500249</v>
          </cell>
          <cell r="E124">
            <v>212.7646582413671</v>
          </cell>
          <cell r="F124">
            <v>170.21172659309369</v>
          </cell>
          <cell r="G124">
            <v>40.752794588821637</v>
          </cell>
          <cell r="H124">
            <v>20.37639729441084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93.930099541284363</v>
          </cell>
          <cell r="E125">
            <v>78.275082951070331</v>
          </cell>
          <cell r="F125">
            <v>62.620066360856271</v>
          </cell>
          <cell r="G125">
            <v>46.96504977064221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5.0855330275229189</v>
          </cell>
          <cell r="H126">
            <v>3.390355351681956</v>
          </cell>
          <cell r="I126">
            <v>1.6951776758409769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25.67128348623854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49.777439239946951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5.846005302695537</v>
          </cell>
          <cell r="E129">
            <v>4.8716710855796297</v>
          </cell>
          <cell r="F129">
            <v>3.8973368684636909</v>
          </cell>
          <cell r="G129">
            <v>2.9230026513477809</v>
          </cell>
          <cell r="H129">
            <v>1.9486684342318501</v>
          </cell>
          <cell r="I129">
            <v>0.97433421711592383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181.61686699507379</v>
          </cell>
          <cell r="F130">
            <v>136.2126502463054</v>
          </cell>
          <cell r="G130">
            <v>90.808433497536953</v>
          </cell>
          <cell r="H130">
            <v>45.404216748768462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20.1768354679803</v>
          </cell>
          <cell r="F131">
            <v>15.13262660098521</v>
          </cell>
          <cell r="G131">
            <v>10.08841773399014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14.57497536945815</v>
          </cell>
          <cell r="F132">
            <v>10.931231527093599</v>
          </cell>
          <cell r="G132">
            <v>7.2874876847290659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5.9349663656822109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5.4696000000000016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15.94343363431779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12.71272055947674</v>
          </cell>
          <cell r="E136">
            <v>19.255377273138809</v>
          </cell>
          <cell r="F136">
            <v>25.91954946152681</v>
          </cell>
          <cell r="G136">
            <v>47.817427398549363</v>
          </cell>
          <cell r="H136">
            <v>53.675716305090269</v>
          </cell>
          <cell r="I136">
            <v>59.624824076517832</v>
          </cell>
          <cell r="J136">
            <v>58.998853428595673</v>
          </cell>
          <cell r="K136">
            <v>59.244076545146413</v>
          </cell>
          <cell r="L136">
            <v>59.248831087878983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25.42544111895349</v>
          </cell>
          <cell r="E137">
            <v>38.510754546277603</v>
          </cell>
          <cell r="F137">
            <v>51.839098923053633</v>
          </cell>
          <cell r="G137">
            <v>95.634854797098697</v>
          </cell>
          <cell r="H137">
            <v>107.35143261018059</v>
          </cell>
          <cell r="I137">
            <v>119.24964815303569</v>
          </cell>
          <cell r="J137">
            <v>117.9977068571913</v>
          </cell>
          <cell r="K137">
            <v>118.4881530902928</v>
          </cell>
          <cell r="L137">
            <v>118.49766217575799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98.523584335944747</v>
          </cell>
          <cell r="E138">
            <v>149.2291738668257</v>
          </cell>
          <cell r="F138">
            <v>200.87650832683281</v>
          </cell>
          <cell r="G138">
            <v>370.58506233875761</v>
          </cell>
          <cell r="H138">
            <v>415.98680136444978</v>
          </cell>
          <cell r="I138">
            <v>462.09238659301332</v>
          </cell>
          <cell r="J138">
            <v>457.24111407161661</v>
          </cell>
          <cell r="K138">
            <v>459.14159322488462</v>
          </cell>
          <cell r="L138">
            <v>459.17844093106191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7.9454503496729636</v>
          </cell>
          <cell r="E139">
            <v>12.03461079571175</v>
          </cell>
          <cell r="F139">
            <v>16.19971841345426</v>
          </cell>
          <cell r="G139">
            <v>29.88589212409336</v>
          </cell>
          <cell r="H139">
            <v>33.547322690681433</v>
          </cell>
          <cell r="I139">
            <v>37.265515047823641</v>
          </cell>
          <cell r="J139">
            <v>36.8742833928723</v>
          </cell>
          <cell r="K139">
            <v>37.027547840716487</v>
          </cell>
          <cell r="L139">
            <v>37.030519429924347</v>
          </cell>
        </row>
        <row r="140">
          <cell r="A140">
            <v>138</v>
          </cell>
          <cell r="B140" t="str">
            <v>IND_NM_LIM_LRK_NEW</v>
          </cell>
          <cell r="C140" t="str">
            <v>IND_NGA</v>
          </cell>
          <cell r="D140">
            <v>0.44330607999999933</v>
          </cell>
          <cell r="E140">
            <v>1.8829960970431809</v>
          </cell>
          <cell r="F140">
            <v>2.934327152467707</v>
          </cell>
          <cell r="G140">
            <v>4.6075506687945182</v>
          </cell>
          <cell r="H140">
            <v>5.8566464739609803</v>
          </cell>
          <cell r="I140">
            <v>7.0760183796007023</v>
          </cell>
          <cell r="J140">
            <v>8.2014543351126736</v>
          </cell>
          <cell r="K140">
            <v>8.2551820109409935</v>
          </cell>
          <cell r="L140">
            <v>8.3018421703218799</v>
          </cell>
        </row>
        <row r="141">
          <cell r="A141">
            <v>139</v>
          </cell>
          <cell r="B141" t="str">
            <v>IND_NM_LIM_LRK_NEW</v>
          </cell>
          <cell r="C141" t="str">
            <v>IND_HFO</v>
          </cell>
          <cell r="D141">
            <v>0.14776869333333331</v>
          </cell>
          <cell r="E141">
            <v>0.62766536568085707</v>
          </cell>
          <cell r="F141">
            <v>0.97810905082257049</v>
          </cell>
          <cell r="G141">
            <v>1.535850222931505</v>
          </cell>
          <cell r="H141">
            <v>1.9522154913203269</v>
          </cell>
          <cell r="I141">
            <v>2.3586727932002338</v>
          </cell>
          <cell r="J141">
            <v>2.7338181117042262</v>
          </cell>
          <cell r="K141">
            <v>2.7517273369803319</v>
          </cell>
          <cell r="L141">
            <v>2.767280723440626</v>
          </cell>
        </row>
        <row r="142">
          <cell r="A142">
            <v>140</v>
          </cell>
          <cell r="B142" t="str">
            <v>IND_NM_LIM_LRK_NEW</v>
          </cell>
          <cell r="C142" t="str">
            <v>IND_BIO</v>
          </cell>
          <cell r="D142">
            <v>2.0687617066666641</v>
          </cell>
          <cell r="E142">
            <v>8.7873151195354264</v>
          </cell>
          <cell r="F142">
            <v>13.69352671151599</v>
          </cell>
          <cell r="G142">
            <v>21.501903121041082</v>
          </cell>
          <cell r="H142">
            <v>27.331016878484569</v>
          </cell>
          <cell r="I142">
            <v>33.021419104803257</v>
          </cell>
          <cell r="J142">
            <v>38.273453563859128</v>
          </cell>
          <cell r="K142">
            <v>38.524182717724607</v>
          </cell>
          <cell r="L142">
            <v>38.741930128168732</v>
          </cell>
        </row>
        <row r="143">
          <cell r="A143">
            <v>141</v>
          </cell>
          <cell r="B143" t="str">
            <v>IND_NM_LIM_LRK_NEW</v>
          </cell>
          <cell r="C143" t="str">
            <v>IND_COA</v>
          </cell>
          <cell r="D143">
            <v>11.96926416</v>
          </cell>
          <cell r="E143">
            <v>50.840894620164761</v>
          </cell>
          <cell r="F143">
            <v>79.226833116628228</v>
          </cell>
          <cell r="G143">
            <v>124.403868057452</v>
          </cell>
          <cell r="H143">
            <v>158.12945479694659</v>
          </cell>
          <cell r="I143">
            <v>191.05249624921899</v>
          </cell>
          <cell r="J143">
            <v>221.43926704804241</v>
          </cell>
          <cell r="K143">
            <v>222.8899142954069</v>
          </cell>
          <cell r="L143">
            <v>224.1497385986907</v>
          </cell>
        </row>
        <row r="144">
          <cell r="A144">
            <v>142</v>
          </cell>
          <cell r="B144" t="str">
            <v>IND_NM_GLS_ELEC_NEW</v>
          </cell>
          <cell r="C144" t="str">
            <v>IND_BIO</v>
          </cell>
          <cell r="D144">
            <v>15.21375402505404</v>
          </cell>
          <cell r="E144">
            <v>61.506053341308807</v>
          </cell>
          <cell r="F144">
            <v>95.226836413136382</v>
          </cell>
          <cell r="G144">
            <v>148.90769679645521</v>
          </cell>
          <cell r="H144">
            <v>188.8979457714953</v>
          </cell>
          <cell r="I144">
            <v>227.76273176316579</v>
          </cell>
          <cell r="J144">
            <v>263.60102954304068</v>
          </cell>
          <cell r="K144">
            <v>265.24366433381391</v>
          </cell>
          <cell r="L144">
            <v>266.67593696916589</v>
          </cell>
        </row>
        <row r="145">
          <cell r="A145">
            <v>143</v>
          </cell>
          <cell r="B145" t="str">
            <v>IND_NM_CRM_NEW</v>
          </cell>
          <cell r="C145" t="str">
            <v>IND_NGA</v>
          </cell>
          <cell r="D145">
            <v>230.76419769448799</v>
          </cell>
          <cell r="E145">
            <v>286.29126390098531</v>
          </cell>
          <cell r="F145">
            <v>320.40286149667611</v>
          </cell>
          <cell r="G145">
            <v>390.23896483819999</v>
          </cell>
          <cell r="H145">
            <v>413.22581141653723</v>
          </cell>
          <cell r="I145">
            <v>456.1138087624343</v>
          </cell>
          <cell r="J145">
            <v>459.58991553232312</v>
          </cell>
          <cell r="K145">
            <v>463.69711594461768</v>
          </cell>
          <cell r="L145">
            <v>468.59491673178269</v>
          </cell>
        </row>
        <row r="146">
          <cell r="A146">
            <v>144</v>
          </cell>
          <cell r="B146" t="str">
            <v>IND_PP_SB_BIO_EXS</v>
          </cell>
          <cell r="C146" t="str">
            <v>IND_BIO</v>
          </cell>
          <cell r="D146">
            <v>435.88914110429448</v>
          </cell>
          <cell r="E146">
            <v>348.71131288343548</v>
          </cell>
          <cell r="F146">
            <v>261.53348466257671</v>
          </cell>
          <cell r="G146">
            <v>174.3556564417178</v>
          </cell>
          <cell r="H146">
            <v>87.177828220858885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IND_PP_PH_HFO_EXS</v>
          </cell>
          <cell r="C147" t="str">
            <v>IND_HFO</v>
          </cell>
          <cell r="D147">
            <v>8.08</v>
          </cell>
          <cell r="E147">
            <v>6.4640000000000004</v>
          </cell>
          <cell r="F147">
            <v>4.8480000000000008</v>
          </cell>
          <cell r="G147">
            <v>3.2320000000000002</v>
          </cell>
          <cell r="H147">
            <v>1.616000000000001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IND_PP_PH_NGA_EXS</v>
          </cell>
          <cell r="C148" t="str">
            <v>IND_NGA</v>
          </cell>
          <cell r="D148">
            <v>29.098500000000001</v>
          </cell>
          <cell r="E148">
            <v>12.252000000000001</v>
          </cell>
          <cell r="F148">
            <v>9.2274000000000029</v>
          </cell>
          <cell r="G148">
            <v>6.1260000000000021</v>
          </cell>
          <cell r="H148">
            <v>3.0629999999999979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IND_PP_PH_COA_EXS</v>
          </cell>
          <cell r="C149" t="str">
            <v>IND_COA</v>
          </cell>
          <cell r="D149">
            <v>0.91058823529411781</v>
          </cell>
          <cell r="E149">
            <v>0.72847058823529409</v>
          </cell>
          <cell r="F149">
            <v>0.54635294117647071</v>
          </cell>
          <cell r="G149">
            <v>0.36423529411764721</v>
          </cell>
          <cell r="H149">
            <v>0.18211764705882361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IND_PP_PH_BIO_EXS</v>
          </cell>
          <cell r="C150" t="str">
            <v>IND_BIO</v>
          </cell>
          <cell r="D150">
            <v>2.383941176470588</v>
          </cell>
          <cell r="E150">
            <v>1.0579764705882211</v>
          </cell>
          <cell r="F150">
            <v>0.75282352941176456</v>
          </cell>
          <cell r="G150">
            <v>0.50188235294117656</v>
          </cell>
          <cell r="H150">
            <v>0.25094117647058828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IND_PP_DH_OIL_EXS</v>
          </cell>
          <cell r="C151" t="str">
            <v>IND_OIL</v>
          </cell>
          <cell r="D151">
            <v>10.75609756097559</v>
          </cell>
          <cell r="E151">
            <v>8.6048780487804901</v>
          </cell>
          <cell r="F151">
            <v>6.4536585365853663</v>
          </cell>
          <cell r="G151">
            <v>4.3024390243902442</v>
          </cell>
          <cell r="H151">
            <v>2.151219512195123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IND_PP_DH_NGA_EXS</v>
          </cell>
          <cell r="C152" t="str">
            <v>IND_NGA</v>
          </cell>
          <cell r="D152">
            <v>43.542439024390262</v>
          </cell>
          <cell r="E152">
            <v>18.333658536585371</v>
          </cell>
          <cell r="F152">
            <v>13.750243902439021</v>
          </cell>
          <cell r="G152">
            <v>9.1668292682926804</v>
          </cell>
          <cell r="H152">
            <v>4.5834146341463367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IND_PP_DH_LPG_EXS</v>
          </cell>
          <cell r="C153" t="str">
            <v>IND_LPG</v>
          </cell>
          <cell r="D153">
            <v>4.264024390243903</v>
          </cell>
          <cell r="E153">
            <v>3.4112195121951219</v>
          </cell>
          <cell r="F153">
            <v>2.5584146341463492</v>
          </cell>
          <cell r="G153">
            <v>1.7056097560975609</v>
          </cell>
          <cell r="H153">
            <v>0.85280487804878047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IND_PP_PH_REC_NEW</v>
          </cell>
          <cell r="C154" t="str">
            <v>IND_PP_SB_REC</v>
          </cell>
          <cell r="D154">
            <v>2.6243558252675192</v>
          </cell>
          <cell r="E154">
            <v>0</v>
          </cell>
          <cell r="F154">
            <v>0</v>
          </cell>
          <cell r="G154">
            <v>2.3040000000000321E-2</v>
          </cell>
          <cell r="H154">
            <v>1.1519999999999661E-2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IND_PP_DH_NGA_NEW</v>
          </cell>
          <cell r="C155" t="str">
            <v>IND_NGA</v>
          </cell>
          <cell r="D155">
            <v>52.243138869849183</v>
          </cell>
          <cell r="E155">
            <v>69.204375964340386</v>
          </cell>
          <cell r="F155">
            <v>93.30218251014314</v>
          </cell>
          <cell r="G155">
            <v>102.368304012899</v>
          </cell>
          <cell r="H155">
            <v>78.586007993547213</v>
          </cell>
          <cell r="I155">
            <v>34.351055702806953</v>
          </cell>
          <cell r="J155">
            <v>97.855581913145556</v>
          </cell>
          <cell r="K155">
            <v>91.249478137412936</v>
          </cell>
          <cell r="L155">
            <v>92.830386243397058</v>
          </cell>
        </row>
        <row r="156">
          <cell r="A156">
            <v>154</v>
          </cell>
          <cell r="B156" t="str">
            <v>IND_PP_DH_REC_NEW</v>
          </cell>
          <cell r="C156" t="str">
            <v>IND_PP_SB_REC</v>
          </cell>
          <cell r="D156">
            <v>0</v>
          </cell>
          <cell r="E156">
            <v>11.702297763197439</v>
          </cell>
          <cell r="F156">
            <v>0</v>
          </cell>
          <cell r="G156">
            <v>0</v>
          </cell>
          <cell r="H156">
            <v>18.30567090150074</v>
          </cell>
          <cell r="I156">
            <v>50.142809457145013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IND_PP_MD_ELC_NEW</v>
          </cell>
          <cell r="C157" t="str">
            <v>IND_PP_ELC</v>
          </cell>
          <cell r="D157">
            <v>255.25926241370871</v>
          </cell>
          <cell r="E157">
            <v>331.61232961805177</v>
          </cell>
          <cell r="F157">
            <v>325.81139833936032</v>
          </cell>
          <cell r="G157">
            <v>399.17916049046448</v>
          </cell>
          <cell r="H157">
            <v>401.9444893415012</v>
          </cell>
          <cell r="I157">
            <v>416.88811713827369</v>
          </cell>
          <cell r="J157">
            <v>485.18942672502487</v>
          </cell>
          <cell r="K157">
            <v>497.61113843271272</v>
          </cell>
          <cell r="L157">
            <v>489.67597743009532</v>
          </cell>
        </row>
        <row r="158">
          <cell r="A158">
            <v>156</v>
          </cell>
          <cell r="B158" t="str">
            <v>IND_PP_MD_ELC_EXS</v>
          </cell>
          <cell r="C158" t="str">
            <v>IND_PP_ELC</v>
          </cell>
          <cell r="D158">
            <v>190.82284883720931</v>
          </cell>
          <cell r="E158">
            <v>152.65827906976739</v>
          </cell>
          <cell r="F158">
            <v>114.4937093023256</v>
          </cell>
          <cell r="G158">
            <v>76.329139534883709</v>
          </cell>
          <cell r="H158">
            <v>38.164569767441847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IND_OTH_SB_HFO_EXS</v>
          </cell>
          <cell r="C159" t="str">
            <v>IND_HFO</v>
          </cell>
          <cell r="D159">
            <v>38.388888888888893</v>
          </cell>
          <cell r="E159">
            <v>31.99074074074074</v>
          </cell>
          <cell r="F159">
            <v>25.592592592592592</v>
          </cell>
          <cell r="G159">
            <v>19.19444444444445</v>
          </cell>
          <cell r="H159">
            <v>12.796296296296291</v>
          </cell>
          <cell r="I159">
            <v>6.3981481481481426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IND_OTH_SB_OIL_EXS</v>
          </cell>
          <cell r="C160" t="str">
            <v>IND_OIL</v>
          </cell>
          <cell r="D160">
            <v>110.99382716049379</v>
          </cell>
          <cell r="E160">
            <v>92.49485596707818</v>
          </cell>
          <cell r="F160">
            <v>73.995884773662553</v>
          </cell>
          <cell r="G160">
            <v>55.496913580246897</v>
          </cell>
          <cell r="H160">
            <v>36.997942386831276</v>
          </cell>
          <cell r="I160">
            <v>18.498971193415631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IND_OTH_SB_NGA_EXS</v>
          </cell>
          <cell r="C161" t="str">
            <v>IND_NGA</v>
          </cell>
          <cell r="D161">
            <v>93.26543209876543</v>
          </cell>
          <cell r="E161">
            <v>77.721193415637842</v>
          </cell>
          <cell r="F161">
            <v>62.176954732510261</v>
          </cell>
          <cell r="G161">
            <v>46.632716049382701</v>
          </cell>
          <cell r="H161">
            <v>31.088477366255141</v>
          </cell>
          <cell r="I161">
            <v>15.544238683127579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IND_OTH_SB_COA_EXS</v>
          </cell>
          <cell r="C162" t="str">
            <v>IND_COA</v>
          </cell>
          <cell r="D162">
            <v>27.16049382716049</v>
          </cell>
          <cell r="E162">
            <v>22.63374485596708</v>
          </cell>
          <cell r="F162">
            <v>18.10699588477366</v>
          </cell>
          <cell r="G162">
            <v>25.802469135802468</v>
          </cell>
          <cell r="H162">
            <v>9.0534979423868318</v>
          </cell>
          <cell r="I162">
            <v>4.5267489711934168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IND_OTH_SB_COG_EXS</v>
          </cell>
          <cell r="C163" t="str">
            <v>IND_COG</v>
          </cell>
          <cell r="D163">
            <v>10.09814814814815</v>
          </cell>
          <cell r="E163">
            <v>4.4290123456790118</v>
          </cell>
          <cell r="F163">
            <v>3.5432098765432101</v>
          </cell>
          <cell r="G163">
            <v>5.0490740740740732</v>
          </cell>
          <cell r="H163">
            <v>1.771604938271605</v>
          </cell>
          <cell r="I163">
            <v>0.88580246913580218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IND_OTH_SB_LPG_EXS</v>
          </cell>
          <cell r="C164" t="str">
            <v>IND_LPG</v>
          </cell>
          <cell r="D164">
            <v>5.9814814814814801</v>
          </cell>
          <cell r="E164">
            <v>4.9845679012345654</v>
          </cell>
          <cell r="F164">
            <v>3.9876543209876538</v>
          </cell>
          <cell r="G164">
            <v>5.682407407407406</v>
          </cell>
          <cell r="H164">
            <v>1.9938271604938269</v>
          </cell>
          <cell r="I164">
            <v>0.99691358024691368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IND_OTH_SB_BIO_EXS</v>
          </cell>
          <cell r="C165" t="str">
            <v>IND_BIO</v>
          </cell>
          <cell r="D165">
            <v>193.5210021619223</v>
          </cell>
          <cell r="E165">
            <v>170.80776748971189</v>
          </cell>
          <cell r="F165">
            <v>164.05423771323061</v>
          </cell>
          <cell r="G165">
            <v>124.70802469135801</v>
          </cell>
          <cell r="H165">
            <v>83.138683127571994</v>
          </cell>
          <cell r="I165">
            <v>41.569341563785997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IND_OTH_SB_HET_EXS</v>
          </cell>
          <cell r="C166" t="str">
            <v>IND_HET</v>
          </cell>
          <cell r="D166">
            <v>222.76544084361689</v>
          </cell>
          <cell r="E166">
            <v>219.2441666666667</v>
          </cell>
          <cell r="F166">
            <v>175.3953333333333</v>
          </cell>
          <cell r="G166">
            <v>131.54650000000001</v>
          </cell>
          <cell r="H166">
            <v>46.156666666666673</v>
          </cell>
          <cell r="I166">
            <v>23.07833333333333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IND_OTH_PH_HFO_EXS</v>
          </cell>
          <cell r="C167" t="str">
            <v>IND_HFO</v>
          </cell>
          <cell r="D167">
            <v>91.176829268292693</v>
          </cell>
          <cell r="E167">
            <v>39.989837398373993</v>
          </cell>
          <cell r="F167">
            <v>37.407724894142177</v>
          </cell>
          <cell r="G167">
            <v>39.989837398373993</v>
          </cell>
          <cell r="H167">
            <v>15.995934959349601</v>
          </cell>
          <cell r="I167">
            <v>7.997967479674803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IND_OTH_PH_OIL_EXS</v>
          </cell>
          <cell r="C168" t="str">
            <v>IND_OIL</v>
          </cell>
          <cell r="D168">
            <v>262.17097784212831</v>
          </cell>
          <cell r="E168">
            <v>115.6174698795181</v>
          </cell>
          <cell r="F168">
            <v>92.493975903614498</v>
          </cell>
          <cell r="G168">
            <v>92.493975903614498</v>
          </cell>
          <cell r="H168">
            <v>46.246987951807242</v>
          </cell>
          <cell r="I168">
            <v>23.12349397590361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IND_OTH_PH_NGA_EXS</v>
          </cell>
          <cell r="C169" t="str">
            <v>IND_NGA</v>
          </cell>
          <cell r="D169">
            <v>524.61764705882354</v>
          </cell>
          <cell r="E169">
            <v>437.18137254901961</v>
          </cell>
          <cell r="F169">
            <v>349.74509803921569</v>
          </cell>
          <cell r="G169">
            <v>262.30882352941182</v>
          </cell>
          <cell r="H169">
            <v>174.87254901960779</v>
          </cell>
          <cell r="I169">
            <v>87.436274509803923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IND_OTH_PH_COA_EXS</v>
          </cell>
          <cell r="C170" t="str">
            <v>IND_COA</v>
          </cell>
          <cell r="D170">
            <v>71.883333333333326</v>
          </cell>
          <cell r="E170">
            <v>59.902777777777757</v>
          </cell>
          <cell r="F170">
            <v>25.222222222222221</v>
          </cell>
          <cell r="G170">
            <v>18.916666666666661</v>
          </cell>
          <cell r="H170">
            <v>12.611111111111111</v>
          </cell>
          <cell r="I170">
            <v>6.3055555555555536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IND_OTH_PH_COK_EXS</v>
          </cell>
          <cell r="C171" t="str">
            <v>IND_COK</v>
          </cell>
          <cell r="D171">
            <v>4.6851851851851851</v>
          </cell>
          <cell r="E171">
            <v>3.9043209876543208</v>
          </cell>
          <cell r="F171">
            <v>3.123456790123456</v>
          </cell>
          <cell r="G171">
            <v>2.342592592592593</v>
          </cell>
          <cell r="H171">
            <v>1.561728395061728</v>
          </cell>
          <cell r="I171">
            <v>0.780864197530864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IND_OTH_PH_ELC_EXS</v>
          </cell>
          <cell r="C172" t="str">
            <v>IND_OTH_ELC</v>
          </cell>
          <cell r="D172">
            <v>136.08500000000001</v>
          </cell>
          <cell r="E172">
            <v>129.28075000000001</v>
          </cell>
          <cell r="F172">
            <v>129.28075000000001</v>
          </cell>
          <cell r="G172">
            <v>129.28075000000001</v>
          </cell>
          <cell r="H172">
            <v>45.361666666666657</v>
          </cell>
          <cell r="I172">
            <v>22.680833333333339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IND_OTH_PH_LPG_EXS</v>
          </cell>
          <cell r="C173" t="str">
            <v>IND_LPG</v>
          </cell>
          <cell r="D173">
            <v>40.364705882352943</v>
          </cell>
          <cell r="E173">
            <v>33.637254901960787</v>
          </cell>
          <cell r="F173">
            <v>26.909803921568631</v>
          </cell>
          <cell r="G173">
            <v>20.182352941176472</v>
          </cell>
          <cell r="H173">
            <v>13.454901960784319</v>
          </cell>
          <cell r="I173">
            <v>6.7274509803921614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IND_OTH_MD_ELC_EXS</v>
          </cell>
          <cell r="C174" t="str">
            <v>IND_OTH_ELC</v>
          </cell>
          <cell r="D174">
            <v>517.10588235294119</v>
          </cell>
          <cell r="E174">
            <v>430.92156862745111</v>
          </cell>
          <cell r="F174">
            <v>344.73725490196068</v>
          </cell>
          <cell r="G174">
            <v>258.5529411764706</v>
          </cell>
          <cell r="H174">
            <v>172.3686274509804</v>
          </cell>
          <cell r="I174">
            <v>86.184313725490185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IND_OTH_EC_ELC_EXS</v>
          </cell>
          <cell r="C175" t="str">
            <v>IND_OTH_ELC</v>
          </cell>
          <cell r="D175">
            <v>181.44499999999999</v>
          </cell>
          <cell r="E175">
            <v>151.20416666666671</v>
          </cell>
          <cell r="F175">
            <v>120.9633333333333</v>
          </cell>
          <cell r="G175">
            <v>90.722499999999997</v>
          </cell>
          <cell r="H175">
            <v>60.481666666666669</v>
          </cell>
          <cell r="I175">
            <v>30.24083333333332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IND_OTH_OTH_HFO_EXS</v>
          </cell>
          <cell r="C176" t="str">
            <v>IND_HFO</v>
          </cell>
          <cell r="D176">
            <v>19.197530864197532</v>
          </cell>
          <cell r="E176">
            <v>15.99794238683128</v>
          </cell>
          <cell r="F176">
            <v>12.798353909465019</v>
          </cell>
          <cell r="G176">
            <v>9.5987654320987641</v>
          </cell>
          <cell r="H176">
            <v>6.3991769547325097</v>
          </cell>
          <cell r="I176">
            <v>3.1995884773662548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IND_OTH_OTH_OIL_EXS</v>
          </cell>
          <cell r="C177" t="str">
            <v>IND_OIL</v>
          </cell>
          <cell r="D177">
            <v>55.5</v>
          </cell>
          <cell r="E177">
            <v>46.249999999999993</v>
          </cell>
          <cell r="F177">
            <v>37</v>
          </cell>
          <cell r="G177">
            <v>27.75</v>
          </cell>
          <cell r="H177">
            <v>18.5</v>
          </cell>
          <cell r="I177">
            <v>9.25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IND_OTH_OTH_NGA_EXS</v>
          </cell>
          <cell r="C178" t="str">
            <v>IND_NGA</v>
          </cell>
          <cell r="D178">
            <v>104.9259259259259</v>
          </cell>
          <cell r="E178">
            <v>87.438271604938251</v>
          </cell>
          <cell r="F178">
            <v>69.950617283950606</v>
          </cell>
          <cell r="G178">
            <v>52.462962962962948</v>
          </cell>
          <cell r="H178">
            <v>34.975308641975303</v>
          </cell>
          <cell r="I178">
            <v>17.487654320987641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IND_OTH_OTH_COK_EXS</v>
          </cell>
          <cell r="C179" t="str">
            <v>IND_COK</v>
          </cell>
          <cell r="D179">
            <v>2.0061728395061729</v>
          </cell>
          <cell r="E179">
            <v>1.6718106995884769</v>
          </cell>
          <cell r="F179">
            <v>1.3374485596707819</v>
          </cell>
          <cell r="G179">
            <v>1.003086419753086</v>
          </cell>
          <cell r="H179">
            <v>0.66872427983539107</v>
          </cell>
          <cell r="I179">
            <v>0.33436213991769542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IND_OTH_OTH_PTC_EXS</v>
          </cell>
          <cell r="C180" t="str">
            <v>IND_PTC</v>
          </cell>
          <cell r="D180">
            <v>16.724691358024689</v>
          </cell>
          <cell r="E180">
            <v>13.93724279835391</v>
          </cell>
          <cell r="F180">
            <v>11.149794238683119</v>
          </cell>
          <cell r="G180">
            <v>4.4012345679012341</v>
          </cell>
          <cell r="H180">
            <v>2.9341563786008229</v>
          </cell>
          <cell r="I180">
            <v>1.4670781893004119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IND_OTH_OTH_ELC_EXS</v>
          </cell>
          <cell r="C181" t="str">
            <v>IND_OTH_ELC</v>
          </cell>
          <cell r="D181">
            <v>72.58</v>
          </cell>
          <cell r="E181">
            <v>60.483333333333341</v>
          </cell>
          <cell r="F181">
            <v>48.38666666666667</v>
          </cell>
          <cell r="G181">
            <v>36.29</v>
          </cell>
          <cell r="H181">
            <v>24.193333333333339</v>
          </cell>
          <cell r="I181">
            <v>12.09666666666666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IND_OTH_OTH_GEO_EXS</v>
          </cell>
          <cell r="C182" t="str">
            <v>IND_GEO</v>
          </cell>
          <cell r="D182">
            <v>1.7911458333333341</v>
          </cell>
          <cell r="E182">
            <v>1.4926215277777779</v>
          </cell>
          <cell r="F182">
            <v>0.62847222222222221</v>
          </cell>
          <cell r="G182">
            <v>0.62847222222222221</v>
          </cell>
          <cell r="H182">
            <v>0.3142361111111111</v>
          </cell>
          <cell r="I182">
            <v>0.29852430555555559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IND_OTH_OTH_BIO_EXS</v>
          </cell>
          <cell r="C183" t="str">
            <v>IND_BIO</v>
          </cell>
          <cell r="D183">
            <v>46.772839506172843</v>
          </cell>
          <cell r="E183">
            <v>38.977366255144041</v>
          </cell>
          <cell r="F183">
            <v>31.181893004115231</v>
          </cell>
          <cell r="G183">
            <v>23.386419753086422</v>
          </cell>
          <cell r="H183">
            <v>8.2057613168724295</v>
          </cell>
          <cell r="I183">
            <v>4.1028806584362147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IND_OTH_SB_HFO_NEW</v>
          </cell>
          <cell r="C184" t="str">
            <v>IND_HFO</v>
          </cell>
          <cell r="D184">
            <v>10.35792440643919</v>
          </cell>
          <cell r="E184">
            <v>0</v>
          </cell>
          <cell r="F184">
            <v>40.02910249269965</v>
          </cell>
          <cell r="G184">
            <v>48.037735802469108</v>
          </cell>
          <cell r="H184">
            <v>20.608188659259248</v>
          </cell>
          <cell r="I184">
            <v>12.72999998765432</v>
          </cell>
          <cell r="J184">
            <v>13.12671292112678</v>
          </cell>
          <cell r="K184">
            <v>9.9851500199479304</v>
          </cell>
          <cell r="L184">
            <v>6.053718923518419</v>
          </cell>
        </row>
        <row r="185">
          <cell r="A185">
            <v>183</v>
          </cell>
          <cell r="B185" t="str">
            <v>IND_OTH_SB_OIL_NEW</v>
          </cell>
          <cell r="C185" t="str">
            <v>IND_OIL</v>
          </cell>
          <cell r="D185">
            <v>0</v>
          </cell>
          <cell r="E185">
            <v>0</v>
          </cell>
          <cell r="F185">
            <v>20.268549694514689</v>
          </cell>
          <cell r="G185">
            <v>78.967446913580204</v>
          </cell>
          <cell r="H185">
            <v>21.20427517258836</v>
          </cell>
          <cell r="I185">
            <v>0</v>
          </cell>
          <cell r="J185">
            <v>20.92637343209876</v>
          </cell>
          <cell r="K185">
            <v>9.002288948148145</v>
          </cell>
          <cell r="L185">
            <v>18.240790597575561</v>
          </cell>
        </row>
        <row r="186">
          <cell r="A186">
            <v>184</v>
          </cell>
          <cell r="B186" t="str">
            <v>IND_OTH_SB_NGA_NEW</v>
          </cell>
          <cell r="C186" t="str">
            <v>IND_NGA</v>
          </cell>
          <cell r="D186">
            <v>61.551369630772399</v>
          </cell>
          <cell r="E186">
            <v>58.925020576131701</v>
          </cell>
          <cell r="F186">
            <v>69.066435438074208</v>
          </cell>
          <cell r="G186">
            <v>87.831644444444422</v>
          </cell>
          <cell r="H186">
            <v>105.8368954251078</v>
          </cell>
          <cell r="I186">
            <v>42.691144981968243</v>
          </cell>
          <cell r="J186">
            <v>387.84377124615821</v>
          </cell>
          <cell r="K186">
            <v>371.10854903750851</v>
          </cell>
          <cell r="L186">
            <v>405.33540668549489</v>
          </cell>
        </row>
        <row r="187">
          <cell r="A187">
            <v>185</v>
          </cell>
          <cell r="B187" t="str">
            <v>IND_OTH_SB_ELC_NEW</v>
          </cell>
          <cell r="C187" t="str">
            <v>IND_OTH_ELC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331.41575411695828</v>
          </cell>
          <cell r="I187">
            <v>270.53897542300251</v>
          </cell>
          <cell r="J187">
            <v>251.7807879269352</v>
          </cell>
          <cell r="K187">
            <v>295.48834273439269</v>
          </cell>
          <cell r="L187">
            <v>272.27762093718809</v>
          </cell>
        </row>
        <row r="188">
          <cell r="A188">
            <v>186</v>
          </cell>
          <cell r="B188" t="str">
            <v>IND_OTH_SB_BIO_NEW</v>
          </cell>
          <cell r="C188" t="str">
            <v>IND_BIO</v>
          </cell>
          <cell r="D188">
            <v>0</v>
          </cell>
          <cell r="E188">
            <v>0</v>
          </cell>
          <cell r="F188">
            <v>0</v>
          </cell>
          <cell r="G188">
            <v>43.37242592592591</v>
          </cell>
          <cell r="H188">
            <v>141.27684427781179</v>
          </cell>
          <cell r="I188">
            <v>219.56314967522999</v>
          </cell>
          <cell r="J188">
            <v>209.0272562044785</v>
          </cell>
          <cell r="K188">
            <v>202.10366193769119</v>
          </cell>
          <cell r="L188">
            <v>196.2661913941601</v>
          </cell>
        </row>
        <row r="189">
          <cell r="A189">
            <v>187</v>
          </cell>
          <cell r="B189" t="str">
            <v>IND_OTH_PH_HFO_NEW</v>
          </cell>
          <cell r="C189" t="str">
            <v>IND_HFO</v>
          </cell>
          <cell r="D189">
            <v>1.925321832457388</v>
          </cell>
          <cell r="E189">
            <v>54.850671558384548</v>
          </cell>
          <cell r="F189">
            <v>54.850671558384548</v>
          </cell>
          <cell r="G189">
            <v>58.439664771171927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IND_OTH_PH_OIL_NEW</v>
          </cell>
          <cell r="C190" t="str">
            <v>IND_OIL</v>
          </cell>
          <cell r="D190">
            <v>0</v>
          </cell>
          <cell r="E190">
            <v>136.14218133787151</v>
          </cell>
          <cell r="F190">
            <v>136.14218133787151</v>
          </cell>
          <cell r="G190">
            <v>136.14218133787151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IND_OTH_PH_NGA_NEW</v>
          </cell>
          <cell r="C191" t="str">
            <v>IND_NGA</v>
          </cell>
          <cell r="D191">
            <v>592.608166150177</v>
          </cell>
          <cell r="E191">
            <v>700.90473493208231</v>
          </cell>
          <cell r="F191">
            <v>757.35565939110495</v>
          </cell>
          <cell r="G191">
            <v>918.84520250513901</v>
          </cell>
          <cell r="H191">
            <v>1675.9465367951591</v>
          </cell>
          <cell r="I191">
            <v>1807.712117478791</v>
          </cell>
          <cell r="J191">
            <v>2042.2566264430229</v>
          </cell>
          <cell r="K191">
            <v>2061.786122030519</v>
          </cell>
          <cell r="L191">
            <v>2082.4868753405622</v>
          </cell>
        </row>
        <row r="192">
          <cell r="A192">
            <v>190</v>
          </cell>
          <cell r="B192" t="str">
            <v>IND_OTH_PH_COA_NEW</v>
          </cell>
          <cell r="C192" t="str">
            <v>IND_COA</v>
          </cell>
          <cell r="D192">
            <v>3.557896128632045</v>
          </cell>
          <cell r="E192">
            <v>3.557896128632045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IND_OTH_PH_ELC_NEW</v>
          </cell>
          <cell r="C193" t="str">
            <v>IND_OTH_ELC</v>
          </cell>
          <cell r="D193">
            <v>80.230514115221652</v>
          </cell>
          <cell r="E193">
            <v>120.6376576290975</v>
          </cell>
          <cell r="F193">
            <v>180.35262012650171</v>
          </cell>
          <cell r="G193">
            <v>279.19662758127828</v>
          </cell>
          <cell r="H193">
            <v>12.19946518368441</v>
          </cell>
          <cell r="I193">
            <v>56.063560616434422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IND_OTH_PH_LPG_NEW</v>
          </cell>
          <cell r="C194" t="str">
            <v>IND_LPG</v>
          </cell>
          <cell r="D194">
            <v>52.737445218397092</v>
          </cell>
          <cell r="E194">
            <v>61.203254054797711</v>
          </cell>
          <cell r="F194">
            <v>52.283764865785102</v>
          </cell>
          <cell r="G194">
            <v>10.45136816362144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IND_OTH_MD_ELC_NEW</v>
          </cell>
          <cell r="C195" t="str">
            <v>IND_OTH_ELC</v>
          </cell>
          <cell r="D195">
            <v>515.70744842298825</v>
          </cell>
          <cell r="E195">
            <v>627.77971287378216</v>
          </cell>
          <cell r="F195">
            <v>692.40920113830157</v>
          </cell>
          <cell r="G195">
            <v>845.4676839751113</v>
          </cell>
          <cell r="H195">
            <v>944.41705002079834</v>
          </cell>
          <cell r="I195">
            <v>1044.8680015061041</v>
          </cell>
          <cell r="J195">
            <v>1140.4619596214179</v>
          </cell>
          <cell r="K195">
            <v>1144.7249793184851</v>
          </cell>
          <cell r="L195">
            <v>1153.96856608495</v>
          </cell>
        </row>
        <row r="196">
          <cell r="A196">
            <v>194</v>
          </cell>
          <cell r="B196" t="str">
            <v>IND_OTH_OTH_HFO_NEW</v>
          </cell>
          <cell r="C196" t="str">
            <v>IND_HFO</v>
          </cell>
          <cell r="D196">
            <v>13.55592484064287</v>
          </cell>
          <cell r="E196">
            <v>0</v>
          </cell>
          <cell r="F196">
            <v>18.560208646321179</v>
          </cell>
          <cell r="G196">
            <v>22.208187830769919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IND_OTH_OTH_OIL_NEW</v>
          </cell>
          <cell r="C197" t="str">
            <v>IND_OIL</v>
          </cell>
          <cell r="D197">
            <v>3.7963239145973211</v>
          </cell>
          <cell r="E197">
            <v>0</v>
          </cell>
          <cell r="F197">
            <v>7.344886940408113</v>
          </cell>
          <cell r="G197">
            <v>7.344886940408113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IND_OTH_OTH_NGA_NEW</v>
          </cell>
          <cell r="C198" t="str">
            <v>IND_NGA</v>
          </cell>
          <cell r="D198">
            <v>58.841352598276082</v>
          </cell>
          <cell r="E198">
            <v>76.092112859066447</v>
          </cell>
          <cell r="F198">
            <v>86.842195494980402</v>
          </cell>
          <cell r="G198">
            <v>106.5718033513804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IND_OTH_OTH_ELC_NEW</v>
          </cell>
          <cell r="C199" t="str">
            <v>IND_OTH_ELC</v>
          </cell>
          <cell r="D199">
            <v>91.187278524202</v>
          </cell>
          <cell r="E199">
            <v>103.04705113067141</v>
          </cell>
          <cell r="F199">
            <v>108.4061461122643</v>
          </cell>
          <cell r="G199">
            <v>122.74476631434339</v>
          </cell>
          <cell r="H199">
            <v>243.2997399794416</v>
          </cell>
          <cell r="I199">
            <v>246.14662800827639</v>
          </cell>
          <cell r="J199">
            <v>280.6590364576349</v>
          </cell>
          <cell r="K199">
            <v>283.66259243468693</v>
          </cell>
          <cell r="L199">
            <v>281.20124496211588</v>
          </cell>
        </row>
        <row r="200">
          <cell r="A200">
            <v>198</v>
          </cell>
          <cell r="B200" t="str">
            <v>IND_OTH_OTH_GEO_NEW</v>
          </cell>
          <cell r="C200" t="str">
            <v>IND_GEO</v>
          </cell>
          <cell r="D200">
            <v>0.21585416666666671</v>
          </cell>
          <cell r="E200">
            <v>31.213455365023162</v>
          </cell>
          <cell r="F200">
            <v>0</v>
          </cell>
          <cell r="G200">
            <v>31.178481040646449</v>
          </cell>
          <cell r="H200">
            <v>0</v>
          </cell>
          <cell r="I200">
            <v>30.997601198356499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IND_OTH_OTH_LPG_NEW</v>
          </cell>
          <cell r="C201" t="str">
            <v>IND_LPG</v>
          </cell>
          <cell r="D201">
            <v>32.250972535285399</v>
          </cell>
          <cell r="E201">
            <v>18.903004709583289</v>
          </cell>
          <cell r="F201">
            <v>29.866798274269531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200</v>
          </cell>
          <cell r="B202" t="str">
            <v>IND_OTH_OTH_BIO_NEW</v>
          </cell>
          <cell r="C202" t="str">
            <v>IND_BIO</v>
          </cell>
          <cell r="D202">
            <v>18.734071903507949</v>
          </cell>
          <cell r="E202">
            <v>26.434787530457839</v>
          </cell>
          <cell r="F202">
            <v>31.53523210745718</v>
          </cell>
          <cell r="G202">
            <v>31.535232107457169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201</v>
          </cell>
          <cell r="B203" t="str">
            <v>IND_OTH_EC_ELC_NEW</v>
          </cell>
          <cell r="C203" t="str">
            <v>IND_OTH_ELC</v>
          </cell>
          <cell r="D203">
            <v>181.41916909803919</v>
          </cell>
          <cell r="E203">
            <v>220.60455090750281</v>
          </cell>
          <cell r="F203">
            <v>243.0542017181528</v>
          </cell>
          <cell r="G203">
            <v>290.66342096718051</v>
          </cell>
          <cell r="H203">
            <v>323.46266039122742</v>
          </cell>
          <cell r="I203">
            <v>356.90042075565191</v>
          </cell>
          <cell r="J203">
            <v>381.69821870313609</v>
          </cell>
          <cell r="K203">
            <v>384.05408122784053</v>
          </cell>
          <cell r="L203">
            <v>383.27499196861868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219.1840711636701</v>
          </cell>
          <cell r="E2">
            <v>219.1840711636701</v>
          </cell>
          <cell r="F2">
            <v>219.18407116367021</v>
          </cell>
          <cell r="G2">
            <v>174.48924204213969</v>
          </cell>
          <cell r="H2">
            <v>158.7711373250531</v>
          </cell>
          <cell r="I2">
            <v>146.34630247334519</v>
          </cell>
          <cell r="J2">
            <v>136.87720560378341</v>
          </cell>
          <cell r="K2">
            <v>134.70686780958201</v>
          </cell>
          <cell r="L2">
            <v>115.4216518155845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0.14286614375720391</v>
          </cell>
          <cell r="F3">
            <v>0.14286614375723289</v>
          </cell>
          <cell r="G3">
            <v>9.0009000900091113E-6</v>
          </cell>
          <cell r="H3">
            <v>2.8488952289039422</v>
          </cell>
          <cell r="I3">
            <v>2.8595608698639978</v>
          </cell>
          <cell r="J3">
            <v>14.32657954463213</v>
          </cell>
          <cell r="K3">
            <v>14.50020738477517</v>
          </cell>
          <cell r="L3">
            <v>14.42877431289633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7902.500436191599</v>
          </cell>
          <cell r="E4">
            <v>5208.83563886513</v>
          </cell>
          <cell r="F4">
            <v>6019.6542339488842</v>
          </cell>
          <cell r="G4">
            <v>1917.6390125153109</v>
          </cell>
          <cell r="H4">
            <v>932.3126391613539</v>
          </cell>
          <cell r="I4">
            <v>288.56179555106303</v>
          </cell>
          <cell r="J4">
            <v>-1.114218364550064E-7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268.73794438300399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7.1929040256286658</v>
          </cell>
          <cell r="E6">
            <v>5.1547051665101229</v>
          </cell>
          <cell r="F6">
            <v>3.7735259703283051</v>
          </cell>
          <cell r="G6">
            <v>2.919320413190047</v>
          </cell>
          <cell r="H6">
            <v>1.8074602659637959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1.078150277236658</v>
          </cell>
          <cell r="G7">
            <v>0.83409154662572793</v>
          </cell>
          <cell r="H7">
            <v>0.51641721884679881</v>
          </cell>
          <cell r="I7">
            <v>0.20658552012892639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65.763693948604256</v>
          </cell>
          <cell r="E8">
            <v>47.128732950949683</v>
          </cell>
          <cell r="F8">
            <v>34.500808871573057</v>
          </cell>
          <cell r="G8">
            <v>26.69092949202329</v>
          </cell>
          <cell r="H8">
            <v>16.525351003097558</v>
          </cell>
          <cell r="I8">
            <v>36.59441969201599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2.0852288665643188</v>
          </cell>
          <cell r="H9">
            <v>1.2910430471169969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479.77687337031313</v>
          </cell>
          <cell r="G10">
            <v>371.17073824844891</v>
          </cell>
          <cell r="H10">
            <v>229.8056623868255</v>
          </cell>
          <cell r="I10">
            <v>66.491754852318294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31.85428925635518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8.0044668921253823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0.73638645235858891</v>
          </cell>
          <cell r="F12">
            <v>0.53907513861832934</v>
          </cell>
          <cell r="G12">
            <v>0.41704577331286402</v>
          </cell>
          <cell r="H12">
            <v>0.2582086094233994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PRI_GAS_BFG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8.1364128441097705</v>
          </cell>
          <cell r="J13">
            <v>0.1058064725497756</v>
          </cell>
          <cell r="K13">
            <v>0.1058064725497237</v>
          </cell>
          <cell r="L13">
            <v>-1.090038048712216E-8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36.762055194416362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6.5732438690344699</v>
          </cell>
          <cell r="E15">
            <v>5.5400275811959609</v>
          </cell>
          <cell r="F15">
            <v>4.8654249285016009</v>
          </cell>
          <cell r="G15">
            <v>2.6261374411036762</v>
          </cell>
          <cell r="H15">
            <v>1.5541081138751569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4595.2568993020341</v>
          </cell>
          <cell r="E16">
            <v>4368.7568040785163</v>
          </cell>
          <cell r="F16">
            <v>2432.7124642508011</v>
          </cell>
          <cell r="G16">
            <v>864.72701297300898</v>
          </cell>
          <cell r="H16">
            <v>274.3531215507623</v>
          </cell>
          <cell r="I16">
            <v>190.92586994437841</v>
          </cell>
          <cell r="J16">
            <v>0.96576621260970286</v>
          </cell>
          <cell r="K16">
            <v>1.320413130076227</v>
          </cell>
          <cell r="L16">
            <v>2.0596993432016739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4551.9216002385847</v>
          </cell>
          <cell r="E17">
            <v>4373.2547300170809</v>
          </cell>
          <cell r="F17">
            <v>2427.8470393223001</v>
          </cell>
          <cell r="G17">
            <v>1758.7842906896201</v>
          </cell>
          <cell r="H17">
            <v>1278.200884210519</v>
          </cell>
          <cell r="I17">
            <v>343.36524015216338</v>
          </cell>
          <cell r="J17">
            <v>5.9821921514922263</v>
          </cell>
          <cell r="K17">
            <v>5.6275452340223149</v>
          </cell>
          <cell r="L17">
            <v>4.9940655051765752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85.311052631578974</v>
          </cell>
          <cell r="E18">
            <v>20.848230321872769</v>
          </cell>
          <cell r="F18">
            <v>0.114</v>
          </cell>
          <cell r="G18">
            <v>353.9204414008916</v>
          </cell>
          <cell r="H18">
            <v>306.5715761379916</v>
          </cell>
          <cell r="I18">
            <v>136.46064551141521</v>
          </cell>
          <cell r="J18">
            <v>108.5598101095153</v>
          </cell>
          <cell r="K18">
            <v>450.75534757136307</v>
          </cell>
          <cell r="L18">
            <v>592.13827044497259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189.7413239473548</v>
          </cell>
          <cell r="E19">
            <v>255.7471733079453</v>
          </cell>
          <cell r="F19">
            <v>581.89221026174323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1417.251007232843</v>
          </cell>
          <cell r="E20">
            <v>1190.6603284297451</v>
          </cell>
          <cell r="F20">
            <v>947.25785102891973</v>
          </cell>
          <cell r="G20">
            <v>881.22689459126855</v>
          </cell>
          <cell r="H20">
            <v>754.12162994206938</v>
          </cell>
          <cell r="I20">
            <v>711.1210036278095</v>
          </cell>
          <cell r="J20">
            <v>357.68910344931038</v>
          </cell>
          <cell r="K20">
            <v>488.74128008367228</v>
          </cell>
          <cell r="L20">
            <v>736.60868747573295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1.141578947368421</v>
          </cell>
          <cell r="E21">
            <v>9.0785917738811683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29.16535688614654</v>
          </cell>
          <cell r="K21">
            <v>48.3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338.98894736842101</v>
          </cell>
          <cell r="E23">
            <v>426.80176967812719</v>
          </cell>
          <cell r="F23">
            <v>462.30526315789479</v>
          </cell>
          <cell r="G23">
            <v>143.72542007438801</v>
          </cell>
          <cell r="H23">
            <v>170.84342386200831</v>
          </cell>
          <cell r="I23">
            <v>95.507335977203184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22.958421052631579</v>
          </cell>
          <cell r="E24">
            <v>4.5666513745043886</v>
          </cell>
          <cell r="F24">
            <v>27.8</v>
          </cell>
          <cell r="G24">
            <v>0</v>
          </cell>
          <cell r="H24">
            <v>0</v>
          </cell>
          <cell r="I24">
            <v>19.585966178619589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2088.7800000000002</v>
          </cell>
          <cell r="E25">
            <v>2123.37</v>
          </cell>
          <cell r="F25">
            <v>2231.010000000002</v>
          </cell>
          <cell r="G25">
            <v>2312.2321005988179</v>
          </cell>
          <cell r="H25">
            <v>2361.3860388791809</v>
          </cell>
          <cell r="I25">
            <v>2108.7790652166441</v>
          </cell>
          <cell r="J25">
            <v>1635.912499730548</v>
          </cell>
          <cell r="K25">
            <v>1343.4591204578551</v>
          </cell>
          <cell r="L25">
            <v>1269.9635522611779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</v>
          </cell>
          <cell r="F26">
            <v>200.5605544520825</v>
          </cell>
          <cell r="G26">
            <v>176.6639994051767</v>
          </cell>
          <cell r="H26">
            <v>263.77302975548912</v>
          </cell>
          <cell r="I26">
            <v>272.74004904197773</v>
          </cell>
          <cell r="J26">
            <v>348.83280034513859</v>
          </cell>
          <cell r="K26">
            <v>403.90681486385182</v>
          </cell>
          <cell r="L26">
            <v>463.84992884530851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583.67999999999995</v>
          </cell>
          <cell r="G27">
            <v>1414.4182092757831</v>
          </cell>
          <cell r="H27">
            <v>1996.59678670467</v>
          </cell>
          <cell r="I27">
            <v>2802.63836549383</v>
          </cell>
          <cell r="J27">
            <v>2695.9264706140821</v>
          </cell>
          <cell r="K27">
            <v>2744.6730377349731</v>
          </cell>
          <cell r="L27">
            <v>2821.6413080512971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2.9032557214285708</v>
          </cell>
          <cell r="G28">
            <v>2.883412271428571</v>
          </cell>
          <cell r="H28">
            <v>2.730916182142856</v>
          </cell>
          <cell r="I28">
            <v>1.8328099070667729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20.831069562665711</v>
          </cell>
          <cell r="H29">
            <v>20.195406818568141</v>
          </cell>
          <cell r="I29">
            <v>20.84441342994111</v>
          </cell>
          <cell r="J29">
            <v>12.02048357649657</v>
          </cell>
          <cell r="K29">
            <v>11.96460809169657</v>
          </cell>
          <cell r="L29">
            <v>0.15149031019462009</v>
          </cell>
        </row>
        <row r="30">
          <cell r="A30">
            <v>28</v>
          </cell>
          <cell r="B30" t="str">
            <v>ELC_FT_WAV</v>
          </cell>
          <cell r="C30" t="str">
            <v>RNW_POT_WAV</v>
          </cell>
          <cell r="D30">
            <v>7.2944426666666756E-2</v>
          </cell>
          <cell r="E30">
            <v>6.2802186666666732E-2</v>
          </cell>
          <cell r="F30">
            <v>8.4505430138364951E-2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ELC_FT_TDL</v>
          </cell>
          <cell r="C31" t="str">
            <v>RNW_POT_TDL</v>
          </cell>
          <cell r="D31">
            <v>1.647055573333333</v>
          </cell>
          <cell r="E31">
            <v>1.697197813333333</v>
          </cell>
          <cell r="F31">
            <v>1.7654945698616351</v>
          </cell>
          <cell r="G31">
            <v>6.7397599682012572</v>
          </cell>
          <cell r="H31">
            <v>0.79180588800000073</v>
          </cell>
          <cell r="I31">
            <v>0.60422976000000062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ELC_FT_WIN_ON</v>
          </cell>
          <cell r="C32" t="str">
            <v>RNW_POT_WIN_ON</v>
          </cell>
          <cell r="D32">
            <v>550.07999999999993</v>
          </cell>
          <cell r="E32">
            <v>983.0200000000001</v>
          </cell>
          <cell r="F32">
            <v>1530.69</v>
          </cell>
          <cell r="G32">
            <v>2453.5237014934251</v>
          </cell>
          <cell r="H32">
            <v>3053.686704283175</v>
          </cell>
          <cell r="I32">
            <v>3103.565185110881</v>
          </cell>
          <cell r="J32">
            <v>3183.427562417467</v>
          </cell>
          <cell r="K32">
            <v>3322.7152674626082</v>
          </cell>
          <cell r="L32">
            <v>3327.715060611516</v>
          </cell>
        </row>
        <row r="33">
          <cell r="A33">
            <v>31</v>
          </cell>
          <cell r="B33" t="str">
            <v>ELC_FT_WIN_OFF</v>
          </cell>
          <cell r="C33" t="str">
            <v>RNW_POT_WIN_OFF</v>
          </cell>
          <cell r="D33">
            <v>0</v>
          </cell>
          <cell r="E33">
            <v>126.62</v>
          </cell>
          <cell r="F33">
            <v>259.57</v>
          </cell>
          <cell r="G33">
            <v>958.10466118968009</v>
          </cell>
          <cell r="H33">
            <v>2066.8626767232931</v>
          </cell>
          <cell r="I33">
            <v>2256.2069647563558</v>
          </cell>
          <cell r="J33">
            <v>3927.9035231005391</v>
          </cell>
          <cell r="K33">
            <v>4563.5796328148263</v>
          </cell>
          <cell r="L33">
            <v>5558.4970157263751</v>
          </cell>
        </row>
        <row r="34">
          <cell r="A34">
            <v>32</v>
          </cell>
          <cell r="B34" t="str">
            <v>AGR_FT_NGA</v>
          </cell>
          <cell r="C34" t="str">
            <v>PRI_GAS_NGA</v>
          </cell>
          <cell r="D34">
            <v>170.89616935483551</v>
          </cell>
          <cell r="E34">
            <v>129.763152322537</v>
          </cell>
          <cell r="F34">
            <v>116.1196871157874</v>
          </cell>
          <cell r="G34">
            <v>138.22477461034791</v>
          </cell>
          <cell r="H34">
            <v>105.6197176906513</v>
          </cell>
          <cell r="I34">
            <v>111.83401792905789</v>
          </cell>
          <cell r="J34">
            <v>106.7415987058536</v>
          </cell>
          <cell r="K34">
            <v>119.1576446824881</v>
          </cell>
          <cell r="L34">
            <v>166.61760798003891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16200.965939494959</v>
          </cell>
          <cell r="E35">
            <v>16304.906976744191</v>
          </cell>
          <cell r="F35">
            <v>17067.541844169649</v>
          </cell>
          <cell r="G35">
            <v>16563.316632642131</v>
          </cell>
          <cell r="H35">
            <v>16233.57869287139</v>
          </cell>
          <cell r="I35">
            <v>17067.541844169649</v>
          </cell>
          <cell r="J35">
            <v>17067.541844169649</v>
          </cell>
          <cell r="K35">
            <v>17067.541844169649</v>
          </cell>
          <cell r="L35">
            <v>17067.541844169649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149.5079451655364</v>
          </cell>
          <cell r="G36">
            <v>144.63733384258231</v>
          </cell>
          <cell r="H36">
            <v>149.5079451655364</v>
          </cell>
          <cell r="I36">
            <v>115.2508745369696</v>
          </cell>
          <cell r="J36">
            <v>149.5079451655364</v>
          </cell>
          <cell r="K36">
            <v>149.5079451655364</v>
          </cell>
          <cell r="L36">
            <v>149.5079451655364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28.233472222222229</v>
          </cell>
          <cell r="E37">
            <v>21.175104166666671</v>
          </cell>
          <cell r="F37">
            <v>14.11673611111112</v>
          </cell>
          <cell r="G37">
            <v>7.0583680555555572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2.9081722216240471</v>
          </cell>
          <cell r="E38">
            <v>14.53087090336807</v>
          </cell>
          <cell r="F38">
            <v>17.222843717040739</v>
          </cell>
          <cell r="G38">
            <v>0.1880208333333333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17.222843717040728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3.6642584615384619</v>
          </cell>
          <cell r="E39">
            <v>5.2215683076923076</v>
          </cell>
          <cell r="F39">
            <v>3.4810455384615389</v>
          </cell>
          <cell r="G39">
            <v>1.7405227692307681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17.769446153846161</v>
          </cell>
          <cell r="E40">
            <v>25.321460769230772</v>
          </cell>
          <cell r="F40">
            <v>16.88097384615385</v>
          </cell>
          <cell r="G40">
            <v>8.4404869230769197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0.64014153846153854</v>
          </cell>
          <cell r="E41">
            <v>0.91220169230769244</v>
          </cell>
          <cell r="F41">
            <v>0.60813446153846162</v>
          </cell>
          <cell r="G41">
            <v>0.30406723076923081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32.816105553162842</v>
          </cell>
          <cell r="E42">
            <v>39.088279230435361</v>
          </cell>
          <cell r="F42">
            <v>39.088279230435369</v>
          </cell>
          <cell r="G42">
            <v>9.0626187268850611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39.088279230435369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7.257448142612688</v>
          </cell>
          <cell r="E43">
            <v>12.071491318882421</v>
          </cell>
          <cell r="F43">
            <v>19.45464402326218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37.812356627087283</v>
          </cell>
          <cell r="E44">
            <v>33.940135012509998</v>
          </cell>
          <cell r="F44">
            <v>6.5281138833613088</v>
          </cell>
          <cell r="G44">
            <v>0</v>
          </cell>
          <cell r="H44">
            <v>2.4016048783451889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</v>
          </cell>
          <cell r="E45">
            <v>12.304756851614449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7.520399162267176</v>
          </cell>
          <cell r="E46">
            <v>0</v>
          </cell>
          <cell r="F46">
            <v>17.24978436729246</v>
          </cell>
          <cell r="G46">
            <v>28.14870136482504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3.4460000000000002</v>
          </cell>
          <cell r="E47">
            <v>2.5844999999999998</v>
          </cell>
          <cell r="F47">
            <v>0.90684210526315789</v>
          </cell>
          <cell r="G47">
            <v>0.86150000000000015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207.48599999999999</v>
          </cell>
          <cell r="E48">
            <v>217.79</v>
          </cell>
          <cell r="F48">
            <v>246.31499999999991</v>
          </cell>
          <cell r="G48">
            <v>312.77947947374719</v>
          </cell>
          <cell r="H48">
            <v>326.31264734934388</v>
          </cell>
          <cell r="I48">
            <v>326.3126473493441</v>
          </cell>
          <cell r="J48">
            <v>326.31264734934399</v>
          </cell>
          <cell r="K48">
            <v>326.31264734934388</v>
          </cell>
          <cell r="L48">
            <v>326.31264734934399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9.0339210526315803</v>
          </cell>
          <cell r="F49">
            <v>16.016977708204099</v>
          </cell>
          <cell r="G49">
            <v>10.968727708204099</v>
          </cell>
          <cell r="H49">
            <v>4.857477708204101</v>
          </cell>
          <cell r="I49">
            <v>4.857477708204101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2036.6297236824739</v>
          </cell>
          <cell r="E50">
            <v>2085.073733030084</v>
          </cell>
          <cell r="F50">
            <v>2049.080164266808</v>
          </cell>
          <cell r="G50">
            <v>2134.1380241214079</v>
          </cell>
          <cell r="H50">
            <v>1326.232889932181</v>
          </cell>
          <cell r="I50">
            <v>1388.0218221329681</v>
          </cell>
          <cell r="J50">
            <v>1487.1279996361541</v>
          </cell>
          <cell r="K50">
            <v>1455.072958980649</v>
          </cell>
          <cell r="L50">
            <v>1705.920350483075</v>
          </cell>
        </row>
        <row r="51">
          <cell r="A51">
            <v>49</v>
          </cell>
          <cell r="B51" t="str">
            <v>COM_FT_DST</v>
          </cell>
          <cell r="C51" t="str">
            <v>PRI_OIL_DST_kt</v>
          </cell>
          <cell r="D51">
            <v>16904.180640031798</v>
          </cell>
          <cell r="E51">
            <v>14820.716875372689</v>
          </cell>
          <cell r="F51">
            <v>11966.45262621745</v>
          </cell>
          <cell r="G51">
            <v>21455.883720930229</v>
          </cell>
          <cell r="H51">
            <v>21455.883720930229</v>
          </cell>
          <cell r="I51">
            <v>21455.883720930229</v>
          </cell>
          <cell r="J51">
            <v>21455.883720930229</v>
          </cell>
          <cell r="K51">
            <v>21455.883720930229</v>
          </cell>
          <cell r="L51">
            <v>21455.883720930229</v>
          </cell>
        </row>
        <row r="52">
          <cell r="A52">
            <v>50</v>
          </cell>
          <cell r="B52" t="str">
            <v>COM_FT_HFO</v>
          </cell>
          <cell r="C52" t="str">
            <v>PRI_OIL_HFO</v>
          </cell>
          <cell r="D52">
            <v>19.379857142857141</v>
          </cell>
          <cell r="E52">
            <v>14.534892857142861</v>
          </cell>
          <cell r="F52">
            <v>9.6899285714285703</v>
          </cell>
          <cell r="G52">
            <v>40.698</v>
          </cell>
          <cell r="H52">
            <v>40.698</v>
          </cell>
          <cell r="I52">
            <v>40.698</v>
          </cell>
          <cell r="J52">
            <v>40.698</v>
          </cell>
          <cell r="K52">
            <v>40.698</v>
          </cell>
          <cell r="L52">
            <v>40.698</v>
          </cell>
        </row>
        <row r="53">
          <cell r="A53">
            <v>51</v>
          </cell>
          <cell r="B53" t="str">
            <v>COM_FT_KER</v>
          </cell>
          <cell r="C53" t="str">
            <v>PRI_OIL_KER</v>
          </cell>
          <cell r="D53">
            <v>1.724375335775338</v>
          </cell>
          <cell r="E53">
            <v>1.2932815018315009</v>
          </cell>
          <cell r="F53">
            <v>0.86218766788766787</v>
          </cell>
          <cell r="G53">
            <v>0.62696883394383363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COM_FT_COA</v>
          </cell>
          <cell r="C54" t="str">
            <v>PRI_COA_BCO</v>
          </cell>
          <cell r="D54">
            <v>40.349329999999988</v>
          </cell>
          <cell r="E54">
            <v>0</v>
          </cell>
          <cell r="F54">
            <v>2.6285400000000019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PRI_COA_HCO</v>
          </cell>
          <cell r="D55">
            <v>181.33463599999999</v>
          </cell>
          <cell r="E55">
            <v>190.810596</v>
          </cell>
          <cell r="F55">
            <v>177.50550199999989</v>
          </cell>
          <cell r="G55">
            <v>221.683966</v>
          </cell>
          <cell r="H55">
            <v>221.683966</v>
          </cell>
          <cell r="I55">
            <v>221.68396599999991</v>
          </cell>
          <cell r="J55">
            <v>221.68396599999991</v>
          </cell>
          <cell r="K55">
            <v>221.68396599999991</v>
          </cell>
          <cell r="L55">
            <v>221.683966</v>
          </cell>
        </row>
        <row r="56">
          <cell r="A56">
            <v>54</v>
          </cell>
          <cell r="B56" t="str">
            <v>COM_FT_COA</v>
          </cell>
          <cell r="C56" t="str">
            <v>PRI_COA_OVC</v>
          </cell>
          <cell r="D56">
            <v>15.665034</v>
          </cell>
          <cell r="E56">
            <v>13.483404000000011</v>
          </cell>
          <cell r="F56">
            <v>12.728958</v>
          </cell>
          <cell r="G56">
            <v>15.665034</v>
          </cell>
          <cell r="H56">
            <v>15.665034</v>
          </cell>
          <cell r="I56">
            <v>15.665034</v>
          </cell>
          <cell r="J56">
            <v>15.665034</v>
          </cell>
          <cell r="K56">
            <v>15.665034</v>
          </cell>
          <cell r="L56">
            <v>15.665034</v>
          </cell>
        </row>
        <row r="57">
          <cell r="A57">
            <v>55</v>
          </cell>
          <cell r="B57" t="str">
            <v>COM_FT_LPG</v>
          </cell>
          <cell r="C57" t="str">
            <v>PRI_OIL_LPG</v>
          </cell>
          <cell r="D57">
            <v>66.025999999999996</v>
          </cell>
          <cell r="E57">
            <v>66.025999999999996</v>
          </cell>
          <cell r="F57">
            <v>15.72042083333333</v>
          </cell>
          <cell r="G57">
            <v>66.025999999999996</v>
          </cell>
          <cell r="H57">
            <v>66.025999999999996</v>
          </cell>
          <cell r="I57">
            <v>66.025999999999996</v>
          </cell>
          <cell r="J57">
            <v>66.025999999999996</v>
          </cell>
          <cell r="K57">
            <v>66.025999999999996</v>
          </cell>
          <cell r="L57">
            <v>66.025999999999996</v>
          </cell>
        </row>
        <row r="58">
          <cell r="A58">
            <v>56</v>
          </cell>
          <cell r="B58" t="str">
            <v>COM_FT_BIO</v>
          </cell>
          <cell r="C58" t="str">
            <v>RNW_POT_BIO_MUN</v>
          </cell>
          <cell r="D58">
            <v>0</v>
          </cell>
          <cell r="E58">
            <v>0</v>
          </cell>
          <cell r="F58">
            <v>0</v>
          </cell>
          <cell r="G58">
            <v>20.35413852472038</v>
          </cell>
          <cell r="H58">
            <v>87.584999999999994</v>
          </cell>
          <cell r="I58">
            <v>87.584999999999994</v>
          </cell>
          <cell r="J58">
            <v>87.584999999999994</v>
          </cell>
          <cell r="K58">
            <v>177.16792287360931</v>
          </cell>
          <cell r="L58">
            <v>87.584999999999994</v>
          </cell>
        </row>
        <row r="59">
          <cell r="A59">
            <v>57</v>
          </cell>
          <cell r="B59" t="str">
            <v>COM_FT_BIO</v>
          </cell>
          <cell r="C59" t="str">
            <v>RNW_POT_BIO_GAS</v>
          </cell>
          <cell r="D59">
            <v>0</v>
          </cell>
          <cell r="E59">
            <v>56.384245938375372</v>
          </cell>
          <cell r="F59">
            <v>56.384245938375372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RNW_POT_BIO_WOD</v>
          </cell>
          <cell r="D60">
            <v>143.96924593837539</v>
          </cell>
          <cell r="E60">
            <v>106.9490338213804</v>
          </cell>
          <cell r="F60">
            <v>120.7836769352339</v>
          </cell>
          <cell r="G60">
            <v>42.927673084724162</v>
          </cell>
          <cell r="H60">
            <v>54.68292287360925</v>
          </cell>
          <cell r="I60">
            <v>70.218889052228832</v>
          </cell>
          <cell r="J60">
            <v>75.748279759755775</v>
          </cell>
          <cell r="K60">
            <v>0</v>
          </cell>
          <cell r="L60">
            <v>70.218889052228832</v>
          </cell>
        </row>
        <row r="61">
          <cell r="A61">
            <v>59</v>
          </cell>
          <cell r="B61" t="str">
            <v>COM_FT_BIO</v>
          </cell>
          <cell r="C61" t="str">
            <v>RNW_POT_BIO_SLU</v>
          </cell>
          <cell r="D61">
            <v>0</v>
          </cell>
          <cell r="E61">
            <v>0</v>
          </cell>
          <cell r="F61">
            <v>0</v>
          </cell>
          <cell r="G61">
            <v>31.35</v>
          </cell>
          <cell r="H61">
            <v>34.900000000000013</v>
          </cell>
          <cell r="I61">
            <v>19.364033821380421</v>
          </cell>
          <cell r="J61">
            <v>13.83464311385346</v>
          </cell>
          <cell r="K61">
            <v>0</v>
          </cell>
          <cell r="L61">
            <v>19.364033821380421</v>
          </cell>
        </row>
        <row r="62">
          <cell r="A62">
            <v>60</v>
          </cell>
          <cell r="B62" t="str">
            <v>COM_FT_BIO_PLT</v>
          </cell>
          <cell r="C62" t="str">
            <v>RNW_POT_BIO_WOD</v>
          </cell>
          <cell r="D62">
            <v>0.2357540616246499</v>
          </cell>
          <cell r="E62">
            <v>1.448720240244215</v>
          </cell>
          <cell r="F62">
            <v>11.839077126390761</v>
          </cell>
          <cell r="G62">
            <v>11.839077126390761</v>
          </cell>
          <cell r="H62">
            <v>11.839077126390761</v>
          </cell>
          <cell r="I62">
            <v>11.839077126390761</v>
          </cell>
          <cell r="J62">
            <v>11.839077126390761</v>
          </cell>
          <cell r="K62">
            <v>11.839077126390761</v>
          </cell>
          <cell r="L62">
            <v>11.839077126390761</v>
          </cell>
        </row>
        <row r="63">
          <cell r="A63">
            <v>61</v>
          </cell>
          <cell r="B63" t="str">
            <v>COM_FT_GEO</v>
          </cell>
          <cell r="C63" t="str">
            <v>RNW_POT_GEO</v>
          </cell>
          <cell r="D63">
            <v>9.4269999999999996</v>
          </cell>
          <cell r="E63">
            <v>9.4269999999999996</v>
          </cell>
          <cell r="F63">
            <v>9.423961829889782</v>
          </cell>
          <cell r="G63">
            <v>4.8514881974502142</v>
          </cell>
          <cell r="H63">
            <v>0.1947015814467149</v>
          </cell>
          <cell r="I63">
            <v>0.26398318050609137</v>
          </cell>
          <cell r="J63">
            <v>0.33227235939510857</v>
          </cell>
          <cell r="K63">
            <v>0.39850130693383301</v>
          </cell>
          <cell r="L63">
            <v>0.45538732547689431</v>
          </cell>
        </row>
        <row r="64">
          <cell r="A64">
            <v>62</v>
          </cell>
          <cell r="B64" t="str">
            <v>COM_FT_SOL</v>
          </cell>
          <cell r="C64" t="str">
            <v>RNW_POT_SOL_TH</v>
          </cell>
          <cell r="D64">
            <v>176.10376395232731</v>
          </cell>
          <cell r="E64">
            <v>477.29409897619922</v>
          </cell>
          <cell r="F64">
            <v>768.87291366911347</v>
          </cell>
          <cell r="G64">
            <v>768.87291366911347</v>
          </cell>
          <cell r="H64">
            <v>768.87291366911393</v>
          </cell>
          <cell r="I64">
            <v>768.87291366911347</v>
          </cell>
          <cell r="J64">
            <v>768.87291366911347</v>
          </cell>
          <cell r="K64">
            <v>768.8729136691137</v>
          </cell>
          <cell r="L64">
            <v>768.87291366911347</v>
          </cell>
        </row>
        <row r="65">
          <cell r="A65">
            <v>63</v>
          </cell>
          <cell r="B65" t="str">
            <v>COM_FT_ELC</v>
          </cell>
          <cell r="C65" t="str">
            <v>ELC</v>
          </cell>
          <cell r="D65">
            <v>3268.4160000000002</v>
          </cell>
          <cell r="E65">
            <v>3261.2</v>
          </cell>
          <cell r="F65">
            <v>3036.045000000001</v>
          </cell>
          <cell r="G65">
            <v>3354.4720683257351</v>
          </cell>
          <cell r="H65">
            <v>4016.0460870535908</v>
          </cell>
          <cell r="I65">
            <v>3833.8008808954469</v>
          </cell>
          <cell r="J65">
            <v>4009.0511144152251</v>
          </cell>
          <cell r="K65">
            <v>3924.169930648739</v>
          </cell>
          <cell r="L65">
            <v>3807.9248865010918</v>
          </cell>
        </row>
        <row r="66">
          <cell r="A66">
            <v>64</v>
          </cell>
          <cell r="B66" t="str">
            <v>COM_FT_HET</v>
          </cell>
          <cell r="C66" t="str">
            <v>HET</v>
          </cell>
          <cell r="D66">
            <v>517.22799999999995</v>
          </cell>
          <cell r="E66">
            <v>379.37099999999998</v>
          </cell>
          <cell r="F66">
            <v>384.23200000000003</v>
          </cell>
          <cell r="G66">
            <v>401.55077641078731</v>
          </cell>
          <cell r="H66">
            <v>517.22799999999984</v>
          </cell>
          <cell r="I66">
            <v>296.83190157948462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RES_FT_NGA</v>
          </cell>
          <cell r="C67" t="str">
            <v>PRI_GAS_NGA</v>
          </cell>
          <cell r="D67">
            <v>5882.6330645161288</v>
          </cell>
          <cell r="E67">
            <v>5202.9624890130044</v>
          </cell>
          <cell r="F67">
            <v>5199.1104373773551</v>
          </cell>
          <cell r="G67">
            <v>5382.8165802443564</v>
          </cell>
          <cell r="H67">
            <v>4341.5448323028741</v>
          </cell>
          <cell r="I67">
            <v>5149.0255210704017</v>
          </cell>
          <cell r="J67">
            <v>5513.9406568302093</v>
          </cell>
          <cell r="K67">
            <v>5575.8812568588546</v>
          </cell>
          <cell r="L67">
            <v>5639.1130336611113</v>
          </cell>
        </row>
        <row r="68">
          <cell r="A68">
            <v>66</v>
          </cell>
          <cell r="B68" t="str">
            <v>RES_FT_NGA</v>
          </cell>
          <cell r="C68" t="str">
            <v>PRI_GAS_COG</v>
          </cell>
          <cell r="D68">
            <v>0</v>
          </cell>
          <cell r="E68">
            <v>79.033658599927733</v>
          </cell>
          <cell r="F68">
            <v>71.701327602078763</v>
          </cell>
          <cell r="G68">
            <v>17.213146706967159</v>
          </cell>
          <cell r="H68">
            <v>78.352916320837608</v>
          </cell>
          <cell r="I68">
            <v>76.432168972762966</v>
          </cell>
          <cell r="J68">
            <v>98.274533717764001</v>
          </cell>
          <cell r="K68">
            <v>77.176022882902231</v>
          </cell>
          <cell r="L68">
            <v>59.344818591592848</v>
          </cell>
        </row>
        <row r="69">
          <cell r="A69">
            <v>67</v>
          </cell>
          <cell r="B69" t="str">
            <v>RES_FT_DST</v>
          </cell>
          <cell r="C69" t="str">
            <v>PRI_OIL_DST_kt</v>
          </cell>
          <cell r="D69">
            <v>39985.769640129372</v>
          </cell>
          <cell r="E69">
            <v>28070.064700923249</v>
          </cell>
          <cell r="F69">
            <v>27459.071014296769</v>
          </cell>
          <cell r="G69">
            <v>28582.823089759291</v>
          </cell>
          <cell r="H69">
            <v>31549.334581366489</v>
          </cell>
          <cell r="I69">
            <v>19755.893518316989</v>
          </cell>
          <cell r="J69">
            <v>21373.728994438141</v>
          </cell>
          <cell r="K69">
            <v>26956.189179189329</v>
          </cell>
          <cell r="L69">
            <v>26825.04224401118</v>
          </cell>
        </row>
        <row r="70">
          <cell r="A70">
            <v>68</v>
          </cell>
          <cell r="B70" t="str">
            <v>RES_FT_HFO</v>
          </cell>
          <cell r="C70" t="str">
            <v>PRI_OIL_HFO</v>
          </cell>
          <cell r="D70">
            <v>15.380062941176471</v>
          </cell>
          <cell r="E70">
            <v>11.53504720588235</v>
          </cell>
          <cell r="F70">
            <v>14.44506424069618</v>
          </cell>
          <cell r="G70">
            <v>3.845015735294115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RES_FT_KER</v>
          </cell>
          <cell r="C71" t="str">
            <v>PRI_OIL_KER</v>
          </cell>
          <cell r="D71">
            <v>74.81508835627973</v>
          </cell>
          <cell r="E71">
            <v>54.494961932234418</v>
          </cell>
          <cell r="F71">
            <v>47.692790860805857</v>
          </cell>
          <cell r="G71">
            <v>18.164987310744721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RES_FT_COA</v>
          </cell>
          <cell r="C72" t="str">
            <v>PRI_COA_BCO</v>
          </cell>
          <cell r="D72">
            <v>63.329929999999997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RES_FT_COA</v>
          </cell>
          <cell r="C73" t="str">
            <v>PRI_COA_HCO</v>
          </cell>
          <cell r="D73">
            <v>559.28979000000004</v>
          </cell>
          <cell r="E73">
            <v>458.37410625000001</v>
          </cell>
          <cell r="F73">
            <v>344.48873424999999</v>
          </cell>
          <cell r="G73">
            <v>622.61972000000003</v>
          </cell>
          <cell r="H73">
            <v>622.61972000000003</v>
          </cell>
          <cell r="I73">
            <v>622.61972000000003</v>
          </cell>
          <cell r="J73">
            <v>622.61972000000003</v>
          </cell>
          <cell r="K73">
            <v>622.61972000000014</v>
          </cell>
          <cell r="L73">
            <v>622.61972000000003</v>
          </cell>
        </row>
        <row r="74">
          <cell r="A74">
            <v>72</v>
          </cell>
          <cell r="B74" t="str">
            <v>RES_FT_COA</v>
          </cell>
          <cell r="C74" t="str">
            <v>PRI_COA_OVC</v>
          </cell>
          <cell r="D74">
            <v>19.25628</v>
          </cell>
          <cell r="E74">
            <v>14.17651875</v>
          </cell>
          <cell r="F74">
            <v>10.654290749999999</v>
          </cell>
          <cell r="G74">
            <v>19.25628</v>
          </cell>
          <cell r="H74">
            <v>19.25628</v>
          </cell>
          <cell r="I74">
            <v>19.25628</v>
          </cell>
          <cell r="J74">
            <v>19.25628</v>
          </cell>
          <cell r="K74">
            <v>19.25628</v>
          </cell>
          <cell r="L74">
            <v>19.25628</v>
          </cell>
        </row>
        <row r="75">
          <cell r="A75">
            <v>73</v>
          </cell>
          <cell r="B75" t="str">
            <v>RES_FT_LPG</v>
          </cell>
          <cell r="C75" t="str">
            <v>PRI_OIL_LPG</v>
          </cell>
          <cell r="D75">
            <v>190.71675417698091</v>
          </cell>
          <cell r="E75">
            <v>235.12120872218341</v>
          </cell>
          <cell r="F75">
            <v>182.53009128373679</v>
          </cell>
          <cell r="G75">
            <v>397.267</v>
          </cell>
          <cell r="H75">
            <v>397.267</v>
          </cell>
          <cell r="I75">
            <v>305.56882139464659</v>
          </cell>
          <cell r="J75">
            <v>397.267</v>
          </cell>
          <cell r="K75">
            <v>397.267</v>
          </cell>
          <cell r="L75">
            <v>397.267</v>
          </cell>
        </row>
        <row r="76">
          <cell r="A76">
            <v>74</v>
          </cell>
          <cell r="B76" t="str">
            <v>RES_FT_BIO</v>
          </cell>
          <cell r="C76" t="str">
            <v>RNW_POT_BIO_MUN</v>
          </cell>
          <cell r="D76">
            <v>0</v>
          </cell>
          <cell r="E76">
            <v>0</v>
          </cell>
          <cell r="F76">
            <v>8.5807368421052388</v>
          </cell>
          <cell r="G76">
            <v>0</v>
          </cell>
          <cell r="H76">
            <v>0</v>
          </cell>
          <cell r="I76">
            <v>211.42028895635389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RES_FT_BIO</v>
          </cell>
          <cell r="C77" t="str">
            <v>RNW_POT_BIO_GAS</v>
          </cell>
          <cell r="D77">
            <v>1041.055777560359</v>
          </cell>
          <cell r="E77">
            <v>655.90994705890807</v>
          </cell>
          <cell r="F77">
            <v>92.244581831576227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RES_FT_BIO</v>
          </cell>
          <cell r="C78" t="str">
            <v>RNW_POT_BIO_WOD</v>
          </cell>
          <cell r="D78">
            <v>322.59622243964083</v>
          </cell>
          <cell r="E78">
            <v>548.42505294109208</v>
          </cell>
          <cell r="F78">
            <v>1067.757681326319</v>
          </cell>
          <cell r="G78">
            <v>1152.6309242777641</v>
          </cell>
          <cell r="H78">
            <v>1363.652</v>
          </cell>
          <cell r="I78">
            <v>1152.2317110436461</v>
          </cell>
          <cell r="J78">
            <v>1363.652</v>
          </cell>
          <cell r="K78">
            <v>1363.652</v>
          </cell>
          <cell r="L78">
            <v>1329.416033821381</v>
          </cell>
        </row>
        <row r="79">
          <cell r="A79">
            <v>77</v>
          </cell>
          <cell r="B79" t="str">
            <v>RES_FT_BIO</v>
          </cell>
          <cell r="C79" t="str">
            <v>RNW_POT_BIO_SLU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34.235966178619577</v>
          </cell>
        </row>
        <row r="80">
          <cell r="A80">
            <v>78</v>
          </cell>
          <cell r="B80" t="str">
            <v>RES_FT_BIO_PLT</v>
          </cell>
          <cell r="C80" t="str">
            <v>RNW_POT_BIO_WOD</v>
          </cell>
          <cell r="D80">
            <v>523.97</v>
          </cell>
          <cell r="E80">
            <v>523.97</v>
          </cell>
          <cell r="F80">
            <v>523.97</v>
          </cell>
          <cell r="G80">
            <v>523.97</v>
          </cell>
          <cell r="H80">
            <v>523.97</v>
          </cell>
          <cell r="I80">
            <v>523.97</v>
          </cell>
          <cell r="J80">
            <v>523.97</v>
          </cell>
          <cell r="K80">
            <v>523.97</v>
          </cell>
          <cell r="L80">
            <v>523.97</v>
          </cell>
        </row>
        <row r="81">
          <cell r="A81">
            <v>79</v>
          </cell>
          <cell r="B81" t="str">
            <v>RES_FT_GEO</v>
          </cell>
          <cell r="C81" t="str">
            <v>RNW_POT_GEO</v>
          </cell>
          <cell r="D81">
            <v>43.61390455624548</v>
          </cell>
          <cell r="E81">
            <v>43.61390455624548</v>
          </cell>
          <cell r="F81">
            <v>33.819848621171353</v>
          </cell>
          <cell r="G81">
            <v>15.8160591345053</v>
          </cell>
          <cell r="H81">
            <v>0.71803255195302707</v>
          </cell>
          <cell r="I81">
            <v>0.69984227360425422</v>
          </cell>
          <cell r="J81">
            <v>0.83492729546628652</v>
          </cell>
          <cell r="K81">
            <v>0.69468382921448291</v>
          </cell>
          <cell r="L81">
            <v>0.6946838292144828</v>
          </cell>
        </row>
        <row r="82">
          <cell r="A82">
            <v>80</v>
          </cell>
          <cell r="B82" t="str">
            <v>RES_FT_SOL</v>
          </cell>
          <cell r="C82" t="str">
            <v>RNW_POT_SOL_TH</v>
          </cell>
          <cell r="D82">
            <v>82.605095443754522</v>
          </cell>
          <cell r="E82">
            <v>111.9570954437545</v>
          </cell>
          <cell r="F82">
            <v>135.25315137882859</v>
          </cell>
          <cell r="G82">
            <v>135.25315137882859</v>
          </cell>
          <cell r="H82">
            <v>135.25315137882859</v>
          </cell>
          <cell r="I82">
            <v>135.25315137882859</v>
          </cell>
          <cell r="J82">
            <v>135.25315137882859</v>
          </cell>
          <cell r="K82">
            <v>135.25315137882859</v>
          </cell>
          <cell r="L82">
            <v>135.25315137882859</v>
          </cell>
        </row>
        <row r="83">
          <cell r="A83">
            <v>81</v>
          </cell>
          <cell r="B83" t="str">
            <v>RES_FT_ELC</v>
          </cell>
          <cell r="C83" t="str">
            <v>ELC</v>
          </cell>
          <cell r="D83">
            <v>3307.7469999999989</v>
          </cell>
          <cell r="E83">
            <v>3150.42</v>
          </cell>
          <cell r="F83">
            <v>3264.4140000000002</v>
          </cell>
          <cell r="G83">
            <v>2956.507097341434</v>
          </cell>
          <cell r="H83">
            <v>3131.4373188391442</v>
          </cell>
          <cell r="I83">
            <v>3044.840779448466</v>
          </cell>
          <cell r="J83">
            <v>3085.6207399256109</v>
          </cell>
          <cell r="K83">
            <v>3115.3623989040898</v>
          </cell>
          <cell r="L83">
            <v>3194.29712983334</v>
          </cell>
        </row>
        <row r="84">
          <cell r="A84">
            <v>82</v>
          </cell>
          <cell r="B84" t="str">
            <v>RES_FT_HET</v>
          </cell>
          <cell r="C84" t="str">
            <v>HET</v>
          </cell>
          <cell r="D84">
            <v>949.69099999999992</v>
          </cell>
          <cell r="E84">
            <v>866.5870000000001</v>
          </cell>
          <cell r="F84">
            <v>847.41300000000001</v>
          </cell>
          <cell r="G84">
            <v>518.705194156635</v>
          </cell>
          <cell r="H84">
            <v>652.75989229910829</v>
          </cell>
          <cell r="I84">
            <v>438.96892669990132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TRA_FT_GSL</v>
          </cell>
          <cell r="C85" t="str">
            <v>PRI_OIL_GSL_kt</v>
          </cell>
          <cell r="D85">
            <v>79217.141867487444</v>
          </cell>
          <cell r="E85">
            <v>70720.613816237645</v>
          </cell>
          <cell r="F85">
            <v>64227.975325187523</v>
          </cell>
          <cell r="G85">
            <v>72919.246827636671</v>
          </cell>
          <cell r="H85">
            <v>53897.487578566157</v>
          </cell>
          <cell r="I85">
            <v>50145.524405972261</v>
          </cell>
          <cell r="J85">
            <v>45093.064871566166</v>
          </cell>
          <cell r="K85">
            <v>66891.536607413815</v>
          </cell>
          <cell r="L85">
            <v>77603.843417840209</v>
          </cell>
        </row>
        <row r="86">
          <cell r="A86">
            <v>84</v>
          </cell>
          <cell r="B86" t="str">
            <v>TRA_FT_GSL</v>
          </cell>
          <cell r="C86" t="str">
            <v>RNW_BIO_ETH</v>
          </cell>
          <cell r="D86">
            <v>344.42235594559759</v>
          </cell>
          <cell r="E86">
            <v>307.48092963581593</v>
          </cell>
          <cell r="F86">
            <v>279.25206663124999</v>
          </cell>
          <cell r="G86">
            <v>317.04020359842042</v>
          </cell>
          <cell r="H86">
            <v>3279.640461152705</v>
          </cell>
          <cell r="I86">
            <v>218.0240191564011</v>
          </cell>
          <cell r="J86">
            <v>196.0568037894181</v>
          </cell>
          <cell r="K86">
            <v>290.83276785832078</v>
          </cell>
          <cell r="L86">
            <v>337.40801486017489</v>
          </cell>
        </row>
        <row r="87">
          <cell r="A87">
            <v>85</v>
          </cell>
          <cell r="B87" t="str">
            <v>TRA_FT_GSL</v>
          </cell>
          <cell r="C87" t="str">
            <v>RNW_BIO_ETBE</v>
          </cell>
          <cell r="D87">
            <v>6544.0247629663536</v>
          </cell>
          <cell r="E87">
            <v>5842.1376630805034</v>
          </cell>
          <cell r="F87">
            <v>5305.7892659937525</v>
          </cell>
          <cell r="G87">
            <v>6023.763868369987</v>
          </cell>
          <cell r="H87">
            <v>4702.880661275577</v>
          </cell>
          <cell r="I87">
            <v>4142.4563639716234</v>
          </cell>
          <cell r="J87">
            <v>3725.0792719989449</v>
          </cell>
          <cell r="K87">
            <v>5525.8225893080962</v>
          </cell>
          <cell r="L87">
            <v>6410.7522823433228</v>
          </cell>
        </row>
        <row r="88">
          <cell r="A88">
            <v>86</v>
          </cell>
          <cell r="B88" t="str">
            <v>TRA_FT_DST</v>
          </cell>
          <cell r="C88" t="str">
            <v>PRI_OIL_DST_kt</v>
          </cell>
          <cell r="D88">
            <v>205539.0254968777</v>
          </cell>
          <cell r="E88">
            <v>219100.3696534287</v>
          </cell>
          <cell r="F88">
            <v>210419.42643626919</v>
          </cell>
          <cell r="G88">
            <v>210507.3487231961</v>
          </cell>
          <cell r="H88">
            <v>202046.57675459309</v>
          </cell>
          <cell r="I88">
            <v>192609.62478790479</v>
          </cell>
          <cell r="J88">
            <v>167993.2777382863</v>
          </cell>
          <cell r="K88">
            <v>138982.26670813211</v>
          </cell>
          <cell r="L88">
            <v>73668.284000177344</v>
          </cell>
        </row>
        <row r="89">
          <cell r="A89">
            <v>87</v>
          </cell>
          <cell r="B89" t="str">
            <v>TRA_FT_DST</v>
          </cell>
          <cell r="C89" t="str">
            <v>RNW_BIO_EMHV</v>
          </cell>
          <cell r="D89">
            <v>5592.2731215019294</v>
          </cell>
          <cell r="E89">
            <v>0</v>
          </cell>
          <cell r="F89">
            <v>0</v>
          </cell>
          <cell r="G89">
            <v>9597.3999999999978</v>
          </cell>
          <cell r="H89">
            <v>12181.8</v>
          </cell>
          <cell r="I89">
            <v>10368.682087637089</v>
          </cell>
          <cell r="J89">
            <v>16671</v>
          </cell>
          <cell r="K89">
            <v>18915.650000000001</v>
          </cell>
          <cell r="L89">
            <v>18074.475024826941</v>
          </cell>
        </row>
        <row r="90">
          <cell r="A90">
            <v>88</v>
          </cell>
          <cell r="B90" t="str">
            <v>TRA_FT_JTK</v>
          </cell>
          <cell r="C90" t="str">
            <v>PRI_OIL_KER_kt</v>
          </cell>
          <cell r="D90">
            <v>7440.4384913022022</v>
          </cell>
          <cell r="E90">
            <v>8087.0435070270614</v>
          </cell>
          <cell r="F90">
            <v>4769.2845258499256</v>
          </cell>
          <cell r="G90">
            <v>8428.673142576763</v>
          </cell>
          <cell r="H90">
            <v>8880.1153930794371</v>
          </cell>
          <cell r="I90">
            <v>9277.0914233656385</v>
          </cell>
          <cell r="J90">
            <v>9679.9333629306111</v>
          </cell>
          <cell r="K90">
            <v>10042.64657414973</v>
          </cell>
          <cell r="L90">
            <v>10345.592470990059</v>
          </cell>
        </row>
        <row r="91">
          <cell r="A91">
            <v>89</v>
          </cell>
          <cell r="B91" t="str">
            <v>TRA_FT_COA</v>
          </cell>
          <cell r="C91" t="str">
            <v>PRI_COA_BCO</v>
          </cell>
          <cell r="D91">
            <v>0</v>
          </cell>
          <cell r="E91">
            <v>0.439</v>
          </cell>
          <cell r="F91">
            <v>0.36899999999999999</v>
          </cell>
          <cell r="G91">
            <v>0</v>
          </cell>
          <cell r="H91">
            <v>6.9378530162781782E-2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TRA_FT_COA</v>
          </cell>
          <cell r="C92" t="str">
            <v>PRI_COA_HCO</v>
          </cell>
          <cell r="D92">
            <v>0.58199999999999996</v>
          </cell>
          <cell r="E92">
            <v>0</v>
          </cell>
          <cell r="F92">
            <v>0</v>
          </cell>
          <cell r="G92">
            <v>0.13875706032556351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TRA_FT_ELC</v>
          </cell>
          <cell r="C93" t="str">
            <v>ELC</v>
          </cell>
          <cell r="D93">
            <v>225.29599999999999</v>
          </cell>
          <cell r="E93">
            <v>231.6339999999999</v>
          </cell>
          <cell r="F93">
            <v>225.51300000000009</v>
          </cell>
          <cell r="G93">
            <v>227.3270513978465</v>
          </cell>
          <cell r="H93">
            <v>246.75936690629439</v>
          </cell>
          <cell r="I93">
            <v>335.42928464340531</v>
          </cell>
          <cell r="J93">
            <v>565.60391145311564</v>
          </cell>
          <cell r="K93">
            <v>803.51840609009173</v>
          </cell>
          <cell r="L93">
            <v>1585.204202629707</v>
          </cell>
        </row>
        <row r="94">
          <cell r="A94">
            <v>92</v>
          </cell>
          <cell r="B94" t="str">
            <v>TRA_FT_HFO</v>
          </cell>
          <cell r="C94" t="str">
            <v>PRI_OIL_HFO</v>
          </cell>
          <cell r="D94">
            <v>66.912345640312438</v>
          </cell>
          <cell r="E94">
            <v>102.5820087418905</v>
          </cell>
          <cell r="F94">
            <v>102.5820087418905</v>
          </cell>
          <cell r="G94">
            <v>102.5820087418905</v>
          </cell>
          <cell r="H94">
            <v>102.5820087418905</v>
          </cell>
          <cell r="I94">
            <v>102.5820087418905</v>
          </cell>
          <cell r="J94">
            <v>102.5820087418905</v>
          </cell>
          <cell r="K94">
            <v>99.365909736153213</v>
          </cell>
          <cell r="L94">
            <v>102.5820087418905</v>
          </cell>
        </row>
        <row r="95">
          <cell r="A95">
            <v>93</v>
          </cell>
          <cell r="B95" t="str">
            <v>TRA_FT_LPG</v>
          </cell>
          <cell r="C95" t="str">
            <v>PRI_OIL_LPG</v>
          </cell>
          <cell r="D95">
            <v>229.15654743684141</v>
          </cell>
          <cell r="E95">
            <v>284.06691109139081</v>
          </cell>
          <cell r="F95">
            <v>252.4097255083492</v>
          </cell>
          <cell r="G95">
            <v>205.76536830199069</v>
          </cell>
          <cell r="H95">
            <v>284.06691109139081</v>
          </cell>
          <cell r="I95">
            <v>284.06691109139081</v>
          </cell>
          <cell r="J95">
            <v>284.06691109139081</v>
          </cell>
          <cell r="K95">
            <v>284.06691109139081</v>
          </cell>
          <cell r="L95">
            <v>284.06691109139081</v>
          </cell>
        </row>
        <row r="96">
          <cell r="A96">
            <v>94</v>
          </cell>
          <cell r="B96" t="str">
            <v>TRA_FT_NGA</v>
          </cell>
          <cell r="C96" t="str">
            <v>PRI_GAS_NGA</v>
          </cell>
          <cell r="D96">
            <v>10.38164779160708</v>
          </cell>
          <cell r="E96">
            <v>4.5419709088280964</v>
          </cell>
          <cell r="F96">
            <v>0</v>
          </cell>
          <cell r="G96">
            <v>17.52352150537634</v>
          </cell>
          <cell r="H96">
            <v>18.005418346774189</v>
          </cell>
          <cell r="I96">
            <v>10.514112903225801</v>
          </cell>
          <cell r="J96">
            <v>10.151439853231359</v>
          </cell>
          <cell r="K96">
            <v>3.5047043010752681</v>
          </cell>
          <cell r="L96">
            <v>18.00541834678549</v>
          </cell>
        </row>
        <row r="97">
          <cell r="A97">
            <v>95</v>
          </cell>
          <cell r="B97" t="str">
            <v>TRA_FT_NGA</v>
          </cell>
          <cell r="C97" t="str">
            <v>RNW_POT_BIO_GAS</v>
          </cell>
          <cell r="D97">
            <v>0</v>
          </cell>
          <cell r="E97">
            <v>0.64885298697544225</v>
          </cell>
          <cell r="F97">
            <v>0</v>
          </cell>
          <cell r="G97">
            <v>8.761760752688172</v>
          </cell>
          <cell r="H97">
            <v>8.2798639112903203</v>
          </cell>
          <cell r="I97">
            <v>15.77116935483871</v>
          </cell>
          <cell r="J97">
            <v>16.13384240483315</v>
          </cell>
          <cell r="K97">
            <v>22.780577956989241</v>
          </cell>
          <cell r="L97">
            <v>8.2798639112906205</v>
          </cell>
        </row>
        <row r="98">
          <cell r="A98">
            <v>96</v>
          </cell>
          <cell r="B98" t="str">
            <v>TRA_FT_AMM_ELCSYS_CU</v>
          </cell>
          <cell r="C98" t="str">
            <v>ELC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2.443238547983166</v>
          </cell>
        </row>
        <row r="99">
          <cell r="A99">
            <v>97</v>
          </cell>
          <cell r="B99" t="str">
            <v>TRA_FT_AMM_ELCSYS_CU</v>
          </cell>
          <cell r="C99" t="str">
            <v>HH2_WE_CU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19.76802097913653</v>
          </cell>
        </row>
        <row r="100">
          <cell r="A100">
            <v>98</v>
          </cell>
          <cell r="B100" t="str">
            <v>TRA_FT_AMM_ELCSYS_DT</v>
          </cell>
          <cell r="C100" t="str">
            <v>ELC</v>
          </cell>
          <cell r="D100">
            <v>0</v>
          </cell>
          <cell r="E100">
            <v>0</v>
          </cell>
          <cell r="F100">
            <v>1.7002200368097641E-2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0.49937961111806101</v>
          </cell>
          <cell r="L100">
            <v>0.49937961111806112</v>
          </cell>
        </row>
        <row r="101">
          <cell r="A101">
            <v>99</v>
          </cell>
          <cell r="B101" t="str">
            <v>TRA_FT_AMM_ELCSYS_DT</v>
          </cell>
          <cell r="C101" t="str">
            <v>HH2_WE_DT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4.0404350354097671</v>
          </cell>
          <cell r="L101">
            <v>4.0404350354097671</v>
          </cell>
        </row>
        <row r="102">
          <cell r="A102">
            <v>100</v>
          </cell>
          <cell r="B102" t="str">
            <v>HH2_DEL_TRA_LH2_C_1_NEW</v>
          </cell>
          <cell r="C102" t="str">
            <v>HH2_CU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4.5395792797785543E-2</v>
          </cell>
          <cell r="J102">
            <v>0.34199536526458901</v>
          </cell>
          <cell r="K102">
            <v>0.34199491521890468</v>
          </cell>
          <cell r="L102">
            <v>0.31929827744172667</v>
          </cell>
        </row>
        <row r="103">
          <cell r="A103">
            <v>101</v>
          </cell>
          <cell r="B103" t="str">
            <v>HH2_DEL_TRA_LH2_C_2_NEW</v>
          </cell>
          <cell r="C103" t="str">
            <v>HH2_CT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8.714401867230985E-3</v>
          </cell>
          <cell r="I103">
            <v>8.7163336403137271E-3</v>
          </cell>
          <cell r="J103">
            <v>8.7160307052127732E-3</v>
          </cell>
          <cell r="K103">
            <v>1.84105108329943</v>
          </cell>
          <cell r="L103">
            <v>12.57255789629513</v>
          </cell>
        </row>
        <row r="104">
          <cell r="A104">
            <v>102</v>
          </cell>
          <cell r="B104" t="str">
            <v>TRA_FT_DST_INT</v>
          </cell>
          <cell r="C104" t="str">
            <v>PRI_OIL_DST_kt</v>
          </cell>
          <cell r="D104">
            <v>3516.0007950705631</v>
          </cell>
          <cell r="E104">
            <v>3878.6634593995318</v>
          </cell>
          <cell r="F104">
            <v>2109.6004770423378</v>
          </cell>
          <cell r="G104">
            <v>3990.836262668869</v>
          </cell>
          <cell r="H104">
            <v>4705.7974120017243</v>
          </cell>
          <cell r="I104">
            <v>1617.4120349978059</v>
          </cell>
          <cell r="J104">
            <v>6154.152356683896</v>
          </cell>
          <cell r="K104">
            <v>6151.4530059954996</v>
          </cell>
          <cell r="L104">
            <v>162.41184079858189</v>
          </cell>
        </row>
        <row r="105">
          <cell r="A105">
            <v>103</v>
          </cell>
          <cell r="B105" t="str">
            <v>TRA_FT_DST_INT</v>
          </cell>
          <cell r="C105" t="str">
            <v>RNW_BIO_EMHV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4057.7179123629139</v>
          </cell>
          <cell r="J105">
            <v>0</v>
          </cell>
          <cell r="K105">
            <v>0</v>
          </cell>
          <cell r="L105">
            <v>3085.824975173055</v>
          </cell>
        </row>
        <row r="106">
          <cell r="A106">
            <v>104</v>
          </cell>
          <cell r="B106" t="str">
            <v>TRA_FT_HFO_INT</v>
          </cell>
          <cell r="C106" t="str">
            <v>PRI_OIL_HFO</v>
          </cell>
          <cell r="D106">
            <v>1811.4704259711821</v>
          </cell>
          <cell r="E106">
            <v>1857.8</v>
          </cell>
          <cell r="F106">
            <v>1772.368108473762</v>
          </cell>
          <cell r="G106">
            <v>1857.8</v>
          </cell>
          <cell r="H106">
            <v>1857.8</v>
          </cell>
          <cell r="I106">
            <v>1857.8</v>
          </cell>
          <cell r="J106">
            <v>1857.8</v>
          </cell>
          <cell r="K106">
            <v>1857.8</v>
          </cell>
          <cell r="L106">
            <v>1857.8</v>
          </cell>
        </row>
        <row r="107">
          <cell r="A107">
            <v>105</v>
          </cell>
          <cell r="B107" t="str">
            <v>TRA_FT_AMM_INT_ELCSYS_CU</v>
          </cell>
          <cell r="C107" t="str">
            <v>ELC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22.35731602836362</v>
          </cell>
        </row>
        <row r="108">
          <cell r="A108">
            <v>106</v>
          </cell>
          <cell r="B108" t="str">
            <v>TRA_FT_AMM_INT_ELCSYS_CU</v>
          </cell>
          <cell r="C108" t="str">
            <v>HH2_WE_CU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180.89101150221481</v>
          </cell>
        </row>
        <row r="109">
          <cell r="A109">
            <v>107</v>
          </cell>
          <cell r="B109" t="str">
            <v>TRA_FT_AMM_INT_ELCSYS_DT</v>
          </cell>
          <cell r="C109" t="str">
            <v>ELC</v>
          </cell>
          <cell r="D109">
            <v>0</v>
          </cell>
          <cell r="E109">
            <v>0</v>
          </cell>
          <cell r="F109">
            <v>0.1558802970586208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4.5784040297246884</v>
          </cell>
          <cell r="L109">
            <v>4.5784040297246884</v>
          </cell>
        </row>
        <row r="110">
          <cell r="A110">
            <v>108</v>
          </cell>
          <cell r="B110" t="str">
            <v>TRA_FT_AMM_INT_ELCSYS_DT</v>
          </cell>
          <cell r="C110" t="str">
            <v>HH2_WE_DT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37.043450785954292</v>
          </cell>
          <cell r="L110">
            <v>37.043450785954292</v>
          </cell>
        </row>
        <row r="111">
          <cell r="A111">
            <v>109</v>
          </cell>
          <cell r="B111" t="str">
            <v>IND_FT_NGA</v>
          </cell>
          <cell r="C111" t="str">
            <v>PRI_GAS_NGA</v>
          </cell>
          <cell r="D111">
            <v>3415.801411290322</v>
          </cell>
          <cell r="E111">
            <v>3271.042644755174</v>
          </cell>
          <cell r="F111">
            <v>3269.781556045496</v>
          </cell>
          <cell r="G111">
            <v>3033.4698908953342</v>
          </cell>
          <cell r="H111">
            <v>3364.4423759340771</v>
          </cell>
          <cell r="I111">
            <v>3191.715571288395</v>
          </cell>
          <cell r="J111">
            <v>3556.626799931646</v>
          </cell>
          <cell r="K111">
            <v>3554.32020675377</v>
          </cell>
          <cell r="L111">
            <v>3620.8695123999451</v>
          </cell>
        </row>
        <row r="112">
          <cell r="A112">
            <v>110</v>
          </cell>
          <cell r="B112" t="str">
            <v>IND_FT_LPG</v>
          </cell>
          <cell r="C112" t="str">
            <v>PRI_OIL_LPG</v>
          </cell>
          <cell r="D112">
            <v>198.398</v>
          </cell>
          <cell r="E112">
            <v>159.8589327292203</v>
          </cell>
          <cell r="F112">
            <v>144.41729629688089</v>
          </cell>
          <cell r="G112">
            <v>198.398</v>
          </cell>
          <cell r="H112">
            <v>240.0341659807971</v>
          </cell>
          <cell r="I112">
            <v>240.0341659807971</v>
          </cell>
          <cell r="J112">
            <v>240.0341659807971</v>
          </cell>
          <cell r="K112">
            <v>238.6502800033214</v>
          </cell>
          <cell r="L112">
            <v>240.0341659807971</v>
          </cell>
        </row>
        <row r="113">
          <cell r="A113">
            <v>111</v>
          </cell>
          <cell r="B113" t="str">
            <v>IND_FT_COA</v>
          </cell>
          <cell r="C113" t="str">
            <v>PRI_COA_BCO</v>
          </cell>
          <cell r="D113">
            <v>0</v>
          </cell>
          <cell r="E113">
            <v>598.06652785661652</v>
          </cell>
          <cell r="F113">
            <v>0</v>
          </cell>
          <cell r="G113">
            <v>127.5270315318309</v>
          </cell>
          <cell r="H113">
            <v>792.48816970088944</v>
          </cell>
          <cell r="I113">
            <v>1051.603043254541</v>
          </cell>
          <cell r="J113">
            <v>939.19796224071683</v>
          </cell>
          <cell r="K113">
            <v>799.8406008448751</v>
          </cell>
          <cell r="L113">
            <v>1043.9183704693171</v>
          </cell>
        </row>
        <row r="114">
          <cell r="A114">
            <v>112</v>
          </cell>
          <cell r="B114" t="str">
            <v>IND_FT_COA</v>
          </cell>
          <cell r="C114" t="str">
            <v>PRI_COA_HCO</v>
          </cell>
          <cell r="D114">
            <v>633.51599151255766</v>
          </cell>
          <cell r="E114">
            <v>0</v>
          </cell>
          <cell r="F114">
            <v>546.51990150016786</v>
          </cell>
          <cell r="G114">
            <v>710.471</v>
          </cell>
          <cell r="H114">
            <v>134.8794626758166</v>
          </cell>
          <cell r="I114">
            <v>0</v>
          </cell>
          <cell r="J114">
            <v>144.0705282100173</v>
          </cell>
          <cell r="K114">
            <v>268.27169847757898</v>
          </cell>
          <cell r="L114">
            <v>0</v>
          </cell>
        </row>
        <row r="115">
          <cell r="A115">
            <v>113</v>
          </cell>
          <cell r="B115" t="str">
            <v>IND_FT_COK</v>
          </cell>
          <cell r="C115" t="str">
            <v>PRI_COA_OVC</v>
          </cell>
          <cell r="D115">
            <v>323.97487289648058</v>
          </cell>
          <cell r="E115">
            <v>316.98663445221882</v>
          </cell>
          <cell r="F115">
            <v>264.24413454789772</v>
          </cell>
          <cell r="G115">
            <v>337.68099999999998</v>
          </cell>
          <cell r="H115">
            <v>319.94700412843378</v>
          </cell>
          <cell r="I115">
            <v>343.11612442177949</v>
          </cell>
          <cell r="J115">
            <v>382.7519976656327</v>
          </cell>
          <cell r="K115">
            <v>290.84327377068712</v>
          </cell>
          <cell r="L115">
            <v>213.16240050476901</v>
          </cell>
        </row>
        <row r="116">
          <cell r="A116">
            <v>114</v>
          </cell>
          <cell r="B116" t="str">
            <v>IND_FT_COG</v>
          </cell>
          <cell r="C116" t="str">
            <v>PRI_GAS_COG</v>
          </cell>
          <cell r="D116">
            <v>120.183867116448</v>
          </cell>
          <cell r="E116">
            <v>63.393518518518491</v>
          </cell>
          <cell r="F116">
            <v>50.714814814814822</v>
          </cell>
          <cell r="G116">
            <v>104.3764037476459</v>
          </cell>
          <cell r="H116">
            <v>25.357407407407361</v>
          </cell>
          <cell r="I116">
            <v>12.6787037037037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IND_FT_BFG</v>
          </cell>
          <cell r="C117" t="str">
            <v>PRI_GAS_BFG</v>
          </cell>
          <cell r="D117">
            <v>175.22892123117751</v>
          </cell>
          <cell r="E117">
            <v>153.21896112288451</v>
          </cell>
          <cell r="F117">
            <v>128.89946190226209</v>
          </cell>
          <cell r="G117">
            <v>108.0261230627175</v>
          </cell>
          <cell r="H117">
            <v>81.895224420703641</v>
          </cell>
          <cell r="I117">
            <v>59.576814509377797</v>
          </cell>
          <cell r="J117">
            <v>36.4679244283016</v>
          </cell>
          <cell r="K117">
            <v>35.50764701298646</v>
          </cell>
          <cell r="L117">
            <v>35.518562506017183</v>
          </cell>
        </row>
        <row r="118">
          <cell r="A118">
            <v>116</v>
          </cell>
          <cell r="B118" t="str">
            <v>IND_FT_BFG</v>
          </cell>
          <cell r="C118" t="str">
            <v>PRI_GAS_OXY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3.2819364263872443E-8</v>
          </cell>
        </row>
        <row r="119">
          <cell r="A119">
            <v>117</v>
          </cell>
          <cell r="B119" t="str">
            <v>IND_FT_HFO</v>
          </cell>
          <cell r="C119" t="str">
            <v>PRI_OIL_CRD</v>
          </cell>
          <cell r="D119">
            <v>26.861151330399721</v>
          </cell>
          <cell r="E119">
            <v>294.86124843663089</v>
          </cell>
          <cell r="F119">
            <v>331.93882549073908</v>
          </cell>
          <cell r="G119">
            <v>355.99792648625532</v>
          </cell>
          <cell r="H119">
            <v>215.55478198548869</v>
          </cell>
          <cell r="I119">
            <v>177.10493574408909</v>
          </cell>
          <cell r="J119">
            <v>142.75267504698061</v>
          </cell>
          <cell r="K119">
            <v>140.11080158655031</v>
          </cell>
          <cell r="L119">
            <v>135.49675682670019</v>
          </cell>
        </row>
        <row r="120">
          <cell r="A120">
            <v>118</v>
          </cell>
          <cell r="B120" t="str">
            <v>IND_FT_HFO</v>
          </cell>
          <cell r="C120" t="str">
            <v>PRI_OIL_HFO</v>
          </cell>
          <cell r="D120">
            <v>308.9032402995968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PRI_OIL_DST</v>
          </cell>
          <cell r="D121">
            <v>392.24724543320252</v>
          </cell>
          <cell r="E121">
            <v>353.21180593142458</v>
          </cell>
          <cell r="F121">
            <v>356.68114041019118</v>
          </cell>
          <cell r="G121">
            <v>373.51552767459862</v>
          </cell>
          <cell r="H121">
            <v>119.3663441457285</v>
          </cell>
          <cell r="I121">
            <v>50.872465169319248</v>
          </cell>
          <cell r="J121">
            <v>18.519840487407411</v>
          </cell>
          <cell r="K121">
            <v>9.0022889481481485</v>
          </cell>
          <cell r="L121">
            <v>16.143099678854369</v>
          </cell>
        </row>
        <row r="122">
          <cell r="A122">
            <v>120</v>
          </cell>
          <cell r="B122" t="str">
            <v>IND_FT_OIL</v>
          </cell>
          <cell r="C122" t="str">
            <v>PRI_OIL_KER</v>
          </cell>
          <cell r="D122">
            <v>0</v>
          </cell>
          <cell r="E122">
            <v>45.897579301823541</v>
          </cell>
          <cell r="F122">
            <v>46.348396776465528</v>
          </cell>
          <cell r="G122">
            <v>48.535916025512797</v>
          </cell>
          <cell r="H122">
            <v>0</v>
          </cell>
          <cell r="I122">
            <v>0</v>
          </cell>
          <cell r="J122">
            <v>2.4065329446913579</v>
          </cell>
          <cell r="K122">
            <v>0</v>
          </cell>
          <cell r="L122">
            <v>2.097690918721189</v>
          </cell>
        </row>
        <row r="123">
          <cell r="A123">
            <v>121</v>
          </cell>
          <cell r="B123" t="str">
            <v>IND_FT_OIL</v>
          </cell>
          <cell r="C123" t="str">
            <v>PRI_OIL_GSL</v>
          </cell>
          <cell r="D123">
            <v>50.969981044992409</v>
          </cell>
          <cell r="E123">
            <v>0</v>
          </cell>
          <cell r="F123">
            <v>0</v>
          </cell>
          <cell r="G123">
            <v>0</v>
          </cell>
          <cell r="H123">
            <v>15.510880877693531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IND_FT_ETH</v>
          </cell>
          <cell r="C124" t="str">
            <v>PRI_GAS_RFG</v>
          </cell>
          <cell r="D124">
            <v>65.474640000000008</v>
          </cell>
          <cell r="E124">
            <v>135.2347499856055</v>
          </cell>
          <cell r="F124">
            <v>83.790389985605501</v>
          </cell>
          <cell r="G124">
            <v>126.289073980978</v>
          </cell>
          <cell r="H124">
            <v>129.55436636716959</v>
          </cell>
          <cell r="I124">
            <v>198.70688415624221</v>
          </cell>
          <cell r="J124">
            <v>244.20597990360801</v>
          </cell>
          <cell r="K124">
            <v>251.99756933079999</v>
          </cell>
          <cell r="L124">
            <v>254.93064149179301</v>
          </cell>
        </row>
        <row r="125">
          <cell r="A125">
            <v>123</v>
          </cell>
          <cell r="B125" t="str">
            <v>IND_FT_ETH</v>
          </cell>
          <cell r="C125" t="str">
            <v>PRI_GAS_ETH</v>
          </cell>
          <cell r="D125">
            <v>51.444359999999982</v>
          </cell>
          <cell r="E125">
            <v>14.390946417261461</v>
          </cell>
          <cell r="F125">
            <v>65.835306417261435</v>
          </cell>
          <cell r="G125">
            <v>51.444359999999982</v>
          </cell>
          <cell r="H125">
            <v>101.7927164313475</v>
          </cell>
          <cell r="I125">
            <v>50.34835643134754</v>
          </cell>
          <cell r="J125">
            <v>7.7915894271919361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IND_FT_NAP</v>
          </cell>
          <cell r="C126" t="str">
            <v>PRI_OIL_NAP</v>
          </cell>
          <cell r="D126">
            <v>0</v>
          </cell>
          <cell r="E126">
            <v>0</v>
          </cell>
          <cell r="F126">
            <v>121.0116151113772</v>
          </cell>
          <cell r="G126">
            <v>121.0116151113772</v>
          </cell>
          <cell r="H126">
            <v>121.0116151113772</v>
          </cell>
          <cell r="I126">
            <v>121.0116151113772</v>
          </cell>
          <cell r="J126">
            <v>121.0116151113772</v>
          </cell>
          <cell r="K126">
            <v>121.0116151113772</v>
          </cell>
          <cell r="L126">
            <v>121.0116151113772</v>
          </cell>
        </row>
        <row r="127">
          <cell r="A127">
            <v>125</v>
          </cell>
          <cell r="B127" t="str">
            <v>IND_FT_NAP</v>
          </cell>
          <cell r="C127" t="str">
            <v>RNW_BIO_NAP</v>
          </cell>
          <cell r="D127">
            <v>84.172000000000011</v>
          </cell>
          <cell r="E127">
            <v>84.172000000000011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IND_FT_PTC</v>
          </cell>
          <cell r="C128" t="str">
            <v>PRI_OIL_PTC</v>
          </cell>
          <cell r="D128">
            <v>394.46399999999988</v>
          </cell>
          <cell r="E128">
            <v>400.91692930489307</v>
          </cell>
          <cell r="F128">
            <v>317.84928475926029</v>
          </cell>
          <cell r="G128">
            <v>76.268902062955789</v>
          </cell>
          <cell r="H128">
            <v>39.667508853895413</v>
          </cell>
          <cell r="I128">
            <v>3.0661156448350448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IND_FT_BIO</v>
          </cell>
          <cell r="C129" t="str">
            <v>RNW_POT_BIO_MUN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79.176729555027606</v>
          </cell>
          <cell r="J129">
            <v>459.15518989048491</v>
          </cell>
          <cell r="K129">
            <v>79.176729555027606</v>
          </cell>
          <cell r="L129">
            <v>79.176729555027606</v>
          </cell>
        </row>
        <row r="130">
          <cell r="A130">
            <v>128</v>
          </cell>
          <cell r="B130" t="str">
            <v>IND_FT_BIO</v>
          </cell>
          <cell r="C130" t="str">
            <v>RNW_POT_BIO_WOD</v>
          </cell>
          <cell r="D130">
            <v>724.36541370042858</v>
          </cell>
          <cell r="E130">
            <v>829.4067295550276</v>
          </cell>
          <cell r="F130">
            <v>621.26359969977591</v>
          </cell>
          <cell r="G130">
            <v>834.20543091985269</v>
          </cell>
          <cell r="H130">
            <v>877.45672955502755</v>
          </cell>
          <cell r="I130">
            <v>798.28</v>
          </cell>
          <cell r="J130">
            <v>418.30153966454259</v>
          </cell>
          <cell r="K130">
            <v>798.28</v>
          </cell>
          <cell r="L130">
            <v>798.28</v>
          </cell>
        </row>
        <row r="131">
          <cell r="A131">
            <v>129</v>
          </cell>
          <cell r="B131" t="str">
            <v>IND_FT_BIO</v>
          </cell>
          <cell r="C131" t="str">
            <v>RNW_POT_BIO_LIQ</v>
          </cell>
          <cell r="D131">
            <v>19.37960083773282</v>
          </cell>
          <cell r="E131">
            <v>48.05</v>
          </cell>
          <cell r="F131">
            <v>51.95021563270754</v>
          </cell>
          <cell r="G131">
            <v>43.251298635174983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IND_FT_BGS</v>
          </cell>
          <cell r="C132" t="str">
            <v>RNW_POT_BIO_GAS</v>
          </cell>
          <cell r="D132">
            <v>7.9454503496729636</v>
          </cell>
          <cell r="E132">
            <v>12.03461079571175</v>
          </cell>
          <cell r="F132">
            <v>16.19971841345426</v>
          </cell>
          <cell r="G132">
            <v>29.88589212409336</v>
          </cell>
          <cell r="H132">
            <v>33.547322690681433</v>
          </cell>
          <cell r="I132">
            <v>37.265515047823527</v>
          </cell>
          <cell r="J132">
            <v>36.874283392872222</v>
          </cell>
          <cell r="K132">
            <v>37.027547840716267</v>
          </cell>
          <cell r="L132">
            <v>37.030519429924347</v>
          </cell>
        </row>
        <row r="133">
          <cell r="A133">
            <v>131</v>
          </cell>
          <cell r="B133" t="str">
            <v>IND_FT_GEO</v>
          </cell>
          <cell r="C133" t="str">
            <v>RNW_POT_GEO</v>
          </cell>
          <cell r="D133">
            <v>2.0070000000000001</v>
          </cell>
          <cell r="E133">
            <v>32.706076892800937</v>
          </cell>
          <cell r="F133">
            <v>0.62847222222222221</v>
          </cell>
          <cell r="G133">
            <v>31.806953262868682</v>
          </cell>
          <cell r="H133">
            <v>0.3142361111111111</v>
          </cell>
          <cell r="I133">
            <v>31.296125503912052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IND_FT_ELC</v>
          </cell>
          <cell r="C134" t="str">
            <v>ELC</v>
          </cell>
          <cell r="D134">
            <v>4145.9370000000008</v>
          </cell>
          <cell r="E134">
            <v>4145.1289999999999</v>
          </cell>
          <cell r="F134">
            <v>4067.8670000000002</v>
          </cell>
          <cell r="G134">
            <v>4290.5283003947843</v>
          </cell>
          <cell r="H134">
            <v>4308.3822273448004</v>
          </cell>
          <cell r="I134">
            <v>4221.4567355888703</v>
          </cell>
          <cell r="J134">
            <v>4202.6640816843164</v>
          </cell>
          <cell r="K134">
            <v>4267.8234835602298</v>
          </cell>
          <cell r="L134">
            <v>4261.5456187438349</v>
          </cell>
        </row>
        <row r="135">
          <cell r="A135">
            <v>133</v>
          </cell>
          <cell r="B135" t="str">
            <v>IND_FT_HET</v>
          </cell>
          <cell r="C135" t="str">
            <v>HET</v>
          </cell>
          <cell r="D135">
            <v>1034.397807068359</v>
          </cell>
          <cell r="E135">
            <v>1012.342078947368</v>
          </cell>
          <cell r="F135">
            <v>961.55002229179559</v>
          </cell>
          <cell r="G135">
            <v>1042.035895616496</v>
          </cell>
          <cell r="H135">
            <v>756.90117014637144</v>
          </cell>
          <cell r="I135">
            <v>949.11338474194429</v>
          </cell>
          <cell r="J135">
            <v>626.11592409313062</v>
          </cell>
          <cell r="K135">
            <v>599.12850089225674</v>
          </cell>
          <cell r="L135">
            <v>608.2320034900049</v>
          </cell>
        </row>
        <row r="136">
          <cell r="A136">
            <v>134</v>
          </cell>
          <cell r="B136" t="str">
            <v>HH2_WE_DEL_IND_C_1_NEW</v>
          </cell>
          <cell r="C136" t="str">
            <v>HH2_WE_CU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43.069884218825287</v>
          </cell>
          <cell r="I136">
            <v>43.069884218825287</v>
          </cell>
          <cell r="J136">
            <v>215.49960714811149</v>
          </cell>
          <cell r="K136">
            <v>211.60777076412941</v>
          </cell>
          <cell r="L136">
            <v>172.42972292928701</v>
          </cell>
        </row>
        <row r="137">
          <cell r="A137">
            <v>135</v>
          </cell>
          <cell r="B137" t="str">
            <v>HH2_WE_DEL_IND_D_1_NEW</v>
          </cell>
          <cell r="C137" t="str">
            <v>HH2_WE_DT</v>
          </cell>
          <cell r="D137">
            <v>0</v>
          </cell>
          <cell r="E137">
            <v>8.9999999999981761E-2</v>
          </cell>
          <cell r="F137">
            <v>0.09</v>
          </cell>
          <cell r="G137">
            <v>9.0000000000000011E-2</v>
          </cell>
          <cell r="H137">
            <v>9.0000000000000024E-2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33.443478599999999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652.18999424686149</v>
          </cell>
          <cell r="E3">
            <v>335.94771600000001</v>
          </cell>
          <cell r="F3">
            <v>348.55024099999912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198.9766809850324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99.058759916658573</v>
          </cell>
          <cell r="E5">
            <v>49.316537503999982</v>
          </cell>
          <cell r="F5">
            <v>58.04789178563896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5.5372535999999988</v>
          </cell>
          <cell r="F6">
            <v>4.1529401999999989</v>
          </cell>
          <cell r="G6">
            <v>2.7686267999999989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ELC_CHP_NGA_NEW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2.2840539978709939E-7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ELC_CHP_BIO_NEW</v>
          </cell>
          <cell r="C8" t="str">
            <v>HET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17.415104527580521</v>
          </cell>
          <cell r="K8">
            <v>239.32539987368901</v>
          </cell>
          <cell r="L8">
            <v>239.32539987368901</v>
          </cell>
        </row>
        <row r="9">
          <cell r="A9">
            <v>7</v>
          </cell>
          <cell r="B9" t="str">
            <v>HET_OIL_EXS</v>
          </cell>
          <cell r="C9" t="str">
            <v>HET</v>
          </cell>
          <cell r="D9">
            <v>23.18745749999999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HET_NGA_EXS</v>
          </cell>
          <cell r="C10" t="str">
            <v>HET</v>
          </cell>
          <cell r="D10">
            <v>127.52628525</v>
          </cell>
          <cell r="E10">
            <v>144.587625</v>
          </cell>
          <cell r="F10">
            <v>115.67010000000001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HET_COA_EXS</v>
          </cell>
          <cell r="C11" t="str">
            <v>HET</v>
          </cell>
          <cell r="D11">
            <v>52.475297841799112</v>
          </cell>
          <cell r="E11">
            <v>29.33076359999999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HET_BIO_EXS</v>
          </cell>
          <cell r="C12" t="str">
            <v>HET</v>
          </cell>
          <cell r="D12">
            <v>59.063354399999987</v>
          </cell>
          <cell r="E12">
            <v>49.219461999999993</v>
          </cell>
          <cell r="F12">
            <v>39.375569599999999</v>
          </cell>
          <cell r="G12">
            <v>29.53167719999999</v>
          </cell>
          <cell r="H12">
            <v>19.687784799999999</v>
          </cell>
          <cell r="I12">
            <v>9.8438923999999979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HET_GEO_EXS</v>
          </cell>
          <cell r="C13" t="str">
            <v>HET</v>
          </cell>
          <cell r="D13">
            <v>2.5000499999999999</v>
          </cell>
          <cell r="E13">
            <v>2.0833750000000002</v>
          </cell>
          <cell r="F13">
            <v>1.6667000000000001</v>
          </cell>
          <cell r="G13">
            <v>1.2500249999999999</v>
          </cell>
          <cell r="H13">
            <v>1.2666919999999999</v>
          </cell>
          <cell r="I13">
            <v>0.63334599999999996</v>
          </cell>
          <cell r="J13">
            <v>-2.284052786905022E-7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HET_SOL_EXS</v>
          </cell>
          <cell r="C14" t="str">
            <v>HET</v>
          </cell>
          <cell r="D14">
            <v>5.6553832499999991E-2</v>
          </cell>
          <cell r="E14">
            <v>4.7128193750000012E-2</v>
          </cell>
          <cell r="F14">
            <v>3.7702554999999999E-2</v>
          </cell>
          <cell r="G14">
            <v>1.8851277499999999E-2</v>
          </cell>
          <cell r="H14">
            <v>1.8851277499999999E-2</v>
          </cell>
          <cell r="I14">
            <v>4.583333333333336E-3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HET_OIL_NEW</v>
          </cell>
          <cell r="C15" t="str">
            <v>HET</v>
          </cell>
          <cell r="D15">
            <v>92.383265125000037</v>
          </cell>
          <cell r="E15">
            <v>47.894695200000008</v>
          </cell>
          <cell r="F15">
            <v>41.812521400000008</v>
          </cell>
          <cell r="G15">
            <v>67.901699866874992</v>
          </cell>
          <cell r="H15">
            <v>39.632420738625022</v>
          </cell>
          <cell r="I15">
            <v>15.09623304343792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HET_NGA_NEW</v>
          </cell>
          <cell r="C16" t="str">
            <v>HET</v>
          </cell>
          <cell r="D16">
            <v>288.15872050313862</v>
          </cell>
          <cell r="E16">
            <v>346.09365900000012</v>
          </cell>
          <cell r="F16">
            <v>346.09365900000012</v>
          </cell>
          <cell r="G16">
            <v>311.65409148321748</v>
          </cell>
          <cell r="H16">
            <v>346.09365900000012</v>
          </cell>
          <cell r="I16">
            <v>273.21954200520412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HET_COA_NEW</v>
          </cell>
          <cell r="C17" t="str">
            <v>HET</v>
          </cell>
          <cell r="D17">
            <v>522.78002117316851</v>
          </cell>
          <cell r="E17">
            <v>446.59098424000001</v>
          </cell>
          <cell r="F17">
            <v>362.79456088000018</v>
          </cell>
          <cell r="G17">
            <v>522.78002117316851</v>
          </cell>
          <cell r="H17">
            <v>522.78002117316851</v>
          </cell>
          <cell r="I17">
            <v>516.39100183950018</v>
          </cell>
          <cell r="J17">
            <v>6.7151841244891486</v>
          </cell>
          <cell r="K17">
            <v>6.7151841244891486</v>
          </cell>
          <cell r="L17">
            <v>6.7151841244891486</v>
          </cell>
        </row>
        <row r="18">
          <cell r="A18">
            <v>16</v>
          </cell>
          <cell r="B18" t="str">
            <v>HET_BIO_NEW</v>
          </cell>
          <cell r="C18" t="str">
            <v>HET</v>
          </cell>
          <cell r="D18">
            <v>368.40688568334127</v>
          </cell>
          <cell r="E18">
            <v>590.41600049600004</v>
          </cell>
          <cell r="F18">
            <v>706.00753861436135</v>
          </cell>
          <cell r="G18">
            <v>706.00753861436147</v>
          </cell>
          <cell r="H18">
            <v>706.00753861436124</v>
          </cell>
          <cell r="I18">
            <v>706.00753861436135</v>
          </cell>
          <cell r="J18">
            <v>337.60065293101991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HET_GEO_NEW</v>
          </cell>
          <cell r="C19" t="str">
            <v>HET</v>
          </cell>
          <cell r="D19">
            <v>21.738382999999999</v>
          </cell>
          <cell r="E19">
            <v>33.808371399999999</v>
          </cell>
          <cell r="F19">
            <v>43.336359799999997</v>
          </cell>
          <cell r="G19">
            <v>43.336359800000011</v>
          </cell>
          <cell r="H19">
            <v>149.44870525652891</v>
          </cell>
          <cell r="I19">
            <v>166.78412785494729</v>
          </cell>
          <cell r="J19">
            <v>264.17398251003982</v>
          </cell>
          <cell r="K19">
            <v>362.02741949182689</v>
          </cell>
          <cell r="L19">
            <v>362.02741949182689</v>
          </cell>
        </row>
        <row r="20">
          <cell r="A20">
            <v>18</v>
          </cell>
          <cell r="B20" t="str">
            <v>HET_SOL_NEW</v>
          </cell>
          <cell r="C20" t="str">
            <v>HET</v>
          </cell>
          <cell r="D20">
            <v>0.1494461675</v>
          </cell>
          <cell r="E20">
            <v>1.01487180625</v>
          </cell>
          <cell r="F20">
            <v>2.806297444999998</v>
          </cell>
          <cell r="G20">
            <v>2.8062974449999989</v>
          </cell>
          <cell r="H20">
            <v>2.6568512774999991</v>
          </cell>
          <cell r="I20">
            <v>1.7914256387499989</v>
          </cell>
          <cell r="J20">
            <v>0</v>
          </cell>
          <cell r="K20">
            <v>0</v>
          </cell>
          <cell r="L20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1441.7884393254431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1182.432990401262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6544.0247629663563</v>
          </cell>
          <cell r="E4">
            <v>5842.1376630805034</v>
          </cell>
          <cell r="F4">
            <v>5305.7892659937534</v>
          </cell>
          <cell r="G4">
            <v>6023.763868369987</v>
          </cell>
          <cell r="H4">
            <v>4702.8806612755779</v>
          </cell>
          <cell r="I4">
            <v>4142.4563639716234</v>
          </cell>
          <cell r="J4">
            <v>3725.0792719989458</v>
          </cell>
          <cell r="K4">
            <v>5525.8225893080971</v>
          </cell>
          <cell r="L4">
            <v>6410.7522823433237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71.216931742046341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0.58199999999999996</v>
      </c>
      <c r="E2">
        <f>[1]Input!E2</f>
        <v>0</v>
      </c>
      <c r="F2">
        <f>[1]Input!F2</f>
        <v>0</v>
      </c>
      <c r="G2">
        <f>[1]Input!G2</f>
        <v>0.13875706032556351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79217.141867487444</v>
      </c>
      <c r="Q2" s="38">
        <f t="shared" ref="Q2:X2" si="0">(SUMIF($C:$C,"*GSL*",E:E))</f>
        <v>70720.613816237645</v>
      </c>
      <c r="R2" s="38">
        <f t="shared" si="0"/>
        <v>64227.975325187523</v>
      </c>
      <c r="S2" s="38">
        <f t="shared" si="0"/>
        <v>72919.246827636671</v>
      </c>
      <c r="T2" s="38">
        <f t="shared" si="0"/>
        <v>53897.487578566157</v>
      </c>
      <c r="U2" s="38">
        <f t="shared" si="0"/>
        <v>50145.524405972261</v>
      </c>
      <c r="V2" s="38">
        <f t="shared" si="0"/>
        <v>45093.064871566166</v>
      </c>
      <c r="W2" s="38">
        <f t="shared" si="0"/>
        <v>66891.536607413815</v>
      </c>
      <c r="X2" s="38">
        <f t="shared" si="0"/>
        <v>77603.843417840209</v>
      </c>
      <c r="Y2" s="18"/>
      <c r="Z2" s="38" t="s">
        <v>10</v>
      </c>
      <c r="AA2" s="38" t="s">
        <v>10</v>
      </c>
      <c r="AB2" s="38">
        <f>(SUMIF($C:$C,"*GSL*",D:D))*0.043</f>
        <v>3406.3371003019597</v>
      </c>
      <c r="AC2" s="38">
        <f t="shared" ref="AC2:AJ2" si="1">(SUMIF($C:$C,"*GSL*",E:E))*0.043</f>
        <v>3040.9863940982186</v>
      </c>
      <c r="AD2" s="38">
        <f t="shared" si="1"/>
        <v>2761.8029389830631</v>
      </c>
      <c r="AE2" s="38">
        <f t="shared" si="1"/>
        <v>3135.5276135883764</v>
      </c>
      <c r="AF2" s="38">
        <f t="shared" si="1"/>
        <v>2317.5919658783446</v>
      </c>
      <c r="AG2" s="38">
        <f t="shared" si="1"/>
        <v>2156.2575494568068</v>
      </c>
      <c r="AH2" s="38">
        <f t="shared" si="1"/>
        <v>1939.001789477345</v>
      </c>
      <c r="AI2" s="38">
        <f t="shared" si="1"/>
        <v>2876.3360741187939</v>
      </c>
      <c r="AJ2" s="38">
        <f t="shared" si="1"/>
        <v>3336.9652669671286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0.439</v>
      </c>
      <c r="F3">
        <f>[1]Input!F3</f>
        <v>0.36899999999999999</v>
      </c>
      <c r="G3">
        <f>[1]Input!G3</f>
        <v>0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6544.0247629663536</v>
      </c>
      <c r="Q3" s="38">
        <f t="shared" ref="Q3:X3" si="2">(SUMIF($C:$C,"*etbe*",E:E))</f>
        <v>5842.1376630805034</v>
      </c>
      <c r="R3" s="38">
        <f t="shared" si="2"/>
        <v>5305.7892659937525</v>
      </c>
      <c r="S3" s="38">
        <f t="shared" si="2"/>
        <v>6023.763868369987</v>
      </c>
      <c r="T3" s="38">
        <f t="shared" si="2"/>
        <v>4702.880661275577</v>
      </c>
      <c r="U3" s="38">
        <f t="shared" si="2"/>
        <v>4142.4563639716234</v>
      </c>
      <c r="V3" s="38">
        <f t="shared" si="2"/>
        <v>3725.0792719989449</v>
      </c>
      <c r="W3" s="38">
        <f t="shared" si="2"/>
        <v>5525.8225893080962</v>
      </c>
      <c r="X3" s="38">
        <f t="shared" si="2"/>
        <v>6410.7522823433228</v>
      </c>
      <c r="Z3" s="38"/>
      <c r="AA3" s="38" t="s">
        <v>137</v>
      </c>
      <c r="AB3" s="38">
        <f>(SUMIF($C:$C,"*etbe*",D:D))*0.036</f>
        <v>235.58489146678872</v>
      </c>
      <c r="AC3" s="38">
        <f t="shared" ref="AC3:AJ3" si="3">(SUMIF($C:$C,"*etbe*",E:E))*0.036</f>
        <v>210.31695587089811</v>
      </c>
      <c r="AD3" s="38">
        <f t="shared" si="3"/>
        <v>191.00841357577508</v>
      </c>
      <c r="AE3" s="38">
        <f t="shared" si="3"/>
        <v>216.85549926131952</v>
      </c>
      <c r="AF3" s="38">
        <f t="shared" si="3"/>
        <v>169.30370380592075</v>
      </c>
      <c r="AG3" s="38">
        <f t="shared" si="3"/>
        <v>149.12842910297843</v>
      </c>
      <c r="AH3" s="38">
        <f t="shared" si="3"/>
        <v>134.10285379196202</v>
      </c>
      <c r="AI3" s="38">
        <f t="shared" si="3"/>
        <v>198.92961321509145</v>
      </c>
      <c r="AJ3" s="38">
        <f t="shared" si="3"/>
        <v>230.78708216435962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205539.0254968777</v>
      </c>
      <c r="E4">
        <f>[1]Input!E4</f>
        <v>219100.3696534287</v>
      </c>
      <c r="F4">
        <f>[1]Input!F4</f>
        <v>210419.42643626919</v>
      </c>
      <c r="G4">
        <f>[1]Input!G4</f>
        <v>210507.3487231961</v>
      </c>
      <c r="H4">
        <f>[1]Input!H4</f>
        <v>202046.57675459309</v>
      </c>
      <c r="I4">
        <f>[1]Input!I4</f>
        <v>192609.62478790479</v>
      </c>
      <c r="J4">
        <f>[1]Input!J4</f>
        <v>167993.2777382863</v>
      </c>
      <c r="K4">
        <f>[1]Input!K4</f>
        <v>138982.26670813211</v>
      </c>
      <c r="L4">
        <f>[1]Input!L4</f>
        <v>73668.284000177344</v>
      </c>
      <c r="O4" t="s">
        <v>15</v>
      </c>
      <c r="P4" s="38">
        <f>(SUMIF($C:$C,"*eth*",D:D))</f>
        <v>344.42235594559759</v>
      </c>
      <c r="Q4" s="38">
        <f t="shared" ref="Q4:X4" si="4">(SUMIF($C:$C,"*eth*",E:E))</f>
        <v>307.48092963581593</v>
      </c>
      <c r="R4" s="38">
        <f t="shared" si="4"/>
        <v>279.25206663124999</v>
      </c>
      <c r="S4" s="38">
        <f t="shared" si="4"/>
        <v>317.04020359842042</v>
      </c>
      <c r="T4" s="38">
        <f t="shared" si="4"/>
        <v>3279.640461152705</v>
      </c>
      <c r="U4" s="38">
        <f t="shared" si="4"/>
        <v>218.0240191564011</v>
      </c>
      <c r="V4" s="38">
        <f t="shared" si="4"/>
        <v>196.0568037894181</v>
      </c>
      <c r="W4" s="38">
        <f t="shared" si="4"/>
        <v>290.83276785832078</v>
      </c>
      <c r="X4" s="38">
        <f t="shared" si="4"/>
        <v>337.40801486017489</v>
      </c>
      <c r="Z4" s="38"/>
      <c r="AA4" s="38" t="s">
        <v>15</v>
      </c>
      <c r="AB4" s="38">
        <f>(SUMIF($C:$C,"*eth*",D:D))*0.027</f>
        <v>9.2994036105311348</v>
      </c>
      <c r="AC4" s="38">
        <f t="shared" ref="AC4:AJ4" si="5">(SUMIF($C:$C,"*eth*",E:E))*0.027</f>
        <v>8.3019851001670304</v>
      </c>
      <c r="AD4" s="38">
        <f t="shared" si="5"/>
        <v>7.5398057990437497</v>
      </c>
      <c r="AE4" s="38">
        <f t="shared" si="5"/>
        <v>8.5600854971573508</v>
      </c>
      <c r="AF4" s="38">
        <f t="shared" si="5"/>
        <v>88.550292451123042</v>
      </c>
      <c r="AG4" s="38">
        <f t="shared" si="5"/>
        <v>5.8866485172228291</v>
      </c>
      <c r="AH4" s="38">
        <f t="shared" si="5"/>
        <v>5.2935337023142885</v>
      </c>
      <c r="AI4" s="38">
        <f t="shared" si="5"/>
        <v>7.8524847321746609</v>
      </c>
      <c r="AJ4" s="38">
        <f t="shared" si="5"/>
        <v>9.1100164012247227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5592.2731215019294</v>
      </c>
      <c r="E5">
        <f>[1]Input!E5</f>
        <v>0</v>
      </c>
      <c r="F5">
        <f>[1]Input!F5</f>
        <v>0</v>
      </c>
      <c r="G5">
        <f>[1]Input!G5</f>
        <v>9597.3999999999978</v>
      </c>
      <c r="H5">
        <f>[1]Input!H5</f>
        <v>12181.8</v>
      </c>
      <c r="I5">
        <f>[1]Input!I5</f>
        <v>10368.682087637089</v>
      </c>
      <c r="J5">
        <f>[1]Input!J5</f>
        <v>16671</v>
      </c>
      <c r="K5">
        <f>[1]Input!K5</f>
        <v>18915.650000000001</v>
      </c>
      <c r="L5">
        <f>[1]Input!L5</f>
        <v>18074.475024826941</v>
      </c>
      <c r="N5" t="s">
        <v>12</v>
      </c>
      <c r="O5" t="s">
        <v>12</v>
      </c>
      <c r="P5" s="38">
        <f>(SUMIF($C:$C,"*DST_kt*",D:D))</f>
        <v>209055.02629194828</v>
      </c>
      <c r="Q5" s="38">
        <f t="shared" ref="Q5:X5" si="6">(SUMIF($C:$C,"*DST_kt*",E:E))</f>
        <v>222979.03311282824</v>
      </c>
      <c r="R5" s="38">
        <f t="shared" si="6"/>
        <v>212529.02691331154</v>
      </c>
      <c r="S5" s="38">
        <f t="shared" si="6"/>
        <v>214498.18498586497</v>
      </c>
      <c r="T5" s="38">
        <f t="shared" si="6"/>
        <v>206752.37416659482</v>
      </c>
      <c r="U5" s="38">
        <f t="shared" si="6"/>
        <v>194227.03682290259</v>
      </c>
      <c r="V5" s="38">
        <f t="shared" si="6"/>
        <v>174147.43009497019</v>
      </c>
      <c r="W5" s="38">
        <f t="shared" si="6"/>
        <v>145133.7197141276</v>
      </c>
      <c r="X5" s="38">
        <f t="shared" si="6"/>
        <v>73830.695840975925</v>
      </c>
      <c r="Z5" s="38" t="s">
        <v>12</v>
      </c>
      <c r="AA5" s="38" t="s">
        <v>12</v>
      </c>
      <c r="AB5" s="38">
        <f>(SUMIF($C:$C,"*DST_kt*",D:D))*0.043</f>
        <v>8989.3661305537753</v>
      </c>
      <c r="AC5" s="38">
        <f t="shared" ref="AC5:AJ5" si="7">(SUMIF($C:$C,"*DST_kt*",E:E))*0.043</f>
        <v>9588.0984238516139</v>
      </c>
      <c r="AD5" s="38">
        <f t="shared" si="7"/>
        <v>9138.7481572723955</v>
      </c>
      <c r="AE5" s="38">
        <f t="shared" si="7"/>
        <v>9223.4219543921936</v>
      </c>
      <c r="AF5" s="38">
        <f t="shared" si="7"/>
        <v>8890.3520891635762</v>
      </c>
      <c r="AG5" s="38">
        <f t="shared" si="7"/>
        <v>8351.7625833848106</v>
      </c>
      <c r="AH5" s="38">
        <f t="shared" si="7"/>
        <v>7488.339494083717</v>
      </c>
      <c r="AI5" s="38">
        <f t="shared" si="7"/>
        <v>6240.7499477074862</v>
      </c>
      <c r="AJ5" s="38">
        <f t="shared" si="7"/>
        <v>3174.7199211619645</v>
      </c>
    </row>
    <row r="6" spans="1:36">
      <c r="A6">
        <f>[1]Input!A6</f>
        <v>4</v>
      </c>
      <c r="B6" t="str">
        <f>[1]Input!B6</f>
        <v>TRA_FT_GSL</v>
      </c>
      <c r="C6" t="str">
        <f>[1]Input!C6</f>
        <v>PRI_OIL_GSL_kt</v>
      </c>
      <c r="D6">
        <f>[1]Input!D6</f>
        <v>79217.141867487444</v>
      </c>
      <c r="E6">
        <f>[1]Input!E6</f>
        <v>70720.613816237645</v>
      </c>
      <c r="F6">
        <f>[1]Input!F6</f>
        <v>64227.975325187523</v>
      </c>
      <c r="G6">
        <f>[1]Input!G6</f>
        <v>72919.246827636671</v>
      </c>
      <c r="H6">
        <f>[1]Input!H6</f>
        <v>53897.487578566157</v>
      </c>
      <c r="I6">
        <f>[1]Input!I6</f>
        <v>50145.524405972261</v>
      </c>
      <c r="J6">
        <f>[1]Input!J6</f>
        <v>45093.064871566166</v>
      </c>
      <c r="K6">
        <f>[1]Input!K6</f>
        <v>66891.536607413815</v>
      </c>
      <c r="L6">
        <f>[1]Input!L6</f>
        <v>77603.843417840209</v>
      </c>
      <c r="O6" t="s">
        <v>70</v>
      </c>
      <c r="P6" s="38">
        <f>(SUMIF($C:$C,"*EMHV*",D:D))</f>
        <v>5592.2731215019294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9597.3999999999978</v>
      </c>
      <c r="T6" s="38">
        <f t="shared" si="8"/>
        <v>12181.8</v>
      </c>
      <c r="U6" s="38">
        <f t="shared" si="8"/>
        <v>14426.400000000003</v>
      </c>
      <c r="V6" s="38">
        <f t="shared" si="8"/>
        <v>16671</v>
      </c>
      <c r="W6" s="38">
        <f t="shared" si="8"/>
        <v>18915.650000000001</v>
      </c>
      <c r="X6" s="38">
        <f t="shared" si="8"/>
        <v>21160.299999999996</v>
      </c>
      <c r="Z6" s="38"/>
      <c r="AA6" s="38" t="s">
        <v>70</v>
      </c>
      <c r="AB6" s="38">
        <f>(SUMIF($C:$C,"*EMHV*",D:D))*0.0385</f>
        <v>215.30251517782429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369.49989999999991</v>
      </c>
      <c r="AF6" s="38">
        <f t="shared" si="9"/>
        <v>468.99929999999995</v>
      </c>
      <c r="AG6" s="38">
        <f t="shared" si="9"/>
        <v>555.41640000000007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814.6715499999998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RNW_BIO_ETBE</v>
      </c>
      <c r="D7">
        <f>[1]Input!D7</f>
        <v>6544.0247629663536</v>
      </c>
      <c r="E7">
        <f>[1]Input!E7</f>
        <v>5842.1376630805034</v>
      </c>
      <c r="F7">
        <f>[1]Input!F7</f>
        <v>5305.7892659937525</v>
      </c>
      <c r="G7">
        <f>[1]Input!G7</f>
        <v>6023.763868369987</v>
      </c>
      <c r="H7">
        <f>[1]Input!H7</f>
        <v>4702.880661275577</v>
      </c>
      <c r="I7">
        <f>[1]Input!I7</f>
        <v>4142.4563639716234</v>
      </c>
      <c r="J7">
        <f>[1]Input!J7</f>
        <v>3725.0792719989449</v>
      </c>
      <c r="K7">
        <f>[1]Input!K7</f>
        <v>5525.8225893080962</v>
      </c>
      <c r="L7">
        <f>[1]Input!L7</f>
        <v>6410.7522823433228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0.2227611134367343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RNW_BIO_ETH</v>
      </c>
      <c r="D8">
        <f>[1]Input!D8</f>
        <v>344.42235594559759</v>
      </c>
      <c r="E8">
        <f>[1]Input!E8</f>
        <v>307.48092963581593</v>
      </c>
      <c r="F8">
        <f>[1]Input!F8</f>
        <v>279.25206663124999</v>
      </c>
      <c r="G8">
        <f>[1]Input!G8</f>
        <v>317.04020359842042</v>
      </c>
      <c r="H8">
        <f>[1]Input!H8</f>
        <v>3279.640461152705</v>
      </c>
      <c r="I8">
        <f>[1]Input!I8</f>
        <v>218.0240191564011</v>
      </c>
      <c r="J8">
        <f>[1]Input!J8</f>
        <v>196.0568037894181</v>
      </c>
      <c r="K8">
        <f>[1]Input!K8</f>
        <v>290.83276785832078</v>
      </c>
      <c r="L8">
        <f>[1]Input!L8</f>
        <v>337.40801486017489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TRA_FT_HFO</v>
      </c>
      <c r="C9" t="str">
        <f>[1]Input!C9</f>
        <v>PRI_OIL_HFO</v>
      </c>
      <c r="D9" s="38">
        <f>[1]Input!D9</f>
        <v>66.912345640312438</v>
      </c>
      <c r="E9" s="38">
        <f>[1]Input!E9</f>
        <v>102.5820087418905</v>
      </c>
      <c r="F9" s="38">
        <f>[1]Input!F9</f>
        <v>102.5820087418905</v>
      </c>
      <c r="G9" s="38">
        <f>[1]Input!G9</f>
        <v>102.5820087418905</v>
      </c>
      <c r="H9" s="38">
        <f>[1]Input!H9</f>
        <v>102.5820087418905</v>
      </c>
      <c r="I9" s="38">
        <f>[1]Input!I9</f>
        <v>102.5820087418905</v>
      </c>
      <c r="J9" s="38">
        <f>[1]Input!J9</f>
        <v>102.5820087418905</v>
      </c>
      <c r="K9" s="38">
        <f>[1]Input!K9</f>
        <v>99.365909736153213</v>
      </c>
      <c r="L9" s="38">
        <f>[1]Input!L9</f>
        <v>102.5820087418905</v>
      </c>
      <c r="N9" t="s">
        <v>8</v>
      </c>
      <c r="O9" t="s">
        <v>140</v>
      </c>
      <c r="P9" s="38">
        <f>(SUMIF($C:$C,"*NGA*",D:D))</f>
        <v>10.38164779160708</v>
      </c>
      <c r="Q9" s="38">
        <f t="shared" ref="Q9:X9" si="14">(SUMIF($C:$C,"*NGA*",E:E))</f>
        <v>4.5419709088280964</v>
      </c>
      <c r="R9" s="38">
        <f t="shared" si="14"/>
        <v>0</v>
      </c>
      <c r="S9" s="38">
        <f t="shared" si="14"/>
        <v>17.52352150537634</v>
      </c>
      <c r="T9" s="38">
        <f t="shared" si="14"/>
        <v>18.005418346774189</v>
      </c>
      <c r="U9" s="38">
        <f t="shared" si="14"/>
        <v>10.514112903225801</v>
      </c>
      <c r="V9" s="38">
        <f t="shared" si="14"/>
        <v>10.151439853231359</v>
      </c>
      <c r="W9" s="38">
        <f t="shared" si="14"/>
        <v>3.5047043010752681</v>
      </c>
      <c r="X9" s="38">
        <f t="shared" si="14"/>
        <v>18.00541834678549</v>
      </c>
      <c r="Z9" s="38" t="s">
        <v>8</v>
      </c>
      <c r="AA9" s="38" t="s">
        <v>140</v>
      </c>
      <c r="AB9" s="38">
        <f>(SUMIF($C:$C,"*NGA*",D:D))</f>
        <v>10.38164779160708</v>
      </c>
      <c r="AC9" s="38">
        <f t="shared" ref="AC9:AJ9" si="15">(SUMIF($C:$C,"*NGA*",E:E))</f>
        <v>4.5419709088280964</v>
      </c>
      <c r="AD9" s="38">
        <f t="shared" si="15"/>
        <v>0</v>
      </c>
      <c r="AE9" s="38">
        <f t="shared" si="15"/>
        <v>17.52352150537634</v>
      </c>
      <c r="AF9" s="38">
        <f t="shared" si="15"/>
        <v>18.005418346774189</v>
      </c>
      <c r="AG9" s="38">
        <f t="shared" si="15"/>
        <v>10.514112903225801</v>
      </c>
      <c r="AH9" s="38">
        <f t="shared" si="15"/>
        <v>10.151439853231359</v>
      </c>
      <c r="AI9" s="38">
        <f t="shared" si="15"/>
        <v>3.5047043010752681</v>
      </c>
      <c r="AJ9" s="38">
        <f t="shared" si="15"/>
        <v>18.00541834678549</v>
      </c>
    </row>
    <row r="10" spans="1:36">
      <c r="A10">
        <f>[1]Input!A10</f>
        <v>8</v>
      </c>
      <c r="B10" t="str">
        <f>[1]Input!B10</f>
        <v>TRA_FT_JTK</v>
      </c>
      <c r="C10" t="str">
        <f>[1]Input!C10</f>
        <v>PRI_OIL_KER_kt</v>
      </c>
      <c r="D10" s="13">
        <f>D7/SUM(D6:D9)</f>
        <v>7.5940986530621063E-2</v>
      </c>
      <c r="E10" s="13">
        <f t="shared" ref="E10:L10" si="16">E7/SUM(E6:E9)</f>
        <v>7.5898714465316625E-2</v>
      </c>
      <c r="F10" s="13">
        <f t="shared" si="16"/>
        <v>7.5888490797288821E-2</v>
      </c>
      <c r="G10" s="13">
        <f>G7/SUM(G6:G9)</f>
        <v>7.5901764440282807E-2</v>
      </c>
      <c r="H10" s="13">
        <f t="shared" si="16"/>
        <v>7.5874218993186429E-2</v>
      </c>
      <c r="I10" s="13">
        <f t="shared" si="16"/>
        <v>7.5857234308347093E-2</v>
      </c>
      <c r="J10" s="13">
        <f t="shared" si="16"/>
        <v>7.5841271512603906E-2</v>
      </c>
      <c r="K10" s="13">
        <f t="shared" si="16"/>
        <v>7.5896277126160649E-2</v>
      </c>
      <c r="L10" s="13">
        <f t="shared" si="16"/>
        <v>7.5907687278345307E-2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0.64885298697544225</v>
      </c>
      <c r="R10" s="38">
        <f t="shared" si="17"/>
        <v>0</v>
      </c>
      <c r="S10" s="38">
        <f t="shared" si="17"/>
        <v>8.761760752688172</v>
      </c>
      <c r="T10" s="38">
        <f t="shared" si="17"/>
        <v>8.2798639112903203</v>
      </c>
      <c r="U10" s="38">
        <f t="shared" si="17"/>
        <v>15.77116935483871</v>
      </c>
      <c r="V10" s="38">
        <f t="shared" si="17"/>
        <v>16.13384240483315</v>
      </c>
      <c r="W10" s="38">
        <f t="shared" si="17"/>
        <v>22.780577956989241</v>
      </c>
      <c r="X10" s="38">
        <f t="shared" si="17"/>
        <v>8.2798639112906205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0.64885298697544225</v>
      </c>
      <c r="AD10" s="38">
        <f t="shared" si="18"/>
        <v>0</v>
      </c>
      <c r="AE10" s="38">
        <f t="shared" si="18"/>
        <v>8.761760752688172</v>
      </c>
      <c r="AF10" s="38">
        <f t="shared" si="18"/>
        <v>8.2798639112903203</v>
      </c>
      <c r="AG10" s="38">
        <f t="shared" si="18"/>
        <v>15.77116935483871</v>
      </c>
      <c r="AH10" s="38">
        <f t="shared" si="18"/>
        <v>16.13384240483315</v>
      </c>
      <c r="AI10" s="38">
        <f t="shared" si="18"/>
        <v>22.780577956989241</v>
      </c>
      <c r="AJ10" s="38">
        <f t="shared" si="18"/>
        <v>8.2798639112906205</v>
      </c>
    </row>
    <row r="11" spans="1:36">
      <c r="A11">
        <f>[1]Input!A11</f>
        <v>9</v>
      </c>
      <c r="B11" t="str">
        <f>[1]Input!B11</f>
        <v>TRA_FT_LPG</v>
      </c>
      <c r="C11" t="str">
        <f>[1]Input!C11</f>
        <v>PRI_OIL_LPG</v>
      </c>
      <c r="D11">
        <f>[1]Input!D11</f>
        <v>229.15654743684141</v>
      </c>
      <c r="E11">
        <f>[1]Input!E11</f>
        <v>284.06691109139081</v>
      </c>
      <c r="F11">
        <f>[1]Input!F11</f>
        <v>252.4097255083492</v>
      </c>
      <c r="G11">
        <f>[1]Input!G11</f>
        <v>205.76536830199069</v>
      </c>
      <c r="H11">
        <f>[1]Input!H11</f>
        <v>284.06691109139081</v>
      </c>
      <c r="I11">
        <f>[1]Input!I11</f>
        <v>284.06691109139081</v>
      </c>
      <c r="J11">
        <f>[1]Input!J11</f>
        <v>284.06691109139081</v>
      </c>
      <c r="K11">
        <f>[1]Input!K11</f>
        <v>284.06691109139081</v>
      </c>
      <c r="L11">
        <f>[1]Input!L11</f>
        <v>284.06691109139081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TRA_FT_NGA</v>
      </c>
      <c r="C12" t="str">
        <f>[1]Input!C12</f>
        <v>PRI_GAS_NGA</v>
      </c>
      <c r="D12">
        <f>[1]Input!D12</f>
        <v>10.38164779160708</v>
      </c>
      <c r="E12">
        <f>[1]Input!E12</f>
        <v>4.5419709088280964</v>
      </c>
      <c r="F12">
        <f>[1]Input!F12</f>
        <v>0</v>
      </c>
      <c r="G12">
        <f>[1]Input!G12</f>
        <v>17.52352150537634</v>
      </c>
      <c r="H12">
        <f>[1]Input!H12</f>
        <v>18.005418346774189</v>
      </c>
      <c r="I12">
        <f>[1]Input!I12</f>
        <v>10.514112903225801</v>
      </c>
      <c r="J12">
        <f>[1]Input!J12</f>
        <v>10.151439853231359</v>
      </c>
      <c r="K12">
        <f>[1]Input!K12</f>
        <v>3.5047043010752681</v>
      </c>
      <c r="L12">
        <f>[1]Input!L12</f>
        <v>18.00541834678549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RNW_POT_BIO_GAS</v>
      </c>
      <c r="D13">
        <f>[1]Input!D13</f>
        <v>0</v>
      </c>
      <c r="E13">
        <f>[1]Input!E13</f>
        <v>0.64885298697544225</v>
      </c>
      <c r="F13">
        <f>[1]Input!F13</f>
        <v>0</v>
      </c>
      <c r="G13">
        <f>[1]Input!G13</f>
        <v>8.761760752688172</v>
      </c>
      <c r="H13">
        <f>[1]Input!H13</f>
        <v>8.2798639112903203</v>
      </c>
      <c r="I13">
        <f>[1]Input!I13</f>
        <v>15.77116935483871</v>
      </c>
      <c r="J13">
        <f>[1]Input!J13</f>
        <v>16.13384240483315</v>
      </c>
      <c r="K13">
        <f>[1]Input!K13</f>
        <v>22.780577956989241</v>
      </c>
      <c r="L13">
        <f>[1]Input!L13</f>
        <v>8.2798639112906205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1960.3820087418906</v>
      </c>
      <c r="U13" s="38">
        <f t="shared" si="23"/>
        <v>1960.3820087418906</v>
      </c>
      <c r="V13" s="38">
        <f t="shared" si="23"/>
        <v>1960.3820087418906</v>
      </c>
      <c r="W13" s="38">
        <f t="shared" si="23"/>
        <v>1957.1659097361533</v>
      </c>
      <c r="X13" s="38">
        <f t="shared" si="23"/>
        <v>1960.3820087418906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1960.3820087418906</v>
      </c>
      <c r="AG13" s="38">
        <f t="shared" si="24"/>
        <v>1960.3820087418906</v>
      </c>
      <c r="AH13" s="38">
        <f t="shared" si="24"/>
        <v>1960.3820087418906</v>
      </c>
      <c r="AI13" s="38">
        <f t="shared" si="24"/>
        <v>1957.1659097361533</v>
      </c>
      <c r="AJ13" s="38">
        <f t="shared" si="24"/>
        <v>1960.3820087418906</v>
      </c>
    </row>
    <row r="14" spans="1:36">
      <c r="A14">
        <f>[1]Input!A14</f>
        <v>12</v>
      </c>
      <c r="B14" t="str">
        <f>[1]Input!B14</f>
        <v>TRA_FT_AMM_ELCSYS_CU</v>
      </c>
      <c r="C14" t="str">
        <f>[1]Input!C14</f>
        <v>HH2_WE_CU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0</v>
      </c>
      <c r="I14">
        <f>[1]Input!I14</f>
        <v>0</v>
      </c>
      <c r="J14">
        <f>[1]Input!J14</f>
        <v>0</v>
      </c>
      <c r="K14">
        <f>[1]Input!K14</f>
        <v>0</v>
      </c>
      <c r="L14">
        <f>[1]Input!L14</f>
        <v>19.76802097913653</v>
      </c>
      <c r="P14" s="38"/>
    </row>
    <row r="15" spans="1:36">
      <c r="A15">
        <f>[1]Input!A15</f>
        <v>13</v>
      </c>
      <c r="B15" t="str">
        <f>[1]Input!B15</f>
        <v>TRA_FT_AMM_ELCSYS_DT</v>
      </c>
      <c r="C15" t="str">
        <f>[1]Input!C15</f>
        <v>HH2_WE_DT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0</v>
      </c>
      <c r="I15">
        <f>[1]Input!I15</f>
        <v>0</v>
      </c>
      <c r="J15">
        <f>[1]Input!J15</f>
        <v>0</v>
      </c>
      <c r="K15">
        <f>[1]Input!K15</f>
        <v>4.0404350354097671</v>
      </c>
      <c r="L15">
        <f>[1]Input!L15</f>
        <v>4.0404350354097671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TRA_FT_DST_INT</v>
      </c>
      <c r="C16" t="str">
        <f>[1]Input!C16</f>
        <v>PRI_OIL_DST_kt</v>
      </c>
      <c r="D16">
        <f>[1]Input!D16</f>
        <v>3516.0007950705631</v>
      </c>
      <c r="E16">
        <f>[1]Input!E16</f>
        <v>3878.6634593995318</v>
      </c>
      <c r="F16">
        <f>[1]Input!F16</f>
        <v>2109.6004770423378</v>
      </c>
      <c r="G16">
        <f>[1]Input!G16</f>
        <v>3990.836262668869</v>
      </c>
      <c r="H16">
        <f>[1]Input!H16</f>
        <v>4705.7974120017243</v>
      </c>
      <c r="I16">
        <f>[1]Input!I16</f>
        <v>1617.4120349978059</v>
      </c>
      <c r="J16">
        <f>[1]Input!J16</f>
        <v>6154.152356683896</v>
      </c>
      <c r="K16">
        <f>[1]Input!K16</f>
        <v>6151.4530059954996</v>
      </c>
      <c r="L16">
        <f>[1]Input!L16</f>
        <v>162.41184079858189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RNW_BIO_EMHV</v>
      </c>
      <c r="D17">
        <f>[1]Input!D17</f>
        <v>0</v>
      </c>
      <c r="E17">
        <f>[1]Input!E17</f>
        <v>0</v>
      </c>
      <c r="F17">
        <f>[1]Input!F17</f>
        <v>0</v>
      </c>
      <c r="G17">
        <f>[1]Input!G17</f>
        <v>0</v>
      </c>
      <c r="H17">
        <f>[1]Input!H17</f>
        <v>0</v>
      </c>
      <c r="I17">
        <f>[1]Input!I17</f>
        <v>4057.7179123629139</v>
      </c>
      <c r="J17">
        <f>[1]Input!J17</f>
        <v>0</v>
      </c>
      <c r="K17">
        <f>[1]Input!K17</f>
        <v>0</v>
      </c>
      <c r="L17">
        <f>[1]Input!L17</f>
        <v>3085.824975173055</v>
      </c>
    </row>
    <row r="18" spans="1:23">
      <c r="A18">
        <f>[1]Input!A18</f>
        <v>16</v>
      </c>
      <c r="B18" t="str">
        <f>[1]Input!B18</f>
        <v>TRA_FT_HFO_INT</v>
      </c>
      <c r="C18" t="str">
        <f>[1]Input!C18</f>
        <v>PRI_OIL_HFO</v>
      </c>
      <c r="D18">
        <f>[1]Input!D18</f>
        <v>1811.4704259711821</v>
      </c>
      <c r="E18">
        <f>[1]Input!E18</f>
        <v>1857.8</v>
      </c>
      <c r="F18">
        <f>[1]Input!F18</f>
        <v>1772.368108473762</v>
      </c>
      <c r="G18">
        <f>[1]Input!G18</f>
        <v>1857.8</v>
      </c>
      <c r="H18">
        <f>[1]Input!H18</f>
        <v>1857.8</v>
      </c>
      <c r="I18">
        <f>[1]Input!I18</f>
        <v>1857.8</v>
      </c>
      <c r="J18">
        <f>[1]Input!J18</f>
        <v>1857.8</v>
      </c>
      <c r="K18">
        <f>[1]Input!K18</f>
        <v>1857.8</v>
      </c>
      <c r="L18">
        <f>[1]Input!L18</f>
        <v>1857.8</v>
      </c>
    </row>
    <row r="19" spans="1:23">
      <c r="A19">
        <f>[1]Input!A19</f>
        <v>17</v>
      </c>
      <c r="B19" t="str">
        <f>[1]Input!B19</f>
        <v>TRA_FT_AMM_INT_ELCSYS_CU</v>
      </c>
      <c r="C19" t="str">
        <f>[1]Input!C19</f>
        <v>HH2_WE_CU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0</v>
      </c>
      <c r="K19">
        <f>[1]Input!K19</f>
        <v>0</v>
      </c>
      <c r="L19">
        <f>[1]Input!L19</f>
        <v>180.89101150221481</v>
      </c>
      <c r="V19" s="41"/>
      <c r="W19" s="42"/>
    </row>
    <row r="20" spans="1:23">
      <c r="A20">
        <f>[1]Input!A20</f>
        <v>18</v>
      </c>
      <c r="B20" t="str">
        <f>[1]Input!B20</f>
        <v>TRA_FT_AMM_INT_ELCSYS_DT</v>
      </c>
      <c r="C20" t="str">
        <f>[1]Input!C20</f>
        <v>HH2_WE_DT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</v>
      </c>
      <c r="J20">
        <f>[1]Input!J20</f>
        <v>0</v>
      </c>
      <c r="K20">
        <f>[1]Input!K20</f>
        <v>37.043450785954292</v>
      </c>
      <c r="L20">
        <f>[1]Input!L20</f>
        <v>37.043450785954292</v>
      </c>
      <c r="V20" s="41"/>
      <c r="W20" s="41"/>
    </row>
    <row r="21" spans="1:23">
      <c r="A21">
        <f>[1]Input!A21</f>
        <v>0</v>
      </c>
      <c r="B21">
        <f>[1]Input!B21</f>
        <v>0</v>
      </c>
      <c r="C21">
        <f>[1]Input!C21</f>
        <v>0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</v>
      </c>
      <c r="I21">
        <f>[1]Input!I21</f>
        <v>0</v>
      </c>
      <c r="J21">
        <f>[1]Input!J21</f>
        <v>0</v>
      </c>
      <c r="K21">
        <f>[1]Input!K21</f>
        <v>0</v>
      </c>
      <c r="L21">
        <f>[1]Input!L21</f>
        <v>0</v>
      </c>
      <c r="V21" s="41"/>
      <c r="W21" s="41"/>
    </row>
    <row r="22" spans="1:23">
      <c r="A22">
        <f>[1]Input!A22</f>
        <v>0</v>
      </c>
      <c r="B22">
        <f>[1]Input!B22</f>
        <v>0</v>
      </c>
      <c r="C22">
        <f>[1]Input!C22</f>
        <v>0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</v>
      </c>
      <c r="J22">
        <f>[1]Input!J22</f>
        <v>0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887.20983992409913</v>
      </c>
      <c r="P2" s="3">
        <f t="shared" ref="P2:W2" si="0">(SUMIF($B:$B,"*CAR*GSL*",D:D))</f>
        <v>907.76851897033043</v>
      </c>
      <c r="Q2" s="3">
        <f t="shared" si="0"/>
        <v>971.5684871799084</v>
      </c>
      <c r="R2" s="3">
        <f t="shared" si="0"/>
        <v>1094.7910688017751</v>
      </c>
      <c r="S2" s="3">
        <f t="shared" si="0"/>
        <v>707.40491419139607</v>
      </c>
      <c r="T2" s="3">
        <f t="shared" si="0"/>
        <v>418.10542401327518</v>
      </c>
      <c r="U2" s="3">
        <f t="shared" si="0"/>
        <v>167.31865246730931</v>
      </c>
      <c r="V2" s="3">
        <f t="shared" si="0"/>
        <v>739.1998660243064</v>
      </c>
      <c r="W2" s="3">
        <f t="shared" si="0"/>
        <v>1343.056487973734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26.074999999999999</v>
      </c>
      <c r="H3" s="7">
        <f>[2]Activity_TRA!H3</f>
        <v>26.074999999999999</v>
      </c>
      <c r="I3" s="7">
        <f>[2]Activity_TRA!I3</f>
        <v>26.074999999999999</v>
      </c>
      <c r="J3" s="7">
        <f>[2]Activity_TRA!J3</f>
        <v>26.074999999999999</v>
      </c>
      <c r="K3" s="7">
        <f>[2]Activity_TRA!K3</f>
        <v>26.075000000011499</v>
      </c>
      <c r="N3" s="2" t="s">
        <v>12</v>
      </c>
      <c r="O3" s="3">
        <f>(SUMIF($B:$B,"*CAR*DST*",C:C))</f>
        <v>424.41341007590108</v>
      </c>
      <c r="P3" s="3">
        <f t="shared" ref="P3:W3" si="1">(SUMIF($B:$B,"*CAR*DST*",D:D))</f>
        <v>430.26779442966972</v>
      </c>
      <c r="Q3" s="3">
        <f t="shared" si="1"/>
        <v>369.75915416203128</v>
      </c>
      <c r="R3" s="3">
        <f t="shared" si="1"/>
        <v>306.03924133160149</v>
      </c>
      <c r="S3" s="3">
        <f t="shared" si="1"/>
        <v>448.43621630037779</v>
      </c>
      <c r="T3" s="3">
        <f t="shared" si="1"/>
        <v>346.40365656801612</v>
      </c>
      <c r="U3" s="3">
        <f t="shared" si="1"/>
        <v>308.22207291341857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205.76536830199069</v>
      </c>
      <c r="G4" s="7">
        <f>[2]Activity_TRA!G4</f>
        <v>284.06691109139081</v>
      </c>
      <c r="H4" s="7">
        <f>[2]Activity_TRA!H4</f>
        <v>284.06691109139081</v>
      </c>
      <c r="I4" s="7">
        <f>[2]Activity_TRA!I4</f>
        <v>284.06691109139081</v>
      </c>
      <c r="J4" s="7">
        <f>[2]Activity_TRA!J4</f>
        <v>284.06691109139081</v>
      </c>
      <c r="K4" s="7">
        <f>[2]Activity_TRA!K4</f>
        <v>284.06691109139081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76.22655129984696</v>
      </c>
      <c r="T4" s="3">
        <f t="shared" si="2"/>
        <v>101.52581675332129</v>
      </c>
      <c r="U4" s="3">
        <f t="shared" si="2"/>
        <v>101.1285696971227</v>
      </c>
      <c r="V4" s="3">
        <f t="shared" si="2"/>
        <v>98.85621295135482</v>
      </c>
      <c r="W4" s="3">
        <f t="shared" si="2"/>
        <v>96.804400474198047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3651.2213953792798</v>
      </c>
      <c r="D5" s="7">
        <f>[2]Activity_TRA!D5</f>
        <v>3259.6053350692841</v>
      </c>
      <c r="E5" s="7">
        <f>[2]Activity_TRA!E5</f>
        <v>2960.351158357882</v>
      </c>
      <c r="F5" s="7">
        <f>[2]Activity_TRA!F5</f>
        <v>3360.9431983468539</v>
      </c>
      <c r="G5" s="7">
        <f>[2]Activity_TRA!G5</f>
        <v>2575.4459621353881</v>
      </c>
      <c r="H5" s="7">
        <f>[2]Activity_TRA!H5</f>
        <v>2311.272627077009</v>
      </c>
      <c r="I5" s="7">
        <f>[2]Activity_TRA!I5</f>
        <v>2078.398176971622</v>
      </c>
      <c r="J5" s="7">
        <f>[2]Activity_TRA!J5</f>
        <v>3083.1181720660602</v>
      </c>
      <c r="K5" s="7">
        <f>[2]Activity_TRA!K5</f>
        <v>3576.8623655327142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9.4508837499999974</v>
      </c>
      <c r="W5" s="3">
        <f t="shared" si="3"/>
        <v>9.4508837500041665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9053.4806115435676</v>
      </c>
      <c r="D6" s="7">
        <f>[2]Activity_TRA!D6</f>
        <v>9421.3158950974339</v>
      </c>
      <c r="E6" s="7">
        <f>[2]Activity_TRA!E6</f>
        <v>9048.0353367595762</v>
      </c>
      <c r="F6" s="7">
        <f>[2]Activity_TRA!F6</f>
        <v>9421.3158950974321</v>
      </c>
      <c r="G6" s="7">
        <f>[2]Activity_TRA!G6</f>
        <v>9157.0021004475057</v>
      </c>
      <c r="H6" s="7">
        <f>[2]Activity_TRA!H6</f>
        <v>8681.4081262539385</v>
      </c>
      <c r="I6" s="7">
        <f>[2]Activity_TRA!I6</f>
        <v>7865.5444427463099</v>
      </c>
      <c r="J6" s="7">
        <f>[2]Activity_TRA!J6</f>
        <v>6704.4899934496816</v>
      </c>
      <c r="K6" s="7">
        <f>[2]Activity_TRA!K6</f>
        <v>3863.6035004634618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166.78252875417979</v>
      </c>
      <c r="E7" s="7">
        <f>[2]Activity_TRA!E7</f>
        <v>90.712820512820514</v>
      </c>
      <c r="F7" s="7">
        <f>[2]Activity_TRA!F7</f>
        <v>171.60595929476139</v>
      </c>
      <c r="G7" s="7">
        <f>[2]Activity_TRA!G7</f>
        <v>202.34928871607411</v>
      </c>
      <c r="H7" s="7">
        <f>[2]Activity_TRA!H7</f>
        <v>225.7708571308778</v>
      </c>
      <c r="I7" s="7">
        <f>[2]Activity_TRA!I7</f>
        <v>264.62855133740749</v>
      </c>
      <c r="J7" s="7">
        <f>[2]Activity_TRA!J7</f>
        <v>264.51247925780638</v>
      </c>
      <c r="K7" s="7">
        <f>[2]Activity_TRA!K7</f>
        <v>125.7879706985016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1009.472190698074</v>
      </c>
      <c r="V7" s="3">
        <f t="shared" si="5"/>
        <v>762.87219069807418</v>
      </c>
      <c r="W7" s="3">
        <f t="shared" si="5"/>
        <v>182.9360953490368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416.23713460601641</v>
      </c>
      <c r="J8" s="7">
        <f>[2]Activity_TRA!J8</f>
        <v>431.83380268843848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0</v>
      </c>
      <c r="T8" s="3">
        <f t="shared" si="6"/>
        <v>0</v>
      </c>
      <c r="U8" s="3">
        <f t="shared" si="6"/>
        <v>0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102.5820087418905</v>
      </c>
      <c r="H9" s="7">
        <f>[2]Activity_TRA!H9</f>
        <v>102.5820087418905</v>
      </c>
      <c r="I9" s="7">
        <f>[2]Activity_TRA!I9</f>
        <v>102.5820087418905</v>
      </c>
      <c r="J9" s="7">
        <f>[2]Activity_TRA!J9</f>
        <v>99.365909736153213</v>
      </c>
      <c r="K9" s="7">
        <f>[2]Activity_TRA!K9</f>
        <v>102.5820087418905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1857.8</v>
      </c>
      <c r="H10" s="7">
        <f>[2]Activity_TRA!H10</f>
        <v>1857.8</v>
      </c>
      <c r="I10" s="7">
        <f>[2]Activity_TRA!I10</f>
        <v>1857.8</v>
      </c>
      <c r="J10" s="7">
        <f>[2]Activity_TRA!J10</f>
        <v>1857.8</v>
      </c>
      <c r="K10" s="7">
        <f>[2]Activity_TRA!K10</f>
        <v>1857.8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</v>
      </c>
      <c r="E11" s="7">
        <f>[2]Activity_TRA!E11</f>
        <v>225.51300000000009</v>
      </c>
      <c r="F11" s="7">
        <f>[2]Activity_TRA!F11</f>
        <v>227.3270513978465</v>
      </c>
      <c r="G11" s="7">
        <f>[2]Activity_TRA!G11</f>
        <v>246.75936690629439</v>
      </c>
      <c r="H11" s="7">
        <f>[2]Activity_TRA!H11</f>
        <v>335.42928464340531</v>
      </c>
      <c r="I11" s="7">
        <f>[2]Activity_TRA!I11</f>
        <v>565.60391145311564</v>
      </c>
      <c r="J11" s="7">
        <f>[2]Activity_TRA!J11</f>
        <v>803.51840609009184</v>
      </c>
      <c r="K11" s="7">
        <f>[2]Activity_TRA!K11</f>
        <v>1585.204202629707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</v>
      </c>
      <c r="H16" s="7">
        <f>[2]Activity_TRA!H16</f>
        <v>0</v>
      </c>
      <c r="I16" s="7">
        <f>[2]Activity_TRA!I16</f>
        <v>0</v>
      </c>
      <c r="J16" s="7">
        <f>[2]Activity_TRA!J16</f>
        <v>0</v>
      </c>
      <c r="K16" s="7">
        <f>[2]Activity_TRA!K16</f>
        <v>10.23939064200218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2.0928545520493289</v>
      </c>
      <c r="K17" s="7">
        <f>[2]Activity_TRA!K17</f>
        <v>2.0928545520493289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</v>
      </c>
      <c r="I18" s="7">
        <f>[2]Activity_TRA!I18</f>
        <v>0</v>
      </c>
      <c r="J18" s="7">
        <f>[2]Activity_TRA!J18</f>
        <v>0</v>
      </c>
      <c r="K18" s="7">
        <f>[2]Activity_TRA!K18</f>
        <v>93.69747899159664</v>
      </c>
      <c r="M18" s="2" t="s">
        <v>24</v>
      </c>
      <c r="N18" s="2" t="s">
        <v>12</v>
      </c>
      <c r="O18" s="3">
        <f>(SUMIF($B:$B,"*BUS*DST*",C:C))</f>
        <v>38.056000000000019</v>
      </c>
      <c r="P18" s="3">
        <f t="shared" ref="P18:W18" si="16">(SUMIF($B:$B,"*BUS*DST*",D:D))</f>
        <v>39.586170799999998</v>
      </c>
      <c r="Q18" s="3">
        <f t="shared" si="16"/>
        <v>40.199907038120813</v>
      </c>
      <c r="R18" s="3">
        <f t="shared" si="16"/>
        <v>43.050472431863177</v>
      </c>
      <c r="S18" s="3">
        <f t="shared" si="16"/>
        <v>42.508239394041432</v>
      </c>
      <c r="T18" s="3">
        <f t="shared" si="16"/>
        <v>32.270568594041798</v>
      </c>
      <c r="U18" s="3">
        <f t="shared" si="16"/>
        <v>22.949332355920649</v>
      </c>
      <c r="V18" s="3">
        <f t="shared" si="16"/>
        <v>20.098766962178829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19.187675070028011</v>
      </c>
      <c r="K19" s="7">
        <f>[2]Activity_TRA!K19</f>
        <v>19.187675070028011</v>
      </c>
      <c r="N19" s="2" t="s">
        <v>9</v>
      </c>
      <c r="O19" s="3">
        <f>(SUMIF($B:$B,"*BUS*LPG*",C:C))</f>
        <v>1.2519999999999989</v>
      </c>
      <c r="P19" s="3">
        <f t="shared" ref="P19:W19" si="17">(SUMIF($B:$B,"*BUS*LPG*",D:D))</f>
        <v>1.4827999999999999</v>
      </c>
      <c r="Q19" s="3">
        <f t="shared" si="17"/>
        <v>1.4827999999999999</v>
      </c>
      <c r="R19" s="3">
        <f t="shared" si="17"/>
        <v>0.93599999999999983</v>
      </c>
      <c r="S19" s="3">
        <f t="shared" si="17"/>
        <v>0.23080000000000081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19.692236772230618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4.9705495838510299</v>
      </c>
      <c r="V23" s="3">
        <f t="shared" si="21"/>
        <v>3.9927295838509571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216.21599638865689</v>
      </c>
      <c r="S25" s="3">
        <f t="shared" si="23"/>
        <v>223.03234076939609</v>
      </c>
      <c r="T25" s="3">
        <f t="shared" si="23"/>
        <v>229.66845164630891</v>
      </c>
      <c r="U25" s="3">
        <f t="shared" si="23"/>
        <v>227.54301893779089</v>
      </c>
      <c r="V25" s="3">
        <f t="shared" si="23"/>
        <v>211.87554246620169</v>
      </c>
      <c r="W25" s="3">
        <f t="shared" si="23"/>
        <v>127.0865620330807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0.96216749999999984</v>
      </c>
      <c r="T27" s="3">
        <f t="shared" si="25"/>
        <v>0.96216749999999984</v>
      </c>
      <c r="U27" s="3">
        <f t="shared" si="25"/>
        <v>0.96216749999999984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2.0132435686917769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4.4013224817742458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0.3532453986640785</v>
      </c>
      <c r="D31" s="7">
        <f>[2]Activity_TRA!D31</f>
        <v>0.45356322756703288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</v>
      </c>
      <c r="U31" s="3">
        <f t="shared" si="29"/>
        <v>0</v>
      </c>
      <c r="V31" s="3">
        <f t="shared" si="29"/>
        <v>0</v>
      </c>
      <c r="W31" s="3">
        <f t="shared" si="29"/>
        <v>0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131.62104000000011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193.62802522750701</v>
      </c>
      <c r="T33" s="3">
        <f t="shared" si="31"/>
        <v>198.9799478240609</v>
      </c>
      <c r="U33" s="3">
        <f t="shared" si="31"/>
        <v>203.30726457077691</v>
      </c>
      <c r="V33" s="3">
        <f t="shared" si="31"/>
        <v>207.15900615344501</v>
      </c>
      <c r="W33" s="3">
        <f t="shared" si="31"/>
        <v>210.51168217515681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0</v>
      </c>
      <c r="T36" s="3">
        <f t="shared" si="34"/>
        <v>0</v>
      </c>
      <c r="U36" s="3">
        <f t="shared" si="34"/>
        <v>0</v>
      </c>
      <c r="V36" s="3">
        <f t="shared" si="34"/>
        <v>0</v>
      </c>
      <c r="W36" s="3">
        <f t="shared" si="34"/>
        <v>0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0</v>
      </c>
      <c r="U38" s="3">
        <f t="shared" si="36"/>
        <v>0</v>
      </c>
      <c r="V38" s="3">
        <f t="shared" si="36"/>
        <v>0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179.18273633008371</v>
      </c>
      <c r="S40" s="3">
        <f t="shared" si="38"/>
        <v>183.32065370867579</v>
      </c>
      <c r="T40" s="3">
        <f t="shared" si="38"/>
        <v>180.63176851530091</v>
      </c>
      <c r="U40" s="3">
        <f t="shared" si="38"/>
        <v>131.15841082019429</v>
      </c>
      <c r="V40" s="3">
        <f t="shared" si="38"/>
        <v>117.49945249502881</v>
      </c>
      <c r="W40" s="3">
        <f t="shared" si="38"/>
        <v>24.709587587754601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46.077683700547553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35.889999999999993</v>
      </c>
      <c r="W45" s="3">
        <f t="shared" si="43"/>
        <v>75.985738861578142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11.33362728492591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127.5641899240991</v>
      </c>
      <c r="D54" s="7">
        <f>[2]Activity_TRA!D54</f>
        <v>527.94569397033035</v>
      </c>
      <c r="E54" s="7">
        <f>[2]Activity_TRA!E54</f>
        <v>971.5684871799084</v>
      </c>
      <c r="F54" s="7">
        <f>[2]Activity_TRA!F54</f>
        <v>1094.7910688017751</v>
      </c>
      <c r="G54" s="7">
        <f>[2]Activity_TRA!G54</f>
        <v>707.40491419139607</v>
      </c>
      <c r="H54" s="7">
        <f>[2]Activity_TRA!H54</f>
        <v>418.10542401327518</v>
      </c>
      <c r="I54" s="7">
        <f>[2]Activity_TRA!I54</f>
        <v>167.31865246730931</v>
      </c>
      <c r="J54" s="7">
        <f>[2]Activity_TRA!J54</f>
        <v>739.1998660243064</v>
      </c>
      <c r="K54" s="7">
        <f>[2]Activity_TRA!K54</f>
        <v>1343.056487973734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99.331010075901062</v>
      </c>
      <c r="D55" s="7">
        <f>[2]Activity_TRA!D55</f>
        <v>267.72659442966972</v>
      </c>
      <c r="E55" s="7">
        <f>[2]Activity_TRA!E55</f>
        <v>369.75915416203128</v>
      </c>
      <c r="F55" s="7">
        <f>[2]Activity_TRA!F55</f>
        <v>306.03924133160149</v>
      </c>
      <c r="G55" s="7">
        <f>[2]Activity_TRA!G55</f>
        <v>448.43621630037779</v>
      </c>
      <c r="H55" s="7">
        <f>[2]Activity_TRA!H55</f>
        <v>346.40365656801612</v>
      </c>
      <c r="I55" s="7">
        <f>[2]Activity_TRA!I55</f>
        <v>308.22207291341857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76.22655129984696</v>
      </c>
      <c r="H56" s="7">
        <f>[2]Activity_TRA!H56</f>
        <v>101.52581675332129</v>
      </c>
      <c r="I56" s="7">
        <f>[2]Activity_TRA!I56</f>
        <v>101.1285696971227</v>
      </c>
      <c r="J56" s="7">
        <f>[2]Activity_TRA!J56</f>
        <v>98.85621295135482</v>
      </c>
      <c r="K56" s="7">
        <f>[2]Activity_TRA!K56</f>
        <v>96.804400474198047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9.4508837499999974</v>
      </c>
      <c r="K57" s="7">
        <f>[2]Activity_TRA!K57</f>
        <v>9.4508837500041665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1009.472190698074</v>
      </c>
      <c r="J59" s="7">
        <f>[2]Activity_TRA!J59</f>
        <v>762.87219069807418</v>
      </c>
      <c r="K59" s="7">
        <f>[2]Activity_TRA!K59</f>
        <v>182.9360953490368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0</v>
      </c>
      <c r="H60" s="7">
        <f>[2]Activity_TRA!H60</f>
        <v>0</v>
      </c>
      <c r="I60" s="7">
        <f>[2]Activity_TRA!I60</f>
        <v>0</v>
      </c>
      <c r="J60" s="7">
        <f>[2]Activity_TRA!J60</f>
        <v>0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3.9440985084593678</v>
      </c>
      <c r="Q60" s="6">
        <f t="shared" si="58"/>
        <v>3.9134619808427158</v>
      </c>
      <c r="R60" s="6">
        <f t="shared" si="58"/>
        <v>4.3173216559610346</v>
      </c>
      <c r="S60" s="6">
        <f t="shared" si="58"/>
        <v>4.4362907342525588</v>
      </c>
      <c r="T60" s="6">
        <f t="shared" si="58"/>
        <v>4.5609144184206958</v>
      </c>
      <c r="U60" s="6">
        <f t="shared" si="58"/>
        <v>4.6666539280126873</v>
      </c>
      <c r="V60" s="6">
        <f t="shared" si="58"/>
        <v>4.7828123187924962</v>
      </c>
      <c r="W60" s="6">
        <f>(SUMIF($B:$B,"*RAIL*PAS*ELC*",K:K))</f>
        <v>4.9070513362057318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20.64100000000002</v>
      </c>
      <c r="D62" s="7">
        <f>[2]Activity_TRA!D62</f>
        <v>30.878670799999998</v>
      </c>
      <c r="E62" s="7">
        <f>[2]Activity_TRA!E62</f>
        <v>40.199907038120813</v>
      </c>
      <c r="F62" s="7">
        <f>[2]Activity_TRA!F62</f>
        <v>43.050472431863177</v>
      </c>
      <c r="G62" s="7">
        <f>[2]Activity_TRA!G62</f>
        <v>42.508239394041432</v>
      </c>
      <c r="H62" s="7">
        <f>[2]Activity_TRA!H62</f>
        <v>32.270568594041798</v>
      </c>
      <c r="I62" s="7">
        <f>[2]Activity_TRA!I62</f>
        <v>22.949332355920649</v>
      </c>
      <c r="J62" s="7">
        <f>[2]Activity_TRA!J62</f>
        <v>20.098766962178829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1.2519999999999989</v>
      </c>
      <c r="D63" s="7">
        <f>[2]Activity_TRA!D63</f>
        <v>1.4827999999999999</v>
      </c>
      <c r="E63" s="7">
        <f>[2]Activity_TRA!E63</f>
        <v>1.4827999999999999</v>
      </c>
      <c r="F63" s="7">
        <f>[2]Activity_TRA!F63</f>
        <v>0.93599999999999983</v>
      </c>
      <c r="G63" s="7">
        <f>[2]Activity_TRA!G63</f>
        <v>0.23080000000000081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0.3532453986640785</v>
      </c>
      <c r="P63" s="6">
        <f t="shared" ref="P63:V63" si="61">(SUMIF($B:$B,"*RAIL*FRG*DST*",D:D))</f>
        <v>0.45356322756703288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0.33003622409989325</v>
      </c>
      <c r="Q64" s="6">
        <f t="shared" si="62"/>
        <v>0.50681309402801689</v>
      </c>
      <c r="R64" s="6">
        <f t="shared" si="62"/>
        <v>0.66617149584534063</v>
      </c>
      <c r="S64" s="6">
        <f t="shared" si="62"/>
        <v>0.76255502371974027</v>
      </c>
      <c r="T64" s="6">
        <f t="shared" si="62"/>
        <v>0.85558484726806638</v>
      </c>
      <c r="U64" s="6">
        <f t="shared" si="62"/>
        <v>0.87419168015905258</v>
      </c>
      <c r="V64" s="6">
        <f t="shared" si="62"/>
        <v>0.89075360898535383</v>
      </c>
      <c r="W64" s="6">
        <f>(SUMIF($B:$B,"*RAIL*FRG*ELC*",K:K))</f>
        <v>0.9051696284553753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19.692236772230618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0.17446551540814759</v>
      </c>
      <c r="S66" s="6">
        <f t="shared" si="64"/>
        <v>0.18144223258576991</v>
      </c>
      <c r="T66" s="6">
        <f t="shared" si="64"/>
        <v>0.18710802875707649</v>
      </c>
      <c r="U66" s="6">
        <f t="shared" si="64"/>
        <v>0.19275126272463519</v>
      </c>
      <c r="V66" s="6">
        <f t="shared" si="64"/>
        <v>0.19275126272463519</v>
      </c>
      <c r="W66" s="6">
        <f>(SUMIF($B:$B,"*NAV*DOM*DST*",K:K))</f>
        <v>0.1363181901074102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4.9705495838510299</v>
      </c>
      <c r="J67" s="7">
        <f>[2]Activity_TRA!J67</f>
        <v>3.9927295838509571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0.1536667752663026</v>
      </c>
      <c r="T68" s="6">
        <f t="shared" si="66"/>
        <v>0.15705305538383441</v>
      </c>
      <c r="U68" s="6">
        <f t="shared" si="66"/>
        <v>0.15705305538383441</v>
      </c>
      <c r="V68" s="6">
        <f t="shared" si="66"/>
        <v>0.15212920780605049</v>
      </c>
      <c r="W68" s="6">
        <f t="shared" si="66"/>
        <v>0.15705305538383441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216.21599638865689</v>
      </c>
      <c r="G69" s="7">
        <f>[2]Activity_TRA!G69</f>
        <v>223.03234076939609</v>
      </c>
      <c r="H69" s="7">
        <f>[2]Activity_TRA!H69</f>
        <v>229.66845164630891</v>
      </c>
      <c r="I69" s="7">
        <f>[2]Activity_TRA!I69</f>
        <v>227.54301893779089</v>
      </c>
      <c r="J69" s="7">
        <f>[2]Activity_TRA!J69</f>
        <v>211.87554246620169</v>
      </c>
      <c r="K69" s="7">
        <f>[2]Activity_TRA!K69</f>
        <v>127.0865620330807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0.96216749999999984</v>
      </c>
      <c r="H71" s="7">
        <f>[2]Activity_TRA!H71</f>
        <v>0.96216749999999984</v>
      </c>
      <c r="I71" s="7">
        <f>[2]Activity_TRA!I71</f>
        <v>0.96216749999999984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4.4013224817742458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3.0315305708364128E-2</v>
      </c>
      <c r="Q74" s="5">
        <f t="shared" si="72"/>
        <v>1.59201E-2</v>
      </c>
      <c r="R74" s="5">
        <f t="shared" si="72"/>
        <v>3.2650626856356307E-2</v>
      </c>
      <c r="S74" s="5">
        <f t="shared" si="72"/>
        <v>3.9436446516500065E-2</v>
      </c>
      <c r="T74" s="5">
        <f t="shared" si="72"/>
        <v>4.4770360969053062E-2</v>
      </c>
      <c r="U74" s="5">
        <f t="shared" si="72"/>
        <v>5.2475841730207889E-2</v>
      </c>
      <c r="V74" s="5">
        <f t="shared" si="72"/>
        <v>5.2452824636823013E-2</v>
      </c>
      <c r="W74" s="5">
        <f t="shared" si="72"/>
        <v>2.4943754589512871E-2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</v>
      </c>
      <c r="I75" s="7">
        <f>[2]Activity_TRA!I75</f>
        <v>0</v>
      </c>
      <c r="J75" s="7">
        <f>[2]Activity_TRA!J75</f>
        <v>0</v>
      </c>
      <c r="K75" s="7">
        <f>[2]Activity_TRA!K75</f>
        <v>0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0.36440124290598302</v>
      </c>
      <c r="T75" s="5">
        <f t="shared" si="73"/>
        <v>0.3684017400000002</v>
      </c>
      <c r="U75" s="5">
        <f t="shared" si="73"/>
        <v>0.36840174000000031</v>
      </c>
      <c r="V75" s="5">
        <f t="shared" si="73"/>
        <v>0.36840174000000009</v>
      </c>
      <c r="W75" s="5">
        <f t="shared" si="73"/>
        <v>0.36840174000000009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193.62802522750701</v>
      </c>
      <c r="H77" s="7">
        <f>[2]Activity_TRA!H77</f>
        <v>198.9799478240609</v>
      </c>
      <c r="I77" s="7">
        <f>[2]Activity_TRA!I77</f>
        <v>203.30726457077691</v>
      </c>
      <c r="J77" s="7">
        <f>[2]Activity_TRA!J77</f>
        <v>207.15900615344501</v>
      </c>
      <c r="K77" s="7">
        <f>[2]Activity_TRA!K77</f>
        <v>210.51168217515681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0</v>
      </c>
      <c r="H80" s="7">
        <f>[2]Activity_TRA!H80</f>
        <v>0</v>
      </c>
      <c r="I80" s="7">
        <f>[2]Activity_TRA!I80</f>
        <v>0</v>
      </c>
      <c r="J80" s="7">
        <f>[2]Activity_TRA!J80</f>
        <v>0</v>
      </c>
      <c r="K80" s="7">
        <f>[2]Activity_TRA!K80</f>
        <v>0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0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6.8500000000000002E-3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0</v>
      </c>
      <c r="I82" s="7">
        <f>[2]Activity_TRA!I82</f>
        <v>0</v>
      </c>
      <c r="J82" s="7">
        <f>[2]Activity_TRA!J82</f>
        <v>0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179.18273633008371</v>
      </c>
      <c r="G84" s="7">
        <f>[2]Activity_TRA!G84</f>
        <v>183.32065370867579</v>
      </c>
      <c r="H84" s="7">
        <f>[2]Activity_TRA!H84</f>
        <v>180.63176851530091</v>
      </c>
      <c r="I84" s="7">
        <f>[2]Activity_TRA!I84</f>
        <v>131.15841082019429</v>
      </c>
      <c r="J84" s="7">
        <f>[2]Activity_TRA!J84</f>
        <v>117.49945249502881</v>
      </c>
      <c r="K84" s="7">
        <f>[2]Activity_TRA!K84</f>
        <v>24.709587587754601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46.077683700547553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</v>
      </c>
      <c r="G89" s="7">
        <f>[2]Activity_TRA!G89</f>
        <v>1.01</v>
      </c>
      <c r="H89" s="7">
        <f>[2]Activity_TRA!H89</f>
        <v>6.2600000000000016</v>
      </c>
      <c r="I89" s="7">
        <f>[2]Activity_TRA!I89</f>
        <v>36.899999999999977</v>
      </c>
      <c r="J89" s="7">
        <f>[2]Activity_TRA!J89</f>
        <v>35.889999999999993</v>
      </c>
      <c r="K89" s="7">
        <f>[2]Activity_TRA!K89</f>
        <v>75.985738861578142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11.33362728492591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8.5970299324210644E-2</v>
      </c>
      <c r="D100" s="7">
        <f>[2]Activity_TRA!D100</f>
        <v>0.96730770845936798</v>
      </c>
      <c r="E100" s="7">
        <f>[2]Activity_TRA!E100</f>
        <v>1.9002184121509389</v>
      </c>
      <c r="F100" s="7">
        <f>[2]Activity_TRA!F100</f>
        <v>3.5731239559610342</v>
      </c>
      <c r="G100" s="7">
        <f>[2]Activity_TRA!G100</f>
        <v>4.0641918842525593</v>
      </c>
      <c r="H100" s="7">
        <f>[2]Activity_TRA!H100</f>
        <v>4.5609144184206958</v>
      </c>
      <c r="I100" s="7">
        <f>[2]Activity_TRA!I100</f>
        <v>4.6666539280126873</v>
      </c>
      <c r="J100" s="7">
        <f>[2]Activity_TRA!J100</f>
        <v>4.7828123187924962</v>
      </c>
      <c r="K100" s="7">
        <f>[2]Activity_TRA!K100</f>
        <v>4.9070513362057318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0.36420339133594393</v>
      </c>
      <c r="D103" s="7">
        <f>[2]Activity_TRA!D103</f>
        <v>0.30934355209989323</v>
      </c>
      <c r="E103" s="7">
        <f>[2]Activity_TRA!E103</f>
        <v>0.49905334202801688</v>
      </c>
      <c r="F103" s="7">
        <f>[2]Activity_TRA!F103</f>
        <v>0.66099832784534063</v>
      </c>
      <c r="G103" s="7">
        <f>[2]Activity_TRA!G103</f>
        <v>0.75996843971974026</v>
      </c>
      <c r="H103" s="7">
        <f>[2]Activity_TRA!H103</f>
        <v>0.85558484726806638</v>
      </c>
      <c r="I103" s="7">
        <f>[2]Activity_TRA!I103</f>
        <v>0.87419168015905258</v>
      </c>
      <c r="J103" s="7">
        <f>[2]Activity_TRA!J103</f>
        <v>0.89075360898535383</v>
      </c>
      <c r="K103" s="7">
        <f>[2]Activity_TRA!K103</f>
        <v>0.9051696284553753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7.8392597159007565E-2</v>
      </c>
      <c r="F105" s="7">
        <f>[2]Activity_TRA!F105</f>
        <v>0.13002071540814761</v>
      </c>
      <c r="G105" s="7">
        <f>[2]Activity_TRA!G105</f>
        <v>0.15921983258576991</v>
      </c>
      <c r="H105" s="7">
        <f>[2]Activity_TRA!H105</f>
        <v>0.18710802875707649</v>
      </c>
      <c r="I105" s="7">
        <f>[2]Activity_TRA!I105</f>
        <v>0.19275126272463519</v>
      </c>
      <c r="J105" s="7">
        <f>[2]Activity_TRA!J105</f>
        <v>0.19275126272463519</v>
      </c>
      <c r="K105" s="7">
        <f>[2]Activity_TRA!K105</f>
        <v>0.1363181901074102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0.14688757526630261</v>
      </c>
      <c r="H106" s="7">
        <f>[2]Activity_TRA!H106</f>
        <v>0.15705305538383441</v>
      </c>
      <c r="I106" s="7">
        <f>[2]Activity_TRA!I106</f>
        <v>0.15705305538383441</v>
      </c>
      <c r="J106" s="7">
        <f>[2]Activity_TRA!J106</f>
        <v>0.15212920780605049</v>
      </c>
      <c r="K106" s="7">
        <f>[2]Activity_TRA!K106</f>
        <v>0.15705305538383441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0</v>
      </c>
      <c r="H111" s="7">
        <f>[2]Activity_TRA!H111</f>
        <v>0</v>
      </c>
      <c r="I111" s="7">
        <f>[2]Activity_TRA!I111</f>
        <v>0</v>
      </c>
      <c r="J111" s="7">
        <f>[2]Activity_TRA!J111</f>
        <v>5.77E-3</v>
      </c>
      <c r="K111" s="7">
        <f>[2]Activity_TRA!K111</f>
        <v>3.4000000000000009E-2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9.088505708364128E-3</v>
      </c>
      <c r="E112" s="7">
        <f>[2]Activity_TRA!E112</f>
        <v>0</v>
      </c>
      <c r="F112" s="7">
        <f>[2]Activity_TRA!F112</f>
        <v>2.2037226856356309E-2</v>
      </c>
      <c r="G112" s="7">
        <f>[2]Activity_TRA!G112</f>
        <v>3.4129746516500067E-2</v>
      </c>
      <c r="H112" s="7">
        <f>[2]Activity_TRA!H112</f>
        <v>4.4770360969053062E-2</v>
      </c>
      <c r="I112" s="7">
        <f>[2]Activity_TRA!I112</f>
        <v>5.2475841730207889E-2</v>
      </c>
      <c r="J112" s="7">
        <f>[2]Activity_TRA!J112</f>
        <v>5.2452824636823013E-2</v>
      </c>
      <c r="K112" s="7">
        <f>[2]Activity_TRA!K112</f>
        <v>2.4943754589512871E-2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0.333607942905983</v>
      </c>
      <c r="H113" s="7">
        <f>[2]Activity_TRA!H113</f>
        <v>0.3684017400000002</v>
      </c>
      <c r="I113" s="7">
        <f>[2]Activity_TRA!I113</f>
        <v>0.36840174000000031</v>
      </c>
      <c r="J113" s="7">
        <f>[2]Activity_TRA!J113</f>
        <v>0.36840174000000009</v>
      </c>
      <c r="K113" s="7">
        <f>[2]Activity_TRA!K113</f>
        <v>0.36840174000000009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0</v>
      </c>
      <c r="K117" s="7">
        <f>[2]Activity_TRA!K117</f>
        <v>0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0</v>
      </c>
      <c r="I118" s="7">
        <f>[2]Activity_TRA!I118</f>
        <v>0</v>
      </c>
      <c r="J118" s="7">
        <f>[2]Activity_TRA!J118</f>
        <v>6.8500000000000002E-3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5810.8728000000019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6812.2690000000002</v>
      </c>
      <c r="Q2" s="3">
        <f t="shared" si="1"/>
        <v>6471.6559999999981</v>
      </c>
      <c r="R2" s="3">
        <f t="shared" si="1"/>
        <v>6148.0729999999994</v>
      </c>
      <c r="S2" s="3">
        <f t="shared" si="1"/>
        <v>5840.668999999999</v>
      </c>
      <c r="T2" s="3">
        <f t="shared" si="1"/>
        <v>5548.6359999999986</v>
      </c>
      <c r="U2" s="3">
        <f t="shared" si="1"/>
        <v>5155.8159946418991</v>
      </c>
      <c r="V2" s="3">
        <f t="shared" si="1"/>
        <v>4613.3845661563309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385.97119999999808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331.91219999999799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2535.4079999999999</v>
      </c>
      <c r="T4" s="3">
        <f t="shared" si="3"/>
        <v>2205.4880000000003</v>
      </c>
      <c r="U4" s="3">
        <f t="shared" si="3"/>
        <v>1923.837</v>
      </c>
      <c r="V4" s="3">
        <f t="shared" si="3"/>
        <v>1472.8358018049303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3003.1571999999978</v>
      </c>
      <c r="J5" s="7">
        <f>[2]Activity_UPS!J5</f>
        <v>4795</v>
      </c>
      <c r="K5" s="7">
        <f>[2]Activity_UPS!K5</f>
        <v>865.55210000000091</v>
      </c>
      <c r="M5" s="2" t="s">
        <v>42</v>
      </c>
      <c r="N5" s="3">
        <f>(SUMIF($B:$B,"*UPS_MIN_IMP_URA*",C:C))</f>
        <v>2577.863903618731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2176.714288167434</v>
      </c>
      <c r="R5" s="3">
        <f t="shared" si="4"/>
        <v>1896.0730115880599</v>
      </c>
      <c r="S5" s="3">
        <f t="shared" si="4"/>
        <v>1615.4317350086851</v>
      </c>
      <c r="T5" s="3">
        <f t="shared" si="4"/>
        <v>1334.790458429309</v>
      </c>
      <c r="U5" s="3">
        <f t="shared" si="4"/>
        <v>1054.1491818499339</v>
      </c>
      <c r="V5" s="3">
        <f t="shared" si="4"/>
        <v>773.50790527055847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6776.6339999999973</v>
      </c>
      <c r="Q6" s="3">
        <f t="shared" si="5"/>
        <v>6638.2642877355911</v>
      </c>
      <c r="R6" s="3">
        <f t="shared" si="5"/>
        <v>5795.5818524518418</v>
      </c>
      <c r="S6" s="3">
        <f t="shared" si="5"/>
        <v>5381.9970526023681</v>
      </c>
      <c r="T6" s="3">
        <f>SUMIF($B:$B,"*BIO*POT*",I:I)</f>
        <v>4923.1115787865256</v>
      </c>
      <c r="U6" s="3">
        <f t="shared" si="5"/>
        <v>5040.8967215703251</v>
      </c>
      <c r="V6" s="3">
        <f t="shared" si="5"/>
        <v>5063.6000004053494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830.91949999999906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2231.010000000002</v>
      </c>
      <c r="Q7" s="3">
        <f t="shared" si="6"/>
        <v>2312.2321005988179</v>
      </c>
      <c r="R7" s="3">
        <f t="shared" si="6"/>
        <v>2361.38603887918</v>
      </c>
      <c r="S7" s="3">
        <f t="shared" si="6"/>
        <v>2108.779065216645</v>
      </c>
      <c r="T7" s="3">
        <f t="shared" si="6"/>
        <v>1635.912499730548</v>
      </c>
      <c r="U7" s="3">
        <f t="shared" si="6"/>
        <v>1343.4591204578551</v>
      </c>
      <c r="V7" s="3">
        <f t="shared" si="6"/>
        <v>1269.963552261177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232.13411416463259</v>
      </c>
      <c r="O8" s="3">
        <f t="shared" ref="O8:V8" si="7">(SUMIF($B:$B,"*GEO*",D:D))</f>
        <v>271.14561347928139</v>
      </c>
      <c r="P8" s="3">
        <f t="shared" si="7"/>
        <v>245.3396792306298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425.8908858353675</v>
      </c>
      <c r="O9" s="3">
        <f t="shared" ref="O9:V9" si="8">(SUMIF($B:$B,"*SOL*",D:D))</f>
        <v>972.14638652071869</v>
      </c>
      <c r="P9" s="3">
        <f t="shared" si="8"/>
        <v>1511.16932076937</v>
      </c>
      <c r="Q9" s="3">
        <f t="shared" si="8"/>
        <v>2342.2587561578198</v>
      </c>
      <c r="R9" s="3">
        <f t="shared" si="8"/>
        <v>2923.6491747533237</v>
      </c>
      <c r="S9" s="3">
        <f t="shared" si="8"/>
        <v>3729.4416538787796</v>
      </c>
      <c r="T9" s="3">
        <f t="shared" si="8"/>
        <v>3612.0730192385208</v>
      </c>
      <c r="U9" s="3">
        <f t="shared" si="8"/>
        <v>3660.7637108746117</v>
      </c>
      <c r="V9" s="3">
        <f t="shared" si="8"/>
        <v>3725.9188634094339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550.07999999999993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3411.628362683105</v>
      </c>
      <c r="R10" s="3">
        <f t="shared" si="9"/>
        <v>5120.54938100647</v>
      </c>
      <c r="S10" s="3">
        <f t="shared" si="9"/>
        <v>5359.7721498672381</v>
      </c>
      <c r="T10" s="3">
        <f t="shared" si="9"/>
        <v>7111.3310855180061</v>
      </c>
      <c r="U10" s="3">
        <f t="shared" si="9"/>
        <v>7886.2949002774349</v>
      </c>
      <c r="V10" s="3">
        <f t="shared" si="9"/>
        <v>8886.2120763378916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2.9999999910614869E-3</v>
      </c>
      <c r="F14" s="7">
        <f>[2]Activity_UPS!F14</f>
        <v>194.50560000000891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360.81599464189901</v>
      </c>
      <c r="K17" s="7">
        <f>[2]Activity_UPS!K17</f>
        <v>58.13456615633131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1771.624</v>
      </c>
      <c r="I27" s="7">
        <f>[2]Activity_UPS!I27</f>
        <v>1594.461</v>
      </c>
      <c r="J27" s="7">
        <f>[2]Activity_UPS!J27</f>
        <v>1435.0150000000001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125.6691999999985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363.15280000000149</v>
      </c>
      <c r="K30" s="7">
        <f>[2]Activity_UPS!K30</f>
        <v>181.3218018049304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2231.010000000002</v>
      </c>
      <c r="F31" s="7">
        <f>[2]Activity_UPS!F31</f>
        <v>2312.2321005988179</v>
      </c>
      <c r="G31" s="7">
        <f>[2]Activity_UPS!G31</f>
        <v>2361.38603887918</v>
      </c>
      <c r="H31" s="7">
        <f>[2]Activity_UPS!H31</f>
        <v>2108.779065216645</v>
      </c>
      <c r="I31" s="7">
        <f>[2]Activity_UPS!I31</f>
        <v>1635.912499730548</v>
      </c>
      <c r="J31" s="7">
        <f>[2]Activity_UPS!J31</f>
        <v>1343.4591204578551</v>
      </c>
      <c r="K31" s="7">
        <f>[2]Activity_UPS!K31</f>
        <v>1269.963552261177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232.13411416463259</v>
      </c>
      <c r="D32" s="7">
        <f>[2]Activity_UPS!D32</f>
        <v>271.14561347928139</v>
      </c>
      <c r="E32" s="7">
        <f>[2]Activity_UPS!E32</f>
        <v>245.3396792306298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1414.4182092757831</v>
      </c>
      <c r="G33" s="7">
        <f>[2]Activity_UPS!G33</f>
        <v>1996.59678670467</v>
      </c>
      <c r="H33" s="7">
        <f>[2]Activity_UPS!H33</f>
        <v>2802.638365493829</v>
      </c>
      <c r="I33" s="7">
        <f>[2]Activity_UPS!I33</f>
        <v>2695.9264706140821</v>
      </c>
      <c r="J33" s="7">
        <f>[2]Activity_UPS!J33</f>
        <v>2744.6730377349731</v>
      </c>
      <c r="K33" s="7">
        <f>[2]Activity_UPS!K33</f>
        <v>2821.6413080512971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258.92088583536753</v>
      </c>
      <c r="D34" s="7">
        <f>[2]Activity_UPS!D34</f>
        <v>590.33638652071886</v>
      </c>
      <c r="E34" s="7">
        <f>[2]Activity_UPS!E34</f>
        <v>907.02932076937009</v>
      </c>
      <c r="F34" s="7">
        <f>[2]Activity_UPS!F34</f>
        <v>907.00947731937094</v>
      </c>
      <c r="G34" s="7">
        <f>[2]Activity_UPS!G34</f>
        <v>906.85698123008558</v>
      </c>
      <c r="H34" s="7">
        <f>[2]Activity_UPS!H34</f>
        <v>905.95887495500938</v>
      </c>
      <c r="I34" s="7">
        <f>[2]Activity_UPS!I34</f>
        <v>904.12606504794223</v>
      </c>
      <c r="J34" s="7">
        <f>[2]Activity_UPS!J34</f>
        <v>904.12606504794223</v>
      </c>
      <c r="K34" s="7">
        <f>[2]Activity_UPS!K34</f>
        <v>904.12606504794235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20.831069562665711</v>
      </c>
      <c r="G35" s="7">
        <f>[2]Activity_UPS!G35</f>
        <v>20.195406818568131</v>
      </c>
      <c r="H35" s="7">
        <f>[2]Activity_UPS!H35</f>
        <v>20.84441342994111</v>
      </c>
      <c r="I35" s="7">
        <f>[2]Activity_UPS!I35</f>
        <v>12.02048357649657</v>
      </c>
      <c r="J35" s="7">
        <f>[2]Activity_UPS!J35</f>
        <v>11.96460809169657</v>
      </c>
      <c r="K35" s="7">
        <f>[2]Activity_UPS!K35</f>
        <v>0.15149031019462009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1.647055573333333</v>
      </c>
      <c r="D36" s="7">
        <f>[2]Activity_UPS!D36</f>
        <v>1.697197813333333</v>
      </c>
      <c r="E36" s="7">
        <f>[2]Activity_UPS!E36</f>
        <v>1.7654945698616351</v>
      </c>
      <c r="F36" s="7">
        <f>[2]Activity_UPS!F36</f>
        <v>6.7397599682012572</v>
      </c>
      <c r="G36" s="7">
        <f>[2]Activity_UPS!G36</f>
        <v>0.79180588800000073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7.294442666666677E-2</v>
      </c>
      <c r="D37" s="7">
        <f>[2]Activity_UPS!D37</f>
        <v>6.2802186666666732E-2</v>
      </c>
      <c r="E37" s="7">
        <f>[2]Activity_UPS!E37</f>
        <v>8.4505430138364951E-2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550.07999999999993</v>
      </c>
      <c r="D38" s="7">
        <f>[2]Activity_UPS!D38</f>
        <v>983.02</v>
      </c>
      <c r="E38" s="7">
        <f>[2]Activity_UPS!E38</f>
        <v>1530.69</v>
      </c>
      <c r="F38" s="7">
        <f>[2]Activity_UPS!F38</f>
        <v>2453.5237014934251</v>
      </c>
      <c r="G38" s="7">
        <f>[2]Activity_UPS!G38</f>
        <v>3053.6867042831759</v>
      </c>
      <c r="H38" s="7">
        <f>[2]Activity_UPS!H38</f>
        <v>3103.565185110881</v>
      </c>
      <c r="I38" s="7">
        <f>[2]Activity_UPS!I38</f>
        <v>3183.427562417467</v>
      </c>
      <c r="J38" s="7">
        <f>[2]Activity_UPS!J38</f>
        <v>3322.7152674626082</v>
      </c>
      <c r="K38" s="7">
        <f>[2]Activity_UPS!K38</f>
        <v>3327.7150606115169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958.10466118967997</v>
      </c>
      <c r="G39" s="7">
        <f>[2]Activity_UPS!G39</f>
        <v>2066.862676723294</v>
      </c>
      <c r="H39" s="7">
        <f>[2]Activity_UPS!H39</f>
        <v>2256.2069647563571</v>
      </c>
      <c r="I39" s="7">
        <f>[2]Activity_UPS!I39</f>
        <v>3927.9035231005391</v>
      </c>
      <c r="J39" s="7">
        <f>[2]Activity_UPS!J39</f>
        <v>4563.5796328148263</v>
      </c>
      <c r="K39" s="7">
        <f>[2]Activity_UPS!K39</f>
        <v>5558.4970157263751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71.216931742046341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474.90000000000009</v>
      </c>
      <c r="E42" s="7">
        <f>[2]Activity_UPS!E42</f>
        <v>603.20000000000016</v>
      </c>
      <c r="F42" s="7">
        <f>[2]Activity_UPS!F42</f>
        <v>742.85</v>
      </c>
      <c r="G42" s="7">
        <f>[2]Activity_UPS!G42</f>
        <v>214.59642757808581</v>
      </c>
      <c r="H42" s="7">
        <f>[2]Activity_UPS!H42</f>
        <v>392.65012523469869</v>
      </c>
      <c r="I42" s="7">
        <f>[2]Activity_UPS!I42</f>
        <v>221.01157878652629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762.77657751852041</v>
      </c>
      <c r="E43" s="7">
        <f>[2]Activity_UPS!E43</f>
        <v>1289.6170682579509</v>
      </c>
      <c r="F43" s="7">
        <f>[2]Activity_UPS!F43</f>
        <v>994.31428773559139</v>
      </c>
      <c r="G43" s="7">
        <f>[2]Activity_UPS!G43</f>
        <v>664.98542487375653</v>
      </c>
      <c r="H43" s="7">
        <f>[2]Activity_UPS!H43</f>
        <v>339.09692736767039</v>
      </c>
      <c r="I43" s="7">
        <f>[2]Activity_UPS!I43</f>
        <v>0</v>
      </c>
      <c r="J43" s="7">
        <f>[2]Activity_UPS!J43</f>
        <v>300.99672157032501</v>
      </c>
      <c r="K43" s="7">
        <f>[2]Activity_UPS!K43</f>
        <v>4.0535003863537862E-7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0</v>
      </c>
      <c r="I44" s="7">
        <f>[2]Activity_UPS!I44</f>
        <v>0</v>
      </c>
      <c r="J44" s="7">
        <f>[2]Activity_UPS!J44</f>
        <v>0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</v>
      </c>
      <c r="H51" s="7">
        <f>[2]Activity_UPS!H51</f>
        <v>945.39999999999986</v>
      </c>
      <c r="I51" s="7">
        <f>[2]Activity_UPS!I51</f>
        <v>943.90000000000009</v>
      </c>
      <c r="J51" s="7">
        <f>[2]Activity_UPS!J51</f>
        <v>923.15000000000009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471.00000000000011</v>
      </c>
      <c r="F53" s="7">
        <f>[2]Activity_UPS!F53</f>
        <v>518</v>
      </c>
      <c r="G53" s="7">
        <f>[2]Activity_UPS!G53</f>
        <v>565</v>
      </c>
      <c r="H53" s="7">
        <f>[2]Activity_UPS!H53</f>
        <v>610.15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758.90000000000009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42.999999999999993</v>
      </c>
      <c r="J54" s="7">
        <f>[2]Activity_UPS!J54</f>
        <v>48.3</v>
      </c>
      <c r="K54" s="7">
        <f>[2]Activity_UPS!K54</f>
        <v>53.599999999999987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71.40000000000002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4188.9799250671667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14970.04785960843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79338.637362971334</v>
      </c>
      <c r="D62" s="7">
        <f>[2]Activity_UPS!D62</f>
        <v>70847.722302998474</v>
      </c>
      <c r="E62" s="7">
        <f>[2]Activity_UPS!E62</f>
        <v>64377.483270353063</v>
      </c>
      <c r="F62" s="7">
        <f>[2]Activity_UPS!F62</f>
        <v>73063.884161479247</v>
      </c>
      <c r="G62" s="7">
        <f>[2]Activity_UPS!G62</f>
        <v>54046.99552373169</v>
      </c>
      <c r="H62" s="7">
        <f>[2]Activity_UPS!H62</f>
        <v>50260.775280509239</v>
      </c>
      <c r="I62" s="7">
        <f>[2]Activity_UPS!I62</f>
        <v>45242.572816731707</v>
      </c>
      <c r="J62" s="7">
        <f>[2]Activity_UPS!J62</f>
        <v>67041.044552579348</v>
      </c>
      <c r="K62" s="7">
        <f>[2]Activity_UPS!K62</f>
        <v>77753.351363005771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282145.94251160452</v>
      </c>
      <c r="D63" s="7">
        <f>[2]Activity_UPS!D63</f>
        <v>282174.72166586842</v>
      </c>
      <c r="E63" s="7">
        <f>[2]Activity_UPS!E63</f>
        <v>269022.09239799553</v>
      </c>
      <c r="F63" s="7">
        <f>[2]Activity_UPS!F63</f>
        <v>281100.20842919667</v>
      </c>
      <c r="G63" s="7">
        <f>[2]Activity_UPS!G63</f>
        <v>275991.17116176302</v>
      </c>
      <c r="H63" s="7">
        <f>[2]Activity_UPS!H63</f>
        <v>252506.35590631951</v>
      </c>
      <c r="I63" s="7">
        <f>[2]Activity_UPS!I63</f>
        <v>234044.58465450819</v>
      </c>
      <c r="J63" s="7">
        <f>[2]Activity_UPS!J63</f>
        <v>210613.33445841679</v>
      </c>
      <c r="K63" s="7">
        <f>[2]Activity_UPS!K63</f>
        <v>139179.16365008699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8428.6731425767648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1441.7884393254431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1182.432990401262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6544.0247629663554</v>
      </c>
      <c r="D70" s="7">
        <f>[2]Activity_UPS!D70</f>
        <v>5842.1376630805007</v>
      </c>
      <c r="E70" s="7">
        <f>[2]Activity_UPS!E70</f>
        <v>5305.7892659937497</v>
      </c>
      <c r="F70" s="7">
        <f>[2]Activity_UPS!F70</f>
        <v>6023.7638683699861</v>
      </c>
      <c r="G70" s="7">
        <f>[2]Activity_UPS!G70</f>
        <v>4702.880661275577</v>
      </c>
      <c r="H70" s="7">
        <f>[2]Activity_UPS!H70</f>
        <v>4142.4563639716234</v>
      </c>
      <c r="I70" s="7">
        <f>[2]Activity_UPS!I70</f>
        <v>3725.0792719989458</v>
      </c>
      <c r="J70" s="7">
        <f>[2]Activity_UPS!J70</f>
        <v>5525.8225893080971</v>
      </c>
      <c r="K70" s="7">
        <f>[2]Activity_UPS!K70</f>
        <v>6410.7522823433264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516.94290252592089</v>
      </c>
      <c r="D79" s="7">
        <f>[2]Activity_UPS!D79</f>
        <v>499.75468681144099</v>
      </c>
      <c r="E79" s="7">
        <f>[2]Activity_UPS!E79</f>
        <v>489.59914296461238</v>
      </c>
      <c r="F79" s="7">
        <f>[2]Activity_UPS!F79</f>
        <v>491.17137851512291</v>
      </c>
      <c r="G79" s="7">
        <f>[2]Activity_UPS!G79</f>
        <v>468.08820376257512</v>
      </c>
      <c r="H79" s="7">
        <f>[2]Activity_UPS!H79</f>
        <v>432.30014171041393</v>
      </c>
      <c r="I79" s="7">
        <f>[2]Activity_UPS!I79</f>
        <v>404.89527904081979</v>
      </c>
      <c r="J79" s="7">
        <f>[2]Activity_UPS!J79</f>
        <v>403.8130735674988</v>
      </c>
      <c r="K79" s="7">
        <f>[2]Activity_UPS!K79</f>
        <v>349.52832960801589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1056.6486014063701</v>
      </c>
      <c r="D80" s="7">
        <f>[2]Activity_UPS!D80</f>
        <v>1051.997668029627</v>
      </c>
      <c r="E80" s="7">
        <f>[2]Activity_UPS!E80</f>
        <v>1015.854154012243</v>
      </c>
      <c r="F80" s="7">
        <f>[2]Activity_UPS!F80</f>
        <v>812.42204676864185</v>
      </c>
      <c r="G80" s="7">
        <f>[2]Activity_UPS!G80</f>
        <v>779.84493137308584</v>
      </c>
      <c r="H80" s="7">
        <f>[2]Activity_UPS!H80</f>
        <v>719.39498968464966</v>
      </c>
      <c r="I80" s="7">
        <f>[2]Activity_UPS!I80</f>
        <v>673.18517795592106</v>
      </c>
      <c r="J80" s="7">
        <f>[2]Activity_UPS!J80</f>
        <v>671.38812245102247</v>
      </c>
      <c r="K80" s="7">
        <f>[2]Activity_UPS!K80</f>
        <v>581.34566156331323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219.1840711636701</v>
      </c>
      <c r="D81" s="7">
        <f>[2]Activity_UPS!D81</f>
        <v>219.1840711636701</v>
      </c>
      <c r="E81" s="7">
        <f>[2]Activity_UPS!E81</f>
        <v>219.1840711636701</v>
      </c>
      <c r="F81" s="7">
        <f>[2]Activity_UPS!F81</f>
        <v>174.48924204213961</v>
      </c>
      <c r="G81" s="7">
        <f>[2]Activity_UPS!G81</f>
        <v>158.77113732505299</v>
      </c>
      <c r="H81" s="7">
        <f>[2]Activity_UPS!H81</f>
        <v>146.34630247334519</v>
      </c>
      <c r="I81" s="7">
        <f>[2]Activity_UPS!I81</f>
        <v>136.87720560378341</v>
      </c>
      <c r="J81" s="7">
        <f>[2]Activity_UPS!J81</f>
        <v>134.70686780958201</v>
      </c>
      <c r="K81" s="7">
        <f>[2]Activity_UPS!K81</f>
        <v>115.4216518155845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182.7108050602105</v>
      </c>
      <c r="D82" s="7">
        <f>[2]Activity_UPS!D82</f>
        <v>174.35343121053771</v>
      </c>
      <c r="E82" s="7">
        <f>[2]Activity_UPS!E82</f>
        <v>163.99792277739999</v>
      </c>
      <c r="F82" s="7">
        <f>[2]Activity_UPS!F82</f>
        <v>170.28325019608761</v>
      </c>
      <c r="G82" s="7">
        <f>[2]Activity_UPS!G82</f>
        <v>162.7720987071192</v>
      </c>
      <c r="H82" s="7">
        <f>[2]Activity_UPS!H82</f>
        <v>149.7645305937989</v>
      </c>
      <c r="I82" s="7">
        <f>[2]Activity_UPS!I82</f>
        <v>140.59882731779231</v>
      </c>
      <c r="J82" s="7">
        <f>[2]Activity_UPS!J82</f>
        <v>139.18530441791219</v>
      </c>
      <c r="K82" s="7">
        <f>[2]Activity_UPS!K82</f>
        <v>120.07743161308601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35554.833628410677</v>
      </c>
      <c r="D83" s="7">
        <f>[2]Activity_UPS!D83</f>
        <v>149.23922000000471</v>
      </c>
      <c r="E83" s="7">
        <f>[2]Activity_UPS!E83</f>
        <v>14667.54201568817</v>
      </c>
      <c r="F83" s="7">
        <f>[2]Activity_UPS!F83</f>
        <v>11586.68713990098</v>
      </c>
      <c r="G83" s="7">
        <f>[2]Activity_UPS!G83</f>
        <v>25587.57112772507</v>
      </c>
      <c r="H83" s="7">
        <f>[2]Activity_UPS!H83</f>
        <v>23096.65318041576</v>
      </c>
      <c r="I83" s="7">
        <f>[2]Activity_UPS!I83</f>
        <v>23441.378820204121</v>
      </c>
      <c r="J83" s="7">
        <f>[2]Activity_UPS!J83</f>
        <v>9276.1028547403675</v>
      </c>
      <c r="K83" s="7">
        <f>[2]Activity_UPS!K83</f>
        <v>18533.24058504009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169.81023999999999</v>
      </c>
      <c r="D84" s="7">
        <f>[2]Activity_UPS!D84</f>
        <v>33532.255385089462</v>
      </c>
      <c r="E84" s="7">
        <f>[2]Activity_UPS!E84</f>
        <v>15233.798291055709</v>
      </c>
      <c r="F84" s="7">
        <f>[2]Activity_UPS!F84</f>
        <v>18880.338346999721</v>
      </c>
      <c r="G84" s="7">
        <f>[2]Activity_UPS!G84</f>
        <v>3489.3454799000801</v>
      </c>
      <c r="H84" s="7">
        <f>[2]Activity_UPS!H84</f>
        <v>3697.4231966694811</v>
      </c>
      <c r="I84" s="7">
        <f>[2]Activity_UPS!I84</f>
        <v>1603.4571673306571</v>
      </c>
      <c r="J84" s="7">
        <f>[2]Activity_UPS!J84</f>
        <v>15698.95508795812</v>
      </c>
      <c r="K84" s="7">
        <f>[2]Activity_UPS!K84</f>
        <v>3110.9227375410442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5.7687000000000002E-2</v>
      </c>
      <c r="D85" s="7">
        <f>[2]Activity_UPS!D85</f>
        <v>5.6579999999999998E-2</v>
      </c>
      <c r="E85" s="7">
        <f>[2]Activity_UPS!E85</f>
        <v>4.9569000000000002E-2</v>
      </c>
      <c r="F85" s="7">
        <f>[2]Activity_UPS!F85</f>
        <v>0.119064</v>
      </c>
      <c r="G85" s="7">
        <f>[2]Activity_UPS!G85</f>
        <v>1.8572999999999999E-2</v>
      </c>
      <c r="H85" s="7">
        <f>[2]Activity_UPS!H85</f>
        <v>6.3590999999954101E-2</v>
      </c>
      <c r="I85" s="7">
        <f>[2]Activity_UPS!I85</f>
        <v>4.6124999999999999E-2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27218.65011506739</v>
      </c>
      <c r="D88" s="7">
        <f>[2]Activity_UPS!D88</f>
        <v>25661.97384791966</v>
      </c>
      <c r="E88" s="7">
        <f>[2]Activity_UPS!E88</f>
        <v>22781.868946329261</v>
      </c>
      <c r="F88" s="7">
        <f>[2]Activity_UPS!F88</f>
        <v>23212.972267124002</v>
      </c>
      <c r="G88" s="7">
        <f>[2]Activity_UPS!G88</f>
        <v>22155.70860183382</v>
      </c>
      <c r="H88" s="7">
        <f>[2]Activity_UPS!H88</f>
        <v>20416.290564392351</v>
      </c>
      <c r="I88" s="7">
        <f>[2]Activity_UPS!I88</f>
        <v>19081.695681540248</v>
      </c>
      <c r="J88" s="7">
        <f>[2]Activity_UPS!J88</f>
        <v>19028.496646541978</v>
      </c>
      <c r="K88" s="7">
        <f>[2]Activity_UPS!K88</f>
        <v>16490.688035474581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10298.25465870983</v>
      </c>
      <c r="D90" s="7">
        <f>[2]Activity_UPS!D90</f>
        <v>9493.8038668455592</v>
      </c>
      <c r="E90" s="7">
        <f>[2]Activity_UPS!E90</f>
        <v>8827.3667659189778</v>
      </c>
      <c r="F90" s="7">
        <f>[2]Activity_UPS!F90</f>
        <v>3767.9736700201629</v>
      </c>
      <c r="G90" s="7">
        <f>[2]Activity_UPS!G90</f>
        <v>183.6736209024252</v>
      </c>
      <c r="H90" s="7">
        <f>[2]Activity_UPS!H90</f>
        <v>672.03408147924915</v>
      </c>
      <c r="I90" s="7">
        <f>[2]Activity_UPS!I90</f>
        <v>997.36017564876124</v>
      </c>
      <c r="J90" s="7">
        <f>[2]Activity_UPS!J90</f>
        <v>993.33477818383176</v>
      </c>
      <c r="K90" s="7">
        <f>[2]Activity_UPS!K90</f>
        <v>730.59316781017367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739.8916649848635</v>
      </c>
      <c r="I92" s="7">
        <f>[2]Activity_UPS!I92</f>
        <v>487.19252197780031</v>
      </c>
      <c r="J92" s="7">
        <f>[2]Activity_UPS!J92</f>
        <v>473.53089808274478</v>
      </c>
      <c r="K92" s="7">
        <f>[2]Activity_UPS!K92</f>
        <v>175.649777732324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1562.8959174047279</v>
      </c>
      <c r="I93" s="7">
        <f>[2]Activity_UPS!I93</f>
        <v>1544.58381432896</v>
      </c>
      <c r="J93" s="7">
        <f>[2]Activity_UPS!J93</f>
        <v>1338.8337993517159</v>
      </c>
      <c r="K93" s="7">
        <f>[2]Activity_UPS!K93</f>
        <v>1251.113461150353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82.196162962677292</v>
      </c>
      <c r="D94" s="7">
        <f>[2]Activity_UPS!D94</f>
        <v>81.73106962500286</v>
      </c>
      <c r="E94" s="7">
        <f>[2]Activity_UPS!E94</f>
        <v>77.880776138349191</v>
      </c>
      <c r="F94" s="7">
        <f>[2]Activity_UPS!F94</f>
        <v>81.242204676864233</v>
      </c>
      <c r="G94" s="7">
        <f>[2]Activity_UPS!G94</f>
        <v>77.984493137309187</v>
      </c>
      <c r="H94" s="7">
        <f>[2]Activity_UPS!H94</f>
        <v>71.939498968464875</v>
      </c>
      <c r="I94" s="7">
        <f>[2]Activity_UPS!I94</f>
        <v>67.318517795592413</v>
      </c>
      <c r="J94" s="7">
        <f>[2]Activity_UPS!J94</f>
        <v>67.138812245101747</v>
      </c>
      <c r="K94" s="7">
        <f>[2]Activity_UPS!K94</f>
        <v>58.13456615633131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850.66611476023024</v>
      </c>
      <c r="D95" s="7">
        <f>[2]Activity_UPS!D95</f>
        <v>771.23651070030667</v>
      </c>
      <c r="E95" s="7">
        <f>[2]Activity_UPS!E95</f>
        <v>663.14888088713485</v>
      </c>
      <c r="F95" s="7">
        <f>[2]Activity_UPS!F95</f>
        <v>655.51618843117853</v>
      </c>
      <c r="G95" s="7">
        <f>[2]Activity_UPS!G95</f>
        <v>557.73901835515915</v>
      </c>
      <c r="H95" s="7">
        <f>[2]Activity_UPS!H95</f>
        <v>476.5287308901963</v>
      </c>
      <c r="I95" s="7">
        <f>[2]Activity_UPS!I95</f>
        <v>525.53226587039546</v>
      </c>
      <c r="J95" s="7">
        <f>[2]Activity_UPS!J95</f>
        <v>412.70600472140228</v>
      </c>
      <c r="K95" s="7">
        <f>[2]Activity_UPS!K95</f>
        <v>317.35197107803651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164.3310967258617</v>
      </c>
      <c r="D97" s="7">
        <f>[2]Activity_UPS!D97</f>
        <v>138.50068952989901</v>
      </c>
      <c r="E97" s="7">
        <f>[2]Activity_UPS!E97</f>
        <v>122.9563094547937</v>
      </c>
      <c r="F97" s="7">
        <f>[2]Activity_UPS!F97</f>
        <v>76.580607571739307</v>
      </c>
      <c r="G97" s="7">
        <f>[2]Activity_UPS!G97</f>
        <v>45.306572761908228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4.2970569986380819E-8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452.48107406693191</v>
      </c>
      <c r="D98" s="7">
        <f>[2]Activity_UPS!D98</f>
        <v>440.85374062506941</v>
      </c>
      <c r="E98" s="7">
        <f>[2]Activity_UPS!E98</f>
        <v>344.59640345872992</v>
      </c>
      <c r="F98" s="7">
        <f>[2]Activity_UPS!F98</f>
        <v>428.63211692160598</v>
      </c>
      <c r="G98" s="7">
        <f>[2]Activity_UPS!G98</f>
        <v>347.18932843271392</v>
      </c>
      <c r="H98" s="7">
        <f>[2]Activity_UPS!H98</f>
        <v>196.06447421162451</v>
      </c>
      <c r="I98" s="7">
        <f>[2]Activity_UPS!I98</f>
        <v>80.539944889804644</v>
      </c>
      <c r="J98" s="7">
        <f>[2]Activity_UPS!J98</f>
        <v>76.047306127554762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25527.388344108789</v>
      </c>
      <c r="D101" s="7">
        <f>[2]Activity_UPS!D101</f>
        <v>25382.945856538401</v>
      </c>
      <c r="E101" s="7">
        <f>[2]Activity_UPS!E101</f>
        <v>24187.1730427</v>
      </c>
      <c r="F101" s="7">
        <f>[2]Activity_UPS!F101</f>
        <v>25231.120699144769</v>
      </c>
      <c r="G101" s="7">
        <f>[2]Activity_UPS!G101</f>
        <v>24219.38408534347</v>
      </c>
      <c r="H101" s="7">
        <f>[2]Activity_UPS!H101</f>
        <v>22342.010396306261</v>
      </c>
      <c r="I101" s="7">
        <f>[2]Activity_UPS!I101</f>
        <v>20906.887676717761</v>
      </c>
      <c r="J101" s="7">
        <f>[2]Activity_UPS!J101</f>
        <v>20851.077122920571</v>
      </c>
      <c r="K101" s="7">
        <f>[2]Activity_UPS!K101</f>
        <v>18054.658429284631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10.883073599999999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187.74957742367789</v>
      </c>
      <c r="D104" s="7">
        <f>[2]Activity_UPS!D104</f>
        <v>187.74957742367789</v>
      </c>
      <c r="E104" s="7">
        <f>[2]Activity_UPS!E104</f>
        <v>189.63711410300121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162.38606444646331</v>
      </c>
      <c r="G105" s="7">
        <f>[2]Activity_UPS!G105</f>
        <v>151.66115694023401</v>
      </c>
      <c r="H105" s="7">
        <f>[2]Activity_UPS!H105</f>
        <v>58.595045963585903</v>
      </c>
      <c r="I105" s="7">
        <f>[2]Activity_UPS!I105</f>
        <v>52.810965996665331</v>
      </c>
      <c r="J105" s="7">
        <f>[2]Activity_UPS!J105</f>
        <v>72.328307804967451</v>
      </c>
      <c r="K105" s="7">
        <f>[2]Activity_UPS!K105</f>
        <v>87.249464757243132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2176.714288167434</v>
      </c>
      <c r="G106" s="7">
        <f>[2]Activity_UPS!G106</f>
        <v>1896.0730115880599</v>
      </c>
      <c r="H106" s="7">
        <f>[2]Activity_UPS!H106</f>
        <v>1615.4317350086851</v>
      </c>
      <c r="I106" s="7">
        <f>[2]Activity_UPS!I106</f>
        <v>1334.790458429309</v>
      </c>
      <c r="J106" s="7">
        <f>[2]Activity_UPS!J106</f>
        <v>1054.1491818499339</v>
      </c>
      <c r="K106" s="7">
        <f>[2]Activity_UPS!K106</f>
        <v>773.50790527055847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2176.7142881674349</v>
      </c>
      <c r="G107" s="7">
        <f>[2]Activity_UPS!G107</f>
        <v>1896.0730115880599</v>
      </c>
      <c r="H107" s="7">
        <f>[2]Activity_UPS!H107</f>
        <v>1615.4317350086851</v>
      </c>
      <c r="I107" s="7">
        <f>[2]Activity_UPS!I107</f>
        <v>1334.790458429309</v>
      </c>
      <c r="J107" s="7">
        <f>[2]Activity_UPS!J107</f>
        <v>1054.1491818499339</v>
      </c>
      <c r="K107" s="7">
        <f>[2]Activity_UPS!K107</f>
        <v>773.50790527055847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2176.714288167434</v>
      </c>
      <c r="G108" s="7">
        <f>[2]Activity_UPS!G108</f>
        <v>1896.0730115880599</v>
      </c>
      <c r="H108" s="7">
        <f>[2]Activity_UPS!H108</f>
        <v>1615.4317350086851</v>
      </c>
      <c r="I108" s="7">
        <f>[2]Activity_UPS!I108</f>
        <v>1334.790458429309</v>
      </c>
      <c r="J108" s="7">
        <f>[2]Activity_UPS!J108</f>
        <v>1054.1491818499339</v>
      </c>
      <c r="K108" s="7">
        <f>[2]Activity_UPS!K108</f>
        <v>773.50790527055847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</v>
      </c>
      <c r="E115" s="33">
        <f>[2]Activity_UPS!E115</f>
        <v>10214.01983633734</v>
      </c>
      <c r="F115" s="33">
        <f>[2]Activity_UPS!F115</f>
        <v>11001.11401239821</v>
      </c>
      <c r="G115" s="33">
        <f>[2]Activity_UPS!G115</f>
        <v>9582.7530005660556</v>
      </c>
      <c r="H115" s="33">
        <f>[2]Activity_UPS!H115</f>
        <v>8164.3919887338898</v>
      </c>
      <c r="I115" s="33">
        <f>[2]Activity_UPS!I115</f>
        <v>6746.0309769017294</v>
      </c>
      <c r="J115" s="33">
        <f>[2]Activity_UPS!J115</f>
        <v>5327.6699650695646</v>
      </c>
      <c r="K115" s="33">
        <f>[2]Activity_UPS!K115</f>
        <v>3909.308953237402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</v>
      </c>
      <c r="D131" s="33">
        <f>[2]Activity_UPS!D131</f>
        <v>2248.3960073810581</v>
      </c>
      <c r="E131" s="33">
        <f>[2]Activity_UPS!E131</f>
        <v>1920.2357292314209</v>
      </c>
      <c r="F131" s="33">
        <f>[2]Activity_UPS!F131</f>
        <v>2068.209434330864</v>
      </c>
      <c r="G131" s="33">
        <f>[2]Activity_UPS!G131</f>
        <v>1801.5575641064181</v>
      </c>
      <c r="H131" s="33">
        <f>[2]Activity_UPS!H131</f>
        <v>1534.905693881972</v>
      </c>
      <c r="I131" s="33">
        <f>[2]Activity_UPS!I131</f>
        <v>1268.2538236575249</v>
      </c>
      <c r="J131" s="33">
        <f>[2]Activity_UPS!J131</f>
        <v>1001.6019534330781</v>
      </c>
      <c r="K131" s="33">
        <f>[2]Activity_UPS!K131</f>
        <v>734.95008320863167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999964978.76891696</v>
      </c>
      <c r="D140" s="33">
        <f>[2]Activity_UPS!D140</f>
        <v>999964700.82294631</v>
      </c>
      <c r="E140" s="33">
        <f>[2]Activity_UPS!E140</f>
        <v>0</v>
      </c>
      <c r="F140" s="33">
        <f>[2]Activity_UPS!F140</f>
        <v>999979723.38801587</v>
      </c>
      <c r="G140" s="33">
        <f>[2]Activity_UPS!G140</f>
        <v>999987855.25952828</v>
      </c>
      <c r="H140" s="33">
        <f>[2]Activity_UPS!H140</f>
        <v>999992321.71509981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113.68880210151541</v>
      </c>
      <c r="E160" s="33">
        <f>[2]Activity_UPS!E160</f>
        <v>141.22240686156789</v>
      </c>
      <c r="F160" s="33">
        <f>[2]Activity_UPS!F160</f>
        <v>141.22240686156789</v>
      </c>
      <c r="G160" s="33">
        <f>[2]Activity_UPS!G160</f>
        <v>141.22240686156789</v>
      </c>
      <c r="H160" s="33">
        <f>[2]Activity_UPS!H160</f>
        <v>633.99016223310014</v>
      </c>
      <c r="I160" s="33">
        <f>[2]Activity_UPS!I160</f>
        <v>606.45655747304772</v>
      </c>
      <c r="J160" s="33">
        <f>[2]Activity_UPS!J160</f>
        <v>502.82730321564281</v>
      </c>
      <c r="K160" s="33">
        <f>[2]Activity_UPS!K160</f>
        <v>303.22827873652392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887.43354658116789</v>
      </c>
      <c r="D162" s="33">
        <f>[2]Activity_UPS!D162</f>
        <v>1494.3485329150119</v>
      </c>
      <c r="E162" s="33">
        <f>[2]Activity_UPS!E162</f>
        <v>1483.6131519860251</v>
      </c>
      <c r="F162" s="33">
        <f>[2]Activity_UPS!F162</f>
        <v>835.23674063912949</v>
      </c>
      <c r="G162" s="33">
        <f>[2]Activity_UPS!G162</f>
        <v>648.90607344150192</v>
      </c>
      <c r="H162" s="33">
        <f>[2]Activity_UPS!H162</f>
        <v>833.70660760253895</v>
      </c>
      <c r="I162" s="33">
        <f>[2]Activity_UPS!I162</f>
        <v>838.51472006740369</v>
      </c>
      <c r="J162" s="33">
        <f>[2]Activity_UPS!J162</f>
        <v>838.51472006740369</v>
      </c>
      <c r="K162" s="33">
        <f>[2]Activity_UPS!K162</f>
        <v>1016.057237047178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AF31" zoomScale="70" zoomScaleNormal="70" workbookViewId="0">
      <selection activeCell="AT54" sqref="AT54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0.21341607883419195</v>
      </c>
      <c r="Q2" s="35">
        <f t="shared" ref="Q2:X2" si="5">(SUMIF($C:$C,"*UPS_CO2",F:F)*0.000001)+(SUMIF($C:$C,"*UPS_CO2_PRC",F:F)*0.000001)</f>
        <v>0.24430283678797632</v>
      </c>
      <c r="R2" s="35">
        <f t="shared" si="5"/>
        <v>0.22467507718723173</v>
      </c>
      <c r="S2" s="35">
        <f t="shared" si="5"/>
        <v>0.16882670977487924</v>
      </c>
      <c r="T2" s="14">
        <f t="shared" si="5"/>
        <v>0.18209317705678241</v>
      </c>
      <c r="U2" s="14">
        <f t="shared" si="5"/>
        <v>0.2664955754353322</v>
      </c>
      <c r="V2" s="14">
        <f t="shared" si="5"/>
        <v>0.21500276702791779</v>
      </c>
      <c r="W2" s="14">
        <f t="shared" si="5"/>
        <v>0.24876888910453027</v>
      </c>
      <c r="X2" s="14">
        <f t="shared" si="5"/>
        <v>0.22759099214416328</v>
      </c>
      <c r="Y2" s="6"/>
      <c r="Z2" s="2" t="s">
        <v>73</v>
      </c>
      <c r="AI2" t="s">
        <v>143</v>
      </c>
      <c r="AJ2" s="34">
        <f t="shared" ref="AJ2:AR2" si="6">SUMIF($C:$C,"*TOT_CH4*",E:E)/1000</f>
        <v>0.33644893761543981</v>
      </c>
      <c r="AK2" s="34">
        <f t="shared" si="6"/>
        <v>0.34939376730256788</v>
      </c>
      <c r="AL2" s="34">
        <f t="shared" si="6"/>
        <v>0.31142545426335183</v>
      </c>
      <c r="AM2" s="34">
        <f t="shared" si="6"/>
        <v>0.28381681970634348</v>
      </c>
      <c r="AN2" s="34">
        <f t="shared" si="6"/>
        <v>0.24304377042455166</v>
      </c>
      <c r="AO2" s="34">
        <f t="shared" si="6"/>
        <v>0.22574397213853842</v>
      </c>
      <c r="AP2" s="34">
        <f t="shared" si="6"/>
        <v>0.18209208143197533</v>
      </c>
      <c r="AQ2" s="34">
        <f t="shared" si="6"/>
        <v>0.20222365163225337</v>
      </c>
      <c r="AR2" s="45">
        <f t="shared" si="6"/>
        <v>0.19539299167654575</v>
      </c>
      <c r="AT2" s="2" t="s">
        <v>73</v>
      </c>
      <c r="AU2" s="6">
        <f t="shared" ref="AU2:BC2" si="7">SUMIF($C:$C,"*UPS_CH4",E:E)/1000000</f>
        <v>3.8376328571518375E-3</v>
      </c>
      <c r="AV2" s="6">
        <f t="shared" si="7"/>
        <v>6.6788808108633399E-3</v>
      </c>
      <c r="AW2" s="6">
        <f t="shared" si="7"/>
        <v>6.9336144630565925E-3</v>
      </c>
      <c r="AX2" s="6">
        <f t="shared" si="7"/>
        <v>6.592695271987724E-3</v>
      </c>
      <c r="AY2" s="6">
        <f t="shared" si="7"/>
        <v>7.6236680441629599E-3</v>
      </c>
      <c r="AZ2" s="6">
        <f t="shared" si="7"/>
        <v>1.820955483515024E-2</v>
      </c>
      <c r="BA2" s="6">
        <f t="shared" si="7"/>
        <v>1.3823688577547101E-2</v>
      </c>
      <c r="BB2" s="6">
        <f t="shared" si="7"/>
        <v>1.5231533594772353E-2</v>
      </c>
      <c r="BC2" s="6">
        <f t="shared" si="7"/>
        <v>1.1488146732647695E-2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1.3492760906714214E-2</v>
      </c>
      <c r="AK3" s="34">
        <f t="shared" si="9"/>
        <v>1.5712797427066841E-2</v>
      </c>
      <c r="AL3" s="34">
        <f t="shared" si="9"/>
        <v>1.7445601724491829E-2</v>
      </c>
      <c r="AM3" s="34">
        <f t="shared" si="9"/>
        <v>1.6254648757694959E-2</v>
      </c>
      <c r="AN3" s="34">
        <f t="shared" si="9"/>
        <v>1.1901615796999481E-2</v>
      </c>
      <c r="AO3" s="34">
        <f t="shared" si="9"/>
        <v>1.0064238963411272E-2</v>
      </c>
      <c r="AP3" s="34">
        <f t="shared" si="9"/>
        <v>7.6186463049305719E-3</v>
      </c>
      <c r="AQ3" s="34">
        <f t="shared" si="9"/>
        <v>1.1165137698592679E-2</v>
      </c>
      <c r="AR3" s="45">
        <f t="shared" si="9"/>
        <v>1.0553494930256825E-2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9.1892825678429804E-21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1.4377455771212815</v>
      </c>
      <c r="Q4" s="14">
        <f t="shared" ref="Q4:R4" si="11">(IF(SUMIF($C:$C,"*ELC_CO2*",F:F)*0.000001&gt;0,SUMIF($C:$C,"*ELC_CO2*",F:F)*0.000001,0))</f>
        <v>1.2211508900452368</v>
      </c>
      <c r="R4" s="14">
        <f t="shared" si="11"/>
        <v>0.86311282766634267</v>
      </c>
      <c r="S4" s="14">
        <f t="shared" ref="S4:X4" si="12">(SUMIF($C:$C,"*ELC_CO2*",H:H))*0.000001</f>
        <v>0.40176150878523126</v>
      </c>
      <c r="T4" s="14">
        <f t="shared" si="12"/>
        <v>0.23777225199151159</v>
      </c>
      <c r="U4" s="14">
        <f t="shared" si="12"/>
        <v>7.8364373974884452E-2</v>
      </c>
      <c r="V4" s="14">
        <f t="shared" si="12"/>
        <v>7.0450765502282357E-4</v>
      </c>
      <c r="W4" s="14">
        <f t="shared" si="12"/>
        <v>7.0450775917692428E-4</v>
      </c>
      <c r="X4" s="5">
        <f t="shared" si="12"/>
        <v>7.0450777224901674E-4</v>
      </c>
      <c r="Y4" s="6"/>
      <c r="Z4" s="2" t="s">
        <v>74</v>
      </c>
      <c r="AA4" s="13">
        <f>1-AA14/P4</f>
        <v>2.6253307763156153E-2</v>
      </c>
      <c r="AB4" s="13">
        <f>1-AB14/Q4</f>
        <v>-5.6087335402994487E-3</v>
      </c>
      <c r="AC4" s="13">
        <f>1-AC14/R4</f>
        <v>-2.8834205142039826E-2</v>
      </c>
      <c r="AD4" s="13"/>
      <c r="AE4" s="13"/>
      <c r="AF4" s="13"/>
      <c r="AG4" s="13"/>
      <c r="AI4" t="s">
        <v>196</v>
      </c>
      <c r="AJ4" s="45">
        <f>AJ2*0.025</f>
        <v>8.4112234403859957E-3</v>
      </c>
      <c r="AK4" s="45">
        <f t="shared" ref="AK4:AR4" si="13">AK2*0.025</f>
        <v>8.7348441825641967E-3</v>
      </c>
      <c r="AL4" s="45">
        <f t="shared" si="13"/>
        <v>7.7856363565837958E-3</v>
      </c>
      <c r="AM4" s="45">
        <f t="shared" si="13"/>
        <v>7.0954204926585874E-3</v>
      </c>
      <c r="AN4" s="45">
        <f t="shared" si="13"/>
        <v>6.0760942606137916E-3</v>
      </c>
      <c r="AO4" s="45">
        <f t="shared" si="13"/>
        <v>5.643599303463461E-3</v>
      </c>
      <c r="AP4" s="45">
        <f t="shared" si="13"/>
        <v>4.5523020357993837E-3</v>
      </c>
      <c r="AQ4" s="45">
        <f t="shared" si="13"/>
        <v>5.0555912908063346E-3</v>
      </c>
      <c r="AR4" s="36">
        <f t="shared" si="13"/>
        <v>4.8848247919136443E-3</v>
      </c>
      <c r="AT4" s="2" t="s">
        <v>74</v>
      </c>
      <c r="AU4" s="6">
        <f t="shared" ref="AU4:BC4" si="14">(SUMIF($C:$C,"*ELC_CH4",E:E)*0.000001)</f>
        <v>0.20510375982637225</v>
      </c>
      <c r="AV4" s="6">
        <f t="shared" si="14"/>
        <v>0.21550988272726762</v>
      </c>
      <c r="AW4" s="6">
        <f t="shared" si="14"/>
        <v>0.18833609754095604</v>
      </c>
      <c r="AX4" s="6">
        <f t="shared" si="14"/>
        <v>0.13902036588498595</v>
      </c>
      <c r="AY4" s="6">
        <f t="shared" si="14"/>
        <v>9.130697300783322E-2</v>
      </c>
      <c r="AZ4" s="6">
        <f t="shared" si="14"/>
        <v>6.4138830146043727E-2</v>
      </c>
      <c r="BA4" s="6">
        <f t="shared" si="14"/>
        <v>2.4268757343340816E-2</v>
      </c>
      <c r="BB4" s="6">
        <f t="shared" si="14"/>
        <v>4.3593528323152955E-2</v>
      </c>
      <c r="BC4" s="6">
        <f t="shared" si="14"/>
        <v>4.494236216639242E-2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6.6211824741489747E-2</v>
      </c>
      <c r="Q5" s="14">
        <f t="shared" si="15"/>
        <v>6.5592162367750131E-2</v>
      </c>
      <c r="R5" s="14">
        <f t="shared" si="15"/>
        <v>6.7501099432993275E-2</v>
      </c>
      <c r="S5" s="14">
        <f t="shared" si="15"/>
        <v>6.3966139700593394E-2</v>
      </c>
      <c r="T5" s="14">
        <f t="shared" si="15"/>
        <v>6.0589767595448513E-2</v>
      </c>
      <c r="U5" s="14">
        <f t="shared" si="15"/>
        <v>6.3646046733823305E-2</v>
      </c>
      <c r="V5" s="14">
        <f t="shared" si="15"/>
        <v>6.3440477323529823E-2</v>
      </c>
      <c r="W5" s="14">
        <f t="shared" si="15"/>
        <v>6.4015492460869503E-2</v>
      </c>
      <c r="X5" s="14">
        <f t="shared" si="15"/>
        <v>7.0306657703102668E-2</v>
      </c>
      <c r="Y5" s="6"/>
      <c r="Z5" s="2" t="s">
        <v>75</v>
      </c>
      <c r="AA5" s="13">
        <f t="shared" ref="AA5:AC9" si="16">1-AA16/P5</f>
        <v>-5.7212971750898012E-2</v>
      </c>
      <c r="AB5" s="13">
        <f t="shared" si="16"/>
        <v>0.10050228761769442</v>
      </c>
      <c r="AC5" s="13">
        <f t="shared" si="16"/>
        <v>-5.183471967712161E-2</v>
      </c>
      <c r="AD5" s="13"/>
      <c r="AE5" s="13"/>
      <c r="AF5" s="13"/>
      <c r="AG5" s="13"/>
      <c r="AI5" t="s">
        <v>197</v>
      </c>
      <c r="AJ5" s="45">
        <f>AJ3*0.298</f>
        <v>4.0208427502008356E-3</v>
      </c>
      <c r="AK5" s="45">
        <f t="shared" ref="AK5:AR5" si="17">AK3*0.298</f>
        <v>4.6824136332659187E-3</v>
      </c>
      <c r="AL5" s="45">
        <f t="shared" si="17"/>
        <v>5.1987893138985648E-3</v>
      </c>
      <c r="AM5" s="45">
        <f t="shared" si="17"/>
        <v>4.8438853297930974E-3</v>
      </c>
      <c r="AN5" s="45">
        <f t="shared" si="17"/>
        <v>3.5466815075058454E-3</v>
      </c>
      <c r="AO5" s="45">
        <f t="shared" si="17"/>
        <v>2.9991432110965592E-3</v>
      </c>
      <c r="AP5" s="45">
        <f t="shared" si="17"/>
        <v>2.2703565988693103E-3</v>
      </c>
      <c r="AQ5" s="45">
        <f t="shared" si="17"/>
        <v>3.327211034180618E-3</v>
      </c>
      <c r="AR5" s="36">
        <f t="shared" si="17"/>
        <v>3.1449414892165337E-3</v>
      </c>
      <c r="AT5" s="2" t="s">
        <v>75</v>
      </c>
      <c r="AU5" s="6">
        <f t="shared" ref="AU5:BC5" si="18">(SUMIF($C:$C,"*AGR_CH4",E:E)*0.000001)</f>
        <v>2.5191130857269042E-3</v>
      </c>
      <c r="AV5" s="6">
        <f t="shared" si="18"/>
        <v>2.5479030441874421E-3</v>
      </c>
      <c r="AW5" s="6">
        <f t="shared" si="18"/>
        <v>2.6430405043196548E-3</v>
      </c>
      <c r="AX5" s="6">
        <f t="shared" si="18"/>
        <v>2.4553301836658177E-3</v>
      </c>
      <c r="AY5" s="6">
        <f t="shared" si="18"/>
        <v>2.3525437958258713E-3</v>
      </c>
      <c r="AZ5" s="6">
        <f t="shared" si="18"/>
        <v>2.4698645497787438E-3</v>
      </c>
      <c r="BA5" s="6">
        <f t="shared" si="18"/>
        <v>2.4678941322242888E-3</v>
      </c>
      <c r="BB5" s="6">
        <f t="shared" si="18"/>
        <v>2.4762187712700379E-3</v>
      </c>
      <c r="BC5" s="6">
        <f t="shared" si="18"/>
        <v>2.6959179939277239E-3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0.54297851696425203</v>
      </c>
      <c r="Q6" s="14">
        <f t="shared" si="19"/>
        <v>0.4542272518800024</v>
      </c>
      <c r="R6" s="14">
        <f t="shared" si="19"/>
        <v>0.43616576639321186</v>
      </c>
      <c r="S6" s="14">
        <f t="shared" si="19"/>
        <v>0.48664589874749309</v>
      </c>
      <c r="T6" s="14">
        <f t="shared" si="19"/>
        <v>0.44037061124532817</v>
      </c>
      <c r="U6" s="14">
        <f t="shared" si="19"/>
        <v>0.43993880006624303</v>
      </c>
      <c r="V6" s="14">
        <f t="shared" si="19"/>
        <v>0.47280426207065085</v>
      </c>
      <c r="W6" s="14">
        <f t="shared" si="19"/>
        <v>0.49362945076663117</v>
      </c>
      <c r="X6" s="14">
        <f t="shared" si="19"/>
        <v>0.49568590699546122</v>
      </c>
      <c r="Y6" s="6"/>
      <c r="Z6" s="2" t="s">
        <v>76</v>
      </c>
      <c r="AA6" s="13">
        <f t="shared" si="16"/>
        <v>7.7311561420423169E-2</v>
      </c>
      <c r="AB6" s="13">
        <f t="shared" si="16"/>
        <v>0.10837582218208086</v>
      </c>
      <c r="AC6" s="13">
        <f t="shared" si="16"/>
        <v>8.5210186715355851E-2</v>
      </c>
      <c r="AD6" s="13"/>
      <c r="AE6" s="13"/>
      <c r="AF6" s="13"/>
      <c r="AG6" s="13"/>
      <c r="AI6" t="s">
        <v>193</v>
      </c>
      <c r="AJ6" s="5">
        <f t="shared" ref="AJ6:AR6" si="20">P13</f>
        <v>4.0356172350926895</v>
      </c>
      <c r="AK6" s="5">
        <f t="shared" si="20"/>
        <v>3.7445464426847797</v>
      </c>
      <c r="AL6" s="5">
        <f t="shared" si="20"/>
        <v>3.2523908419328849</v>
      </c>
      <c r="AM6" s="5">
        <f t="shared" si="20"/>
        <v>2.9262591446003565</v>
      </c>
      <c r="AN6" s="5">
        <f t="shared" si="20"/>
        <v>2.584492328622789</v>
      </c>
      <c r="AO6" s="5">
        <f t="shared" si="20"/>
        <v>2.4430953906665058</v>
      </c>
      <c r="AP6" s="5">
        <f t="shared" si="20"/>
        <v>2.2584106256791423</v>
      </c>
      <c r="AQ6" s="5">
        <f t="shared" si="20"/>
        <v>2.2679127452501291</v>
      </c>
      <c r="AR6" s="5">
        <f t="shared" si="20"/>
        <v>2.070427624109938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6.0425375427050405E-2</v>
      </c>
      <c r="AW6" s="6">
        <f t="shared" si="21"/>
        <v>5.7584038351597956E-2</v>
      </c>
      <c r="AX6" s="6">
        <f t="shared" si="21"/>
        <v>6.1217331275190988E-2</v>
      </c>
      <c r="AY6" s="6">
        <f t="shared" si="21"/>
        <v>6.7648145882009292E-2</v>
      </c>
      <c r="AZ6" s="6">
        <f t="shared" si="21"/>
        <v>6.6595458554820242E-2</v>
      </c>
      <c r="BA6" s="6">
        <f t="shared" si="21"/>
        <v>6.7537257317340463E-2</v>
      </c>
      <c r="BB6" s="6">
        <f t="shared" si="21"/>
        <v>6.8340008751064441E-2</v>
      </c>
      <c r="BC6" s="6">
        <f t="shared" si="21"/>
        <v>6.8357543374884214E-2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0.19895248945469848</v>
      </c>
      <c r="Q7" s="14">
        <f t="shared" si="22"/>
        <v>0.19100271265123314</v>
      </c>
      <c r="R7" s="14">
        <f t="shared" si="22"/>
        <v>0.17471690064551315</v>
      </c>
      <c r="S7" s="14">
        <f t="shared" si="22"/>
        <v>0.2211455039951066</v>
      </c>
      <c r="T7" s="14">
        <f t="shared" si="22"/>
        <v>0.17620705961147359</v>
      </c>
      <c r="U7" s="14">
        <f t="shared" si="22"/>
        <v>0.1796555382867904</v>
      </c>
      <c r="V7" s="14">
        <f t="shared" si="22"/>
        <v>0.18516788938934692</v>
      </c>
      <c r="W7" s="14">
        <f t="shared" si="22"/>
        <v>0.18338948918338893</v>
      </c>
      <c r="X7" s="14">
        <f t="shared" si="22"/>
        <v>0.19729584113172619</v>
      </c>
      <c r="Y7" s="6"/>
      <c r="Z7" s="2" t="s">
        <v>77</v>
      </c>
      <c r="AA7" s="13">
        <f t="shared" si="16"/>
        <v>9.8138478188937173E-3</v>
      </c>
      <c r="AB7" s="13">
        <f t="shared" si="16"/>
        <v>7.3311590484067102E-2</v>
      </c>
      <c r="AC7" s="13">
        <f t="shared" si="16"/>
        <v>7.8509294720970679E-2</v>
      </c>
      <c r="AD7" s="13"/>
      <c r="AE7" s="13"/>
      <c r="AF7" s="13"/>
      <c r="AG7" s="14"/>
      <c r="AH7" s="14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1.2324758240731653E-2</v>
      </c>
      <c r="AV7" s="6">
        <f t="shared" si="23"/>
        <v>1.2354598926604088E-2</v>
      </c>
      <c r="AW7" s="6">
        <f t="shared" si="23"/>
        <v>1.2167352058681604E-2</v>
      </c>
      <c r="AX7" s="6">
        <f t="shared" si="23"/>
        <v>1.1535848168673545E-2</v>
      </c>
      <c r="AY7" s="6">
        <f t="shared" si="23"/>
        <v>1.3473054758575895E-2</v>
      </c>
      <c r="AZ7" s="6">
        <f t="shared" si="23"/>
        <v>1.3538892943019248E-2</v>
      </c>
      <c r="BA7" s="6">
        <f t="shared" si="23"/>
        <v>1.3643052562160625E-2</v>
      </c>
      <c r="BB7" s="6">
        <f t="shared" si="23"/>
        <v>1.3611455321226562E-2</v>
      </c>
      <c r="BC7" s="6">
        <f t="shared" si="23"/>
        <v>1.3871492922883035E-2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0.98057121192073926</v>
      </c>
      <c r="Q8" s="14">
        <f t="shared" si="24"/>
        <v>1.0079411139148322</v>
      </c>
      <c r="R8" s="14">
        <f t="shared" si="24"/>
        <v>0.94522190012379248</v>
      </c>
      <c r="S8" s="14">
        <f t="shared" si="24"/>
        <v>0.98359872264406367</v>
      </c>
      <c r="T8" s="14">
        <f t="shared" si="24"/>
        <v>0.90274511394325518</v>
      </c>
      <c r="U8" s="14">
        <f t="shared" si="24"/>
        <v>0.8612867851830176</v>
      </c>
      <c r="V8" s="14">
        <f t="shared" si="24"/>
        <v>0.76540836267766432</v>
      </c>
      <c r="W8" s="14">
        <f t="shared" si="24"/>
        <v>0.73912454976616537</v>
      </c>
      <c r="X8" s="14">
        <f t="shared" si="24"/>
        <v>0.55529679410883492</v>
      </c>
      <c r="Y8" s="6"/>
      <c r="Z8" s="2" t="s">
        <v>78</v>
      </c>
      <c r="AA8" s="13">
        <f t="shared" si="16"/>
        <v>2.4038245906248923E-2</v>
      </c>
      <c r="AB8" s="13">
        <f t="shared" si="16"/>
        <v>4.4587043126241177E-2</v>
      </c>
      <c r="AC8" s="13">
        <f t="shared" si="16"/>
        <v>8.3813017994417094E-2</v>
      </c>
      <c r="AD8" s="13"/>
      <c r="AE8" s="13"/>
      <c r="AF8" s="13"/>
      <c r="AG8" s="14"/>
      <c r="AH8" s="14"/>
      <c r="AI8" t="s">
        <v>195</v>
      </c>
      <c r="AJ8" s="13">
        <f>AJ6/AJ7-1</f>
        <v>5.616781865812337E-2</v>
      </c>
      <c r="AK8" s="13">
        <f t="shared" ref="AK8:AL8" si="25">AK6/AK7-1</f>
        <v>7.5709980662102883E-2</v>
      </c>
      <c r="AL8" s="13">
        <f t="shared" si="25"/>
        <v>7.8736597656014817E-2</v>
      </c>
      <c r="AT8" s="2" t="s">
        <v>78</v>
      </c>
      <c r="AU8" s="6">
        <f t="shared" ref="AU8:BC8" si="26">(SUMIF($C:$C,"*TRA_CH4",E:E)*0.000001)</f>
        <v>4.0721174247829034E-2</v>
      </c>
      <c r="AV8" s="6">
        <f t="shared" si="26"/>
        <v>4.1828921053296816E-2</v>
      </c>
      <c r="AW8" s="6">
        <f t="shared" si="26"/>
        <v>3.9204408251267531E-2</v>
      </c>
      <c r="AX8" s="6">
        <f t="shared" si="26"/>
        <v>4.0815571287831393E-2</v>
      </c>
      <c r="AY8" s="6">
        <f t="shared" si="26"/>
        <v>3.7434666368293908E-2</v>
      </c>
      <c r="AZ8" s="6">
        <f t="shared" si="26"/>
        <v>3.5751745620987943E-2</v>
      </c>
      <c r="BA8" s="6">
        <f t="shared" si="26"/>
        <v>3.1799120449317826E-2</v>
      </c>
      <c r="BB8" s="6">
        <f t="shared" si="26"/>
        <v>3.0877138565176127E-2</v>
      </c>
      <c r="BC8" s="6">
        <f t="shared" si="26"/>
        <v>2.3340615116807739E-2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0</v>
      </c>
      <c r="O9" s="2" t="s">
        <v>80</v>
      </c>
      <c r="P9" s="14">
        <f>(SUMIF($C:$C,"*IND_CO2",E:E)+SUMIF($C:$C,"*IND_CO2_PRC",E:E))*0.000001</f>
        <v>0.59574153605603675</v>
      </c>
      <c r="Q9" s="14">
        <f t="shared" ref="Q9:X9" si="27">(SUMIF($C:$C,"*IND_CO2",F:F)+SUMIF($C:$C,"*IND_CO2_PRC",F:F))*0.000001</f>
        <v>0.56244810120564581</v>
      </c>
      <c r="R9" s="14">
        <f t="shared" si="27"/>
        <v>0.54754947211208815</v>
      </c>
      <c r="S9" s="14">
        <f t="shared" si="27"/>
        <v>0.62929912565625934</v>
      </c>
      <c r="T9" s="14">
        <f t="shared" si="27"/>
        <v>0.6219072834376731</v>
      </c>
      <c r="U9" s="14">
        <f t="shared" si="27"/>
        <v>0.59923693166922709</v>
      </c>
      <c r="V9" s="14">
        <f t="shared" si="27"/>
        <v>0.618346638182245</v>
      </c>
      <c r="W9" s="14">
        <f t="shared" si="27"/>
        <v>0.6081370072037432</v>
      </c>
      <c r="X9" s="5">
        <f t="shared" si="27"/>
        <v>0.60243952189254923</v>
      </c>
      <c r="Y9" s="13"/>
      <c r="Z9" s="2" t="s">
        <v>80</v>
      </c>
      <c r="AA9" s="13">
        <f t="shared" si="16"/>
        <v>-0.1414345967913806</v>
      </c>
      <c r="AB9" s="13">
        <f t="shared" si="16"/>
        <v>-0.12721511307617162</v>
      </c>
      <c r="AC9" s="13">
        <f t="shared" si="16"/>
        <v>-0.12501249909688417</v>
      </c>
      <c r="AD9" s="13"/>
      <c r="AE9" s="13"/>
      <c r="AF9" s="13"/>
      <c r="AG9" s="14"/>
      <c r="AH9" s="14"/>
      <c r="AT9" s="2" t="s">
        <v>80</v>
      </c>
      <c r="AU9" s="6">
        <f t="shared" ref="AU9:BC9" si="28">(SUMIF($C:$C,"*IND_CH4",E:E)*0.000001)</f>
        <v>4.904194446350589E-2</v>
      </c>
      <c r="AV9" s="6">
        <f t="shared" si="28"/>
        <v>5.2034988239698453E-2</v>
      </c>
      <c r="AW9" s="6">
        <f t="shared" si="28"/>
        <v>4.3780302048765742E-2</v>
      </c>
      <c r="AX9" s="6">
        <f t="shared" si="28"/>
        <v>5.9349234945036619E-2</v>
      </c>
      <c r="AY9" s="6">
        <f t="shared" si="28"/>
        <v>5.8620030487364125E-2</v>
      </c>
      <c r="AZ9" s="6">
        <f t="shared" si="28"/>
        <v>5.7934227937825933E-2</v>
      </c>
      <c r="BA9" s="6">
        <f t="shared" si="28"/>
        <v>6.0107553790635516E-2</v>
      </c>
      <c r="BB9" s="6">
        <f t="shared" si="28"/>
        <v>5.9024581572897208E-2</v>
      </c>
      <c r="BC9" s="6">
        <f t="shared" si="28"/>
        <v>5.8057163175005491E-2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0.15973037202396206</v>
      </c>
      <c r="R10" s="5">
        <f t="shared" si="29"/>
        <v>0.14709921209283641</v>
      </c>
      <c r="S10" s="14">
        <f t="shared" si="29"/>
        <v>0.16010312070685001</v>
      </c>
      <c r="T10" s="14">
        <f t="shared" si="29"/>
        <v>0.16247892677536727</v>
      </c>
      <c r="U10" s="14">
        <f t="shared" si="29"/>
        <v>0.15221626463288224</v>
      </c>
      <c r="V10" s="14">
        <f t="shared" si="29"/>
        <v>0.16729179034166566</v>
      </c>
      <c r="W10" s="14">
        <f t="shared" si="29"/>
        <v>0.16728282043644419</v>
      </c>
      <c r="X10" s="14">
        <f t="shared" si="29"/>
        <v>0.14738131899381085</v>
      </c>
      <c r="Y10" s="6"/>
      <c r="Z10" s="6"/>
      <c r="AA10" s="6"/>
      <c r="AB10" s="6"/>
      <c r="AG10" s="14"/>
      <c r="AH10" s="14"/>
      <c r="AT10" s="2" t="s">
        <v>54</v>
      </c>
      <c r="AU10" s="6">
        <f>SUM(AU2:AU9)</f>
        <v>0.38350179930131761</v>
      </c>
      <c r="AV10" s="6">
        <f t="shared" ref="AV10:BC10" si="30">SUM(AV2:AV9)</f>
        <v>0.39138055022896817</v>
      </c>
      <c r="AW10" s="6">
        <f t="shared" si="30"/>
        <v>0.35064885321864514</v>
      </c>
      <c r="AX10" s="6">
        <f t="shared" si="30"/>
        <v>0.32098637701737204</v>
      </c>
      <c r="AY10" s="6">
        <f t="shared" si="30"/>
        <v>0.2784590823440653</v>
      </c>
      <c r="AZ10" s="6">
        <f t="shared" si="30"/>
        <v>0.25863857458762607</v>
      </c>
      <c r="BA10" s="6">
        <f t="shared" si="30"/>
        <v>0.21364732417256663</v>
      </c>
      <c r="BB10" s="6">
        <f t="shared" si="30"/>
        <v>0.23315446489955971</v>
      </c>
      <c r="BC10" s="6">
        <f t="shared" si="30"/>
        <v>0.22275324148254833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G11" s="14"/>
      <c r="AH11" s="14"/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4.0356172350926887</v>
      </c>
      <c r="Q12" s="5">
        <f t="shared" si="31"/>
        <v>3.746665068852677</v>
      </c>
      <c r="R12" s="5">
        <f t="shared" si="31"/>
        <v>3.2589430435611733</v>
      </c>
      <c r="S12" s="5">
        <f t="shared" si="31"/>
        <v>2.9552436093036265</v>
      </c>
      <c r="T12" s="5">
        <f t="shared" si="31"/>
        <v>2.6216852648814726</v>
      </c>
      <c r="U12" s="5">
        <f t="shared" si="31"/>
        <v>2.4886240513493179</v>
      </c>
      <c r="V12" s="5">
        <f t="shared" si="31"/>
        <v>2.3208749043263777</v>
      </c>
      <c r="W12" s="5">
        <f t="shared" si="31"/>
        <v>2.3377693862445055</v>
      </c>
      <c r="X12" s="5">
        <f t="shared" si="31"/>
        <v>2.1493202217480865</v>
      </c>
      <c r="Y12" s="6"/>
      <c r="Z12" s="2" t="s">
        <v>73</v>
      </c>
      <c r="AG12" s="14"/>
      <c r="AH12" s="14"/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4.0356172350926895</v>
      </c>
      <c r="Q13" s="5">
        <f t="shared" ref="Q13:X13" si="34">(SUMIF($C:$C,"*TOT_CO2",F:F))*0.000001</f>
        <v>3.7445464426847797</v>
      </c>
      <c r="R13" s="5">
        <f t="shared" si="34"/>
        <v>3.2523908419328849</v>
      </c>
      <c r="S13" s="5">
        <f t="shared" si="34"/>
        <v>2.9262591446003565</v>
      </c>
      <c r="T13" s="5">
        <f>(SUMIF($C:$C,"*TOT_CO2",I:I))*0.000001</f>
        <v>2.584492328622789</v>
      </c>
      <c r="U13" s="5">
        <f t="shared" si="34"/>
        <v>2.4430953906665058</v>
      </c>
      <c r="V13" s="5">
        <f t="shared" si="34"/>
        <v>2.2584106256791423</v>
      </c>
      <c r="W13" s="5">
        <f t="shared" si="34"/>
        <v>2.2679127452501291</v>
      </c>
      <c r="X13" s="5">
        <f t="shared" si="34"/>
        <v>2.070427624109938</v>
      </c>
      <c r="Z13" s="2" t="s">
        <v>31</v>
      </c>
      <c r="AG13" s="14"/>
      <c r="AH13" s="14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28">
        <v>1.89</v>
      </c>
      <c r="AO13" s="28">
        <f>AO14/1000000</f>
        <v>2.4590906695340702E-6</v>
      </c>
      <c r="AP13" s="28">
        <f>AP14/1000000</f>
        <v>2.2700050604157293E-6</v>
      </c>
      <c r="AQ13" s="28">
        <f>AQ14/1000000</f>
        <v>2.2806993343701021E-6</v>
      </c>
      <c r="AR13" s="28">
        <f>AR14/1000000</f>
        <v>2.081828980377912E-6</v>
      </c>
      <c r="AS13" s="4"/>
      <c r="AT13" s="2" t="s">
        <v>73</v>
      </c>
      <c r="AU13" s="6">
        <f t="shared" ref="AU13:BC13" si="35">SUMIF($C:$C,"*UPS_N2O",E:E)/1000000</f>
        <v>1.2425457769151837E-3</v>
      </c>
      <c r="AV13" s="6">
        <f t="shared" si="35"/>
        <v>1.6387096624157502E-3</v>
      </c>
      <c r="AW13" s="6">
        <f t="shared" si="35"/>
        <v>1.6910543995331841E-3</v>
      </c>
      <c r="AX13" s="6">
        <f t="shared" si="35"/>
        <v>2.012455280426297E-3</v>
      </c>
      <c r="AY13" s="6">
        <f t="shared" si="35"/>
        <v>2.4519428286021621E-3</v>
      </c>
      <c r="AZ13" s="6">
        <f t="shared" si="35"/>
        <v>3.9951198737957589E-3</v>
      </c>
      <c r="BA13" s="6">
        <f t="shared" si="35"/>
        <v>1.9742390410424668E-3</v>
      </c>
      <c r="BB13" s="6">
        <f t="shared" si="35"/>
        <v>3.4157509131548199E-3</v>
      </c>
      <c r="BC13" s="6">
        <f t="shared" si="35"/>
        <v>2.9196884425349155E-3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-2.118626167897375E-3</v>
      </c>
      <c r="R14" s="5">
        <f t="shared" si="36"/>
        <v>-6.552201628288401E-3</v>
      </c>
      <c r="S14" s="5">
        <f t="shared" si="36"/>
        <v>-2.8984464703269985E-2</v>
      </c>
      <c r="T14" s="5">
        <f t="shared" si="36"/>
        <v>-3.7192936258683584E-2</v>
      </c>
      <c r="U14" s="5">
        <f t="shared" si="36"/>
        <v>-4.5528660682812028E-2</v>
      </c>
      <c r="V14" s="5">
        <f t="shared" si="36"/>
        <v>-6.2464278647235361E-2</v>
      </c>
      <c r="W14" s="5">
        <f t="shared" si="36"/>
        <v>-6.9856640994376384E-2</v>
      </c>
      <c r="X14" s="5">
        <f>X13-X12</f>
        <v>-7.8892597638148487E-2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G14" s="14"/>
      <c r="AH14" s="14"/>
      <c r="AI14" t="s">
        <v>145</v>
      </c>
      <c r="AJ14" s="5">
        <f>SUMIF($C:$C,"*TOT_CO2_EQ*",E:E)*0.000001</f>
        <v>4.0626146087113018</v>
      </c>
      <c r="AK14" s="5">
        <f t="shared" ref="AK14:AR14" si="37">SUMIF($C:$C,"*TOT_CO2_EQ*",F:F)*0.000001</f>
        <v>3.7718835662655064</v>
      </c>
      <c r="AL14" s="5">
        <f t="shared" si="37"/>
        <v>3.2765608310630898</v>
      </c>
      <c r="AM14" s="5">
        <f t="shared" si="37"/>
        <v>2.9473747860948709</v>
      </c>
      <c r="AN14" s="5">
        <f t="shared" si="37"/>
        <v>2.6023492596378328</v>
      </c>
      <c r="AO14" s="5">
        <f t="shared" si="37"/>
        <v>2.4590906695340702</v>
      </c>
      <c r="AP14" s="5">
        <f t="shared" si="37"/>
        <v>2.2700050604157291</v>
      </c>
      <c r="AQ14" s="5">
        <f t="shared" si="37"/>
        <v>2.2806993343701021</v>
      </c>
      <c r="AR14" s="5">
        <f t="shared" si="37"/>
        <v>2.081828980377912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1.2060933899689501E-21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2.3844555791372164</v>
      </c>
      <c r="Q15" s="35">
        <f t="shared" si="39"/>
        <v>2.2812113420194637</v>
      </c>
      <c r="R15" s="35">
        <f t="shared" si="39"/>
        <v>2.1711551387075989</v>
      </c>
      <c r="S15" s="35">
        <f t="shared" si="39"/>
        <v>2.3846553907435162</v>
      </c>
      <c r="T15" s="35">
        <f t="shared" si="39"/>
        <v>2.2018198358331786</v>
      </c>
      <c r="U15" s="35">
        <f t="shared" si="39"/>
        <v>2.1437641019391012</v>
      </c>
      <c r="V15" s="35">
        <f t="shared" si="39"/>
        <v>2.1051676296434372</v>
      </c>
      <c r="W15" s="35">
        <f t="shared" si="39"/>
        <v>2.0882959893807982</v>
      </c>
      <c r="X15" s="35">
        <f t="shared" si="39"/>
        <v>1.9210247218316741</v>
      </c>
      <c r="Y15" s="22"/>
      <c r="AD15" s="2" t="s">
        <v>200</v>
      </c>
      <c r="AE15" s="18">
        <v>0.24396000000000001</v>
      </c>
      <c r="AF15" s="18">
        <v>-5.11E-3</v>
      </c>
      <c r="AG15" s="14"/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2.8399894438526186E-2</v>
      </c>
      <c r="AV15" s="6">
        <f t="shared" si="40"/>
        <v>2.971735725244435E-2</v>
      </c>
      <c r="AW15" s="6">
        <f t="shared" si="40"/>
        <v>2.5441291451296935E-2</v>
      </c>
      <c r="AX15" s="6">
        <f t="shared" si="40"/>
        <v>1.8707252757606575E-2</v>
      </c>
      <c r="AY15" s="6">
        <f t="shared" si="40"/>
        <v>1.2259748833788655E-2</v>
      </c>
      <c r="AZ15" s="6">
        <f t="shared" si="40"/>
        <v>8.5206512257982574E-3</v>
      </c>
      <c r="BA15" s="6">
        <f t="shared" si="40"/>
        <v>3.1864371703642699E-3</v>
      </c>
      <c r="BB15" s="6">
        <f t="shared" si="40"/>
        <v>5.7228133614611165E-3</v>
      </c>
      <c r="BC15" s="6">
        <f t="shared" si="40"/>
        <v>5.7828344425293445E-3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2.7543951801371929</v>
      </c>
      <c r="M16" s="39">
        <f>[2]Emissions!M2158</f>
        <v>2.7543951801384079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G16" s="14"/>
      <c r="AH16" s="14"/>
      <c r="AJ16" s="3">
        <v>2030</v>
      </c>
      <c r="AK16" s="3">
        <v>2050</v>
      </c>
      <c r="AN16" s="3">
        <v>0.47249999999999998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7.1896450126792755E-4</v>
      </c>
      <c r="AV16" s="6">
        <f t="shared" si="41"/>
        <v>7.5445340267939079E-4</v>
      </c>
      <c r="AW16" s="6">
        <f t="shared" si="41"/>
        <v>7.0806910447310765E-4</v>
      </c>
      <c r="AX16" s="6">
        <f t="shared" si="41"/>
        <v>6.0137354578798066E-4</v>
      </c>
      <c r="AY16" s="6">
        <f t="shared" si="41"/>
        <v>4.701399721747623E-4</v>
      </c>
      <c r="AZ16" s="6">
        <f t="shared" si="41"/>
        <v>4.8225580406006734E-4</v>
      </c>
      <c r="BA16" s="6">
        <f t="shared" si="41"/>
        <v>4.8239492677735248E-4</v>
      </c>
      <c r="BB16" s="6">
        <f t="shared" si="41"/>
        <v>4.8276218976809232E-4</v>
      </c>
      <c r="BC16" s="6">
        <f t="shared" si="41"/>
        <v>5.2173981645943783E-4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6.2045804195804202</v>
      </c>
      <c r="F17" s="39">
        <f>[2]Emissions!F2151</f>
        <v>3.102290209790211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N17" s="3">
        <v>0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9.6318176637411185E-3</v>
      </c>
      <c r="AW17" s="6">
        <f t="shared" si="42"/>
        <v>9.2223065795291499E-3</v>
      </c>
      <c r="AX17" s="6">
        <f t="shared" si="42"/>
        <v>9.7910536218546677E-3</v>
      </c>
      <c r="AY17" s="6">
        <f t="shared" si="42"/>
        <v>1.069010271718589E-2</v>
      </c>
      <c r="AZ17" s="6">
        <f t="shared" si="42"/>
        <v>1.0395236787442239E-2</v>
      </c>
      <c r="BA17" s="6">
        <f t="shared" si="42"/>
        <v>1.0541333708270314E-2</v>
      </c>
      <c r="BB17" s="6">
        <f t="shared" si="42"/>
        <v>1.0697604792838006E-2</v>
      </c>
      <c r="BC17" s="6">
        <f t="shared" si="42"/>
        <v>1.0697211279507809E-2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4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1.7679154561789914E-3</v>
      </c>
      <c r="AV18" s="6">
        <f t="shared" si="43"/>
        <v>1.7475579954772905E-3</v>
      </c>
      <c r="AW18" s="6">
        <f t="shared" si="43"/>
        <v>1.7125930337814302E-3</v>
      </c>
      <c r="AX18" s="6">
        <f t="shared" si="43"/>
        <v>1.7407374987286829E-3</v>
      </c>
      <c r="AY18" s="6">
        <f t="shared" si="43"/>
        <v>2.0212710462890519E-3</v>
      </c>
      <c r="AZ18" s="6">
        <f t="shared" si="43"/>
        <v>2.0279128928202788E-3</v>
      </c>
      <c r="BA18" s="6">
        <f t="shared" si="43"/>
        <v>2.0383597397454936E-3</v>
      </c>
      <c r="BB18" s="6">
        <f t="shared" si="43"/>
        <v>2.0352720096218522E-3</v>
      </c>
      <c r="BC18" s="6">
        <f t="shared" si="43"/>
        <v>2.0611288446462385E-3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8.1961846211646393E-3</v>
      </c>
      <c r="AV19" s="6">
        <f t="shared" si="44"/>
        <v>8.3899671065591173E-3</v>
      </c>
      <c r="AW19" s="6">
        <f t="shared" si="44"/>
        <v>7.8636895941119524E-3</v>
      </c>
      <c r="AX19" s="6">
        <f t="shared" si="44"/>
        <v>8.2243638113533146E-3</v>
      </c>
      <c r="AY19" s="6">
        <f t="shared" si="44"/>
        <v>7.5638104674173217E-3</v>
      </c>
      <c r="AZ19" s="6">
        <f t="shared" si="44"/>
        <v>7.2030012488718213E-3</v>
      </c>
      <c r="BA19" s="6">
        <f t="shared" si="44"/>
        <v>6.4386169873893867E-3</v>
      </c>
      <c r="BB19" s="6">
        <f t="shared" si="44"/>
        <v>6.2683098153481177E-3</v>
      </c>
      <c r="BC19" s="6">
        <f t="shared" si="44"/>
        <v>4.7692847831327448E-3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7.0990294451775248E-3</v>
      </c>
      <c r="AV20" s="6">
        <f t="shared" si="45"/>
        <v>7.4348542488731602E-3</v>
      </c>
      <c r="AW20" s="6">
        <f t="shared" si="45"/>
        <v>6.3298205180525053E-3</v>
      </c>
      <c r="AX20" s="6">
        <f t="shared" si="45"/>
        <v>8.5070767922342892E-3</v>
      </c>
      <c r="AY20" s="6">
        <f t="shared" si="45"/>
        <v>8.3612189381676548E-3</v>
      </c>
      <c r="AZ20" s="6">
        <f t="shared" si="45"/>
        <v>8.2359888076548576E-3</v>
      </c>
      <c r="BA20" s="6">
        <f t="shared" si="45"/>
        <v>8.5094094991324531E-3</v>
      </c>
      <c r="BB20" s="6">
        <f t="shared" si="45"/>
        <v>8.3545342783300433E-3</v>
      </c>
      <c r="BC20" s="6">
        <f t="shared" si="45"/>
        <v>8.2122203219288457E-3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20453.440700514351</v>
      </c>
      <c r="F21" s="39">
        <f>[2]Emissions!F2111</f>
        <v>51624.622138513863</v>
      </c>
      <c r="G21" s="39">
        <f>[2]Emissions!G2111</f>
        <v>68322.946313476248</v>
      </c>
      <c r="H21" s="39">
        <f>[2]Emissions!H2111</f>
        <v>53531.57438471455</v>
      </c>
      <c r="I21" s="39">
        <f>[2]Emissions!I2111</f>
        <v>72406.993816001035</v>
      </c>
      <c r="J21" s="39">
        <f>[2]Emissions!J2111</f>
        <v>55708.669641038643</v>
      </c>
      <c r="K21" s="39">
        <f>[2]Emissions!K2111</f>
        <v>49517.307033449913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5.8422243745230459E-2</v>
      </c>
      <c r="AV21" s="6">
        <f t="shared" ref="AV21:BC21" si="47">SUM(AV13:AV20)</f>
        <v>5.9314717332190181E-2</v>
      </c>
      <c r="AW21" s="6">
        <f t="shared" si="47"/>
        <v>5.2968824680778265E-2</v>
      </c>
      <c r="AX21" s="6">
        <f t="shared" si="47"/>
        <v>4.9584313307991804E-2</v>
      </c>
      <c r="AY21" s="6">
        <f t="shared" si="47"/>
        <v>4.3818234803625497E-2</v>
      </c>
      <c r="AZ21" s="6">
        <f t="shared" si="47"/>
        <v>4.0860166640443285E-2</v>
      </c>
      <c r="BA21" s="6">
        <f t="shared" si="47"/>
        <v>3.3170791072721736E-2</v>
      </c>
      <c r="BB21" s="6">
        <f t="shared" si="47"/>
        <v>3.6977047360522049E-2</v>
      </c>
      <c r="BC21" s="6">
        <f t="shared" si="47"/>
        <v>3.4964107930739334E-2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71068.700000836325</v>
      </c>
      <c r="F32" s="39">
        <f>[2]Emissions!F2362</f>
        <v>105996.81395810041</v>
      </c>
      <c r="G32" s="39">
        <f>[2]Emissions!G2362</f>
        <v>92949.441072228758</v>
      </c>
      <c r="H32" s="39">
        <f>[2]Emissions!H2362</f>
        <v>0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13025.99785132891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48699.995286831043</v>
      </c>
      <c r="F38" s="39">
        <f>[2]Emissions!F2367</f>
        <v>41045.079487182898</v>
      </c>
      <c r="G38" s="39">
        <f>[2]Emissions!G2367</f>
        <v>36438.457542358963</v>
      </c>
      <c r="H38" s="39">
        <f>[2]Emissions!H2367</f>
        <v>22694.884304386389</v>
      </c>
      <c r="I38" s="39">
        <f>[2]Emissions!I2367</f>
        <v>13426.73373407944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1.2905620651562321E-5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1917.888719999999</v>
      </c>
      <c r="F56" s="39">
        <f>[2]Emissions!F2087</f>
        <v>2271.442008</v>
      </c>
      <c r="G56" s="39">
        <f>[2]Emissions!G2087</f>
        <v>2271.442008</v>
      </c>
      <c r="H56" s="39">
        <f>[2]Emissions!H2087</f>
        <v>1433.82096</v>
      </c>
      <c r="I56" s="39">
        <f>[2]Emissions!I2087</f>
        <v>353.5532880000012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18.647435294117631</v>
      </c>
      <c r="F61" s="39">
        <f>[2]Emissions!F2092</f>
        <v>22.08499764705882</v>
      </c>
      <c r="G61" s="39">
        <f>[2]Emissions!G2092</f>
        <v>22.08499764705882</v>
      </c>
      <c r="H61" s="39">
        <f>[2]Emissions!H2092</f>
        <v>13.94089411764705</v>
      </c>
      <c r="I61" s="39">
        <f>[2]Emissions!I2092</f>
        <v>3.4375623529411872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30675.205360576962</v>
      </c>
      <c r="F62" s="39">
        <f>[2]Emissions!F2072</f>
        <v>44942.008070395423</v>
      </c>
      <c r="G62" s="39">
        <f>[2]Emissions!G2072</f>
        <v>57068.834416130652</v>
      </c>
      <c r="H62" s="39">
        <f>[2]Emissions!H2072</f>
        <v>60689.855483943778</v>
      </c>
      <c r="I62" s="39">
        <f>[2]Emissions!I2072</f>
        <v>54928.566161027768</v>
      </c>
      <c r="J62" s="39">
        <f>[2]Emissions!J2072</f>
        <v>40661.763451209787</v>
      </c>
      <c r="K62" s="39">
        <f>[2]Emissions!K2072</f>
        <v>28534.937105474</v>
      </c>
      <c r="L62" s="39">
        <f>[2]Emissions!L2072</f>
        <v>24913.916037661689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6.6802667197452231E-2</v>
      </c>
      <c r="H64" s="39">
        <f>[2]Emissions!H2058</f>
        <v>2.4670401497349528</v>
      </c>
      <c r="I64" s="39">
        <f>[2]Emissions!I2058</f>
        <v>14.69966727587785</v>
      </c>
      <c r="J64" s="39">
        <f>[2]Emissions!J2058</f>
        <v>62.539557082919622</v>
      </c>
      <c r="K64" s="39">
        <f>[2]Emissions!K2058</f>
        <v>60.139319600381043</v>
      </c>
      <c r="L64" s="39">
        <f>[2]Emissions!L2058</f>
        <v>47.839889807039803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23176.550607861202</v>
      </c>
      <c r="G65" s="39">
        <f>[2]Emissions!G2344</f>
        <v>28789.539506876961</v>
      </c>
      <c r="H65" s="39">
        <f>[2]Emissions!H2344</f>
        <v>28789.539506876961</v>
      </c>
      <c r="I65" s="39">
        <f>[2]Emissions!I2344</f>
        <v>28789.539506876961</v>
      </c>
      <c r="J65" s="39">
        <f>[2]Emissions!J2344</f>
        <v>129244.9635168223</v>
      </c>
      <c r="K65" s="39">
        <f>[2]Emissions!K2344</f>
        <v>123631.9746178065</v>
      </c>
      <c r="L65" s="39">
        <f>[2]Emissions!L2344</f>
        <v>102506.1591341755</v>
      </c>
      <c r="M65" s="39">
        <f>[2]Emissions!M2344</f>
        <v>61815.987308903263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0</v>
      </c>
      <c r="I67" s="39">
        <f>[2]Emissions!I2270</f>
        <v>7.4234108101435714</v>
      </c>
      <c r="J67" s="39">
        <f>[2]Emissions!J2270</f>
        <v>44.188120893259573</v>
      </c>
      <c r="K67" s="39">
        <f>[2]Emissions!K2270</f>
        <v>248.11852830723171</v>
      </c>
      <c r="L67" s="39">
        <f>[2]Emissions!L2270</f>
        <v>240.69511749708809</v>
      </c>
      <c r="M67" s="39">
        <f>[2]Emissions!M2270</f>
        <v>463.62234385524692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72984.96357888075</v>
      </c>
      <c r="F71" s="39">
        <f>[2]Emissions!F2280</f>
        <v>82818.299533351179</v>
      </c>
      <c r="G71" s="39">
        <f>[2]Emissions!G2280</f>
        <v>135622.79171484831</v>
      </c>
      <c r="H71" s="39">
        <f>[2]Emissions!H2280</f>
        <v>145759.08749075831</v>
      </c>
      <c r="I71" s="39">
        <f>[2]Emissions!I2280</f>
        <v>136586.26109734131</v>
      </c>
      <c r="J71" s="39">
        <f>[2]Emissions!J2280</f>
        <v>133382.45925421419</v>
      </c>
      <c r="K71" s="39">
        <f>[2]Emissions!K2280</f>
        <v>94366.184961850668</v>
      </c>
      <c r="L71" s="39">
        <f>[2]Emissions!L2280</f>
        <v>84229.889185940643</v>
      </c>
      <c r="M71" s="39">
        <f>[2]Emissions!M2280</f>
        <v>17102.984944805299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16.711566329572641</v>
      </c>
      <c r="I72" s="39">
        <f>[2]Emissions!I2172</f>
        <v>15.76734659624114</v>
      </c>
      <c r="J72" s="39">
        <f>[2]Emissions!J2172</f>
        <v>15.68478996905503</v>
      </c>
      <c r="K72" s="39">
        <f>[2]Emissions!K2172</f>
        <v>15.238267877584409</v>
      </c>
      <c r="L72" s="39">
        <f>[2]Emissions!L2172</f>
        <v>14.14771362585431</v>
      </c>
      <c r="M72" s="39">
        <f>[2]Emissions!M2172</f>
        <v>8.0733827647532088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49038.797283073858</v>
      </c>
      <c r="J78" s="39">
        <f>[2]Emissions!J2226</f>
        <v>47551.313401142623</v>
      </c>
      <c r="K78" s="39">
        <f>[2]Emissions!K2226</f>
        <v>46806.442959845277</v>
      </c>
      <c r="L78" s="39">
        <f>[2]Emissions!L2226</f>
        <v>47257.527747917462</v>
      </c>
      <c r="M78" s="39">
        <f>[2]Emissions!M2226</f>
        <v>46640.182007106298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0</v>
      </c>
      <c r="K80" s="39">
        <f>[2]Emissions!K2212</f>
        <v>0</v>
      </c>
      <c r="L80" s="39">
        <f>[2]Emissions!L2212</f>
        <v>0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5466.0540888461546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1.2915568173697181</v>
      </c>
      <c r="F83" s="39">
        <f>[2]Emissions!F2132</f>
        <v>5.3453234850163014</v>
      </c>
      <c r="G83" s="39">
        <f>[2]Emissions!G2132</f>
        <v>9.8368978308522408</v>
      </c>
      <c r="H83" s="39">
        <f>[2]Emissions!H2132</f>
        <v>11.08449690581452</v>
      </c>
      <c r="I83" s="39">
        <f>[2]Emissions!I2132</f>
        <v>7.1623050333197984</v>
      </c>
      <c r="J83" s="39">
        <f>[2]Emissions!J2132</f>
        <v>4.2332171049328728</v>
      </c>
      <c r="K83" s="39">
        <f>[2]Emissions!K2132</f>
        <v>1.6940612126008761</v>
      </c>
      <c r="L83" s="39">
        <f>[2]Emissions!L2132</f>
        <v>7.4842212922806484</v>
      </c>
      <c r="M83" s="39">
        <f>[2]Emissions!M2132</f>
        <v>13.598124710290691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0.57214273185536035</v>
      </c>
      <c r="H84" s="39">
        <f>[2]Emissions!H2125</f>
        <v>0.57214273185536035</v>
      </c>
      <c r="I84" s="39">
        <f>[2]Emissions!I2125</f>
        <v>0</v>
      </c>
      <c r="J84" s="39">
        <f>[2]Emissions!J2125</f>
        <v>0</v>
      </c>
      <c r="K84" s="39">
        <f>[2]Emissions!K2125</f>
        <v>0</v>
      </c>
      <c r="L84" s="39">
        <f>[2]Emissions!L2125</f>
        <v>0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</v>
      </c>
      <c r="K85" s="39">
        <f>[2]Emissions!K2118</f>
        <v>5156.1685581614838</v>
      </c>
      <c r="L85" s="39">
        <f>[2]Emissions!L2118</f>
        <v>3846.6914978008999</v>
      </c>
      <c r="M85" s="39">
        <f>[2]Emissions!M2118</f>
        <v>905.20601478835999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0</v>
      </c>
      <c r="K87" s="39">
        <f>[2]Emissions!K615</f>
        <v>0</v>
      </c>
      <c r="L87" s="39">
        <f>[2]Emissions!L615</f>
        <v>0</v>
      </c>
      <c r="M87" s="39">
        <f>[2]Emissions!M615</f>
        <v>0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1917.888719999999</v>
      </c>
      <c r="F92" s="40">
        <f>[2]Emissions!F2091</f>
        <v>2271.442008</v>
      </c>
      <c r="G92" s="40">
        <f>[2]Emissions!G2091</f>
        <v>2271.442008</v>
      </c>
      <c r="H92" s="40">
        <f>[2]Emissions!H2091</f>
        <v>1433.82096</v>
      </c>
      <c r="I92" s="40">
        <f>[2]Emissions!I2091</f>
        <v>353.5532880000012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0</v>
      </c>
      <c r="I93" s="40">
        <f>[2]Emissions!I2269</f>
        <v>181.88296783554361</v>
      </c>
      <c r="J93" s="40">
        <f>[2]Emissions!J2269</f>
        <v>1082.6649335046579</v>
      </c>
      <c r="K93" s="40">
        <f>[2]Emissions!K2269</f>
        <v>6079.2182269963641</v>
      </c>
      <c r="L93" s="40">
        <f>[2]Emissions!L2269</f>
        <v>5897.33525916082</v>
      </c>
      <c r="M93" s="40">
        <f>[2]Emissions!M2269</f>
        <v>11359.334679422431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5.5545170668197263</v>
      </c>
      <c r="H97" s="40">
        <f>[2]Emissions!H2279</f>
        <v>5.9696554603723557</v>
      </c>
      <c r="I97" s="40">
        <f>[2]Emissions!I2279</f>
        <v>5.5939765637136354</v>
      </c>
      <c r="J97" s="40">
        <f>[2]Emissions!J2279</f>
        <v>5.462762836350068</v>
      </c>
      <c r="K97" s="40">
        <f>[2]Emissions!K2279</f>
        <v>3.8648266878573652</v>
      </c>
      <c r="L97" s="40">
        <f>[2]Emissions!L2279</f>
        <v>3.4496882943047358</v>
      </c>
      <c r="M97" s="40">
        <f>[2]Emissions!M2279</f>
        <v>0.70046354722752091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4222.7494369700571</v>
      </c>
      <c r="F99" s="40">
        <f>[2]Emissions!F2144</f>
        <v>6855.823421622129</v>
      </c>
      <c r="G99" s="40">
        <f>[2]Emissions!G2144</f>
        <v>9131.2099691221283</v>
      </c>
      <c r="H99" s="40">
        <f>[2]Emissions!H2144</f>
        <v>7538.6278495005081</v>
      </c>
      <c r="I99" s="40">
        <f>[2]Emissions!I2144</f>
        <v>13703.060562349379</v>
      </c>
      <c r="J99" s="40">
        <f>[2]Emissions!J2144</f>
        <v>18478.09158025957</v>
      </c>
      <c r="K99" s="40">
        <f>[2]Emissions!K2144</f>
        <v>18532.977758720579</v>
      </c>
      <c r="L99" s="40">
        <f>[2]Emissions!L2144</f>
        <v>18526.33768471652</v>
      </c>
      <c r="M99" s="40">
        <f>[2]Emissions!M2144</f>
        <v>18507.675295292149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4.660436893203884</v>
      </c>
      <c r="F100" s="40">
        <f>[2]Emissions!F2096</f>
        <v>2.330218446601942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0</v>
      </c>
      <c r="K101" s="40">
        <f>[2]Emissions!K614</f>
        <v>0</v>
      </c>
      <c r="L101" s="40">
        <f>[2]Emissions!L614</f>
        <v>0</v>
      </c>
      <c r="M101" s="40">
        <f>[2]Emissions!M614</f>
        <v>0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1461.4820825807949</v>
      </c>
      <c r="M107" s="40">
        <f>[2]Emissions!M2157</f>
        <v>1461.482082581439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681.38132185430459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591.54860493989077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1339.4025631518341</v>
      </c>
      <c r="F122" s="40">
        <f>[2]Emissions!F2361</f>
        <v>1997.6783633264299</v>
      </c>
      <c r="G122" s="40">
        <f>[2]Emissions!G2361</f>
        <v>1751.77989205105</v>
      </c>
      <c r="H122" s="40">
        <f>[2]Emissions!H2361</f>
        <v>0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245.49562478946311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273.67663853028802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40843.821350574122</v>
      </c>
      <c r="F135" s="40">
        <f>[2]Emissions!F2366</f>
        <v>40612.713370461432</v>
      </c>
      <c r="G135" s="40">
        <f>[2]Emissions!G2366</f>
        <v>38699.476868319951</v>
      </c>
      <c r="H135" s="40">
        <f>[2]Emissions!H2366</f>
        <v>40369.793118631642</v>
      </c>
      <c r="I135" s="40">
        <f>[2]Emissions!I2366</f>
        <v>38751.014536549563</v>
      </c>
      <c r="J135" s="40">
        <f>[2]Emissions!J2366</f>
        <v>35747.216634090008</v>
      </c>
      <c r="K135" s="40">
        <f>[2]Emissions!K2366</f>
        <v>33451.020282748403</v>
      </c>
      <c r="L135" s="40">
        <f>[2]Emissions!L2366</f>
        <v>33361.723396672904</v>
      </c>
      <c r="M135" s="40">
        <f>[2]Emissions!M2366</f>
        <v>28887.453486855389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9.3237176470588184E-2</v>
      </c>
      <c r="F145" s="40">
        <f>[2]Emissions!F2086</f>
        <v>0.11042498823529411</v>
      </c>
      <c r="G145" s="40">
        <f>[2]Emissions!G2086</f>
        <v>0.11042498823529411</v>
      </c>
      <c r="H145" s="40">
        <f>[2]Emissions!H2086</f>
        <v>6.9704470588235298E-2</v>
      </c>
      <c r="I145" s="40">
        <f>[2]Emissions!I2086</f>
        <v>1.7187811764705949E-2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1256.3224038461551</v>
      </c>
      <c r="F155" s="40">
        <f>[2]Emissions!F2071</f>
        <v>1840.6283168762629</v>
      </c>
      <c r="G155" s="40">
        <f>[2]Emissions!G2071</f>
        <v>2337.290146735726</v>
      </c>
      <c r="H155" s="40">
        <f>[2]Emissions!H2071</f>
        <v>2485.5913508782428</v>
      </c>
      <c r="I155" s="40">
        <f>[2]Emissions!I2071</f>
        <v>2249.634108984073</v>
      </c>
      <c r="J155" s="40">
        <f>[2]Emissions!J2071</f>
        <v>1665.328195953985</v>
      </c>
      <c r="K155" s="40">
        <f>[2]Emissions!K2071</f>
        <v>1168.666366094498</v>
      </c>
      <c r="L155" s="40">
        <f>[2]Emissions!L2071</f>
        <v>1020.365161952014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0.39117937627955518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13.76359159468347</v>
      </c>
      <c r="M159" s="40">
        <f>[2]Emissions!M2164</f>
        <v>162.2550184350487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2008.414905791421</v>
      </c>
      <c r="J163" s="40">
        <f>[2]Emissions!J2225</f>
        <v>1947.4940642106189</v>
      </c>
      <c r="K163" s="40">
        <f>[2]Emissions!K2225</f>
        <v>1916.987424976599</v>
      </c>
      <c r="L163" s="40">
        <f>[2]Emissions!L2225</f>
        <v>1935.461887286722</v>
      </c>
      <c r="M163" s="40">
        <f>[2]Emissions!M2225</f>
        <v>1910.1781026801209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0</v>
      </c>
      <c r="K165" s="40">
        <f>[2]Emissions!K2211</f>
        <v>0</v>
      </c>
      <c r="L165" s="40">
        <f>[2]Emissions!L2211</f>
        <v>0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3342.3132659145281</v>
      </c>
      <c r="I166" s="40">
        <f>[2]Emissions!I2178</f>
        <v>3153.4693192482259</v>
      </c>
      <c r="J166" s="40">
        <f>[2]Emissions!J2178</f>
        <v>3136.9579938110051</v>
      </c>
      <c r="K166" s="40">
        <f>[2]Emissions!K2178</f>
        <v>3047.653575516882</v>
      </c>
      <c r="L166" s="40">
        <f>[2]Emissions!L2178</f>
        <v>2829.5427251708611</v>
      </c>
      <c r="M166" s="40">
        <f>[2]Emissions!M2178</f>
        <v>1614.676552950642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921.1794951149426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66.959771051472345</v>
      </c>
      <c r="H169" s="40">
        <f>[2]Emissions!H2124</f>
        <v>66.959771051472345</v>
      </c>
      <c r="I169" s="40">
        <f>[2]Emissions!I2124</f>
        <v>0</v>
      </c>
      <c r="J169" s="40">
        <f>[2]Emissions!J2124</f>
        <v>0</v>
      </c>
      <c r="K169" s="40">
        <f>[2]Emissions!K2124</f>
        <v>0</v>
      </c>
      <c r="L169" s="40">
        <f>[2]Emissions!L2124</f>
        <v>0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37262.498324244109</v>
      </c>
      <c r="J170" s="40">
        <f>[2]Emissions!J2117</f>
        <v>85097.282320156461</v>
      </c>
      <c r="K170" s="40">
        <f>[2]Emissions!K2117</f>
        <v>121124.93057805359</v>
      </c>
      <c r="L170" s="40">
        <f>[2]Emissions!L2117</f>
        <v>90363.655759240384</v>
      </c>
      <c r="M170" s="40">
        <f>[2]Emissions!M2117</f>
        <v>21264.43588166398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23009.719600094289</v>
      </c>
      <c r="G171" s="40">
        <f>[2]Emissions!G2343</f>
        <v>28582.304704324059</v>
      </c>
      <c r="H171" s="40">
        <f>[2]Emissions!H2343</f>
        <v>28582.304704324059</v>
      </c>
      <c r="I171" s="40">
        <f>[2]Emissions!I2343</f>
        <v>28582.304704324059</v>
      </c>
      <c r="J171" s="40">
        <f>[2]Emissions!J2343</f>
        <v>128314.6237144449</v>
      </c>
      <c r="K171" s="40">
        <f>[2]Emissions!K2343</f>
        <v>122742.03861021499</v>
      </c>
      <c r="L171" s="40">
        <f>[2]Emissions!L2343</f>
        <v>101768.29239464139</v>
      </c>
      <c r="M171" s="40">
        <f>[2]Emissions!M2343</f>
        <v>61371.019305107533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1.6367499630493629</v>
      </c>
      <c r="H173" s="40">
        <f>[2]Emissions!H2057</f>
        <v>60.445608586029337</v>
      </c>
      <c r="I173" s="40">
        <f>[2]Emissions!I2057</f>
        <v>360.16046783755678</v>
      </c>
      <c r="J173" s="40">
        <f>[2]Emissions!J2057</f>
        <v>1532.2983653038359</v>
      </c>
      <c r="K173" s="40">
        <f>[2]Emissions!K2057</f>
        <v>1473.489506680829</v>
      </c>
      <c r="L173" s="40">
        <f>[2]Emissions!L2057</f>
        <v>1172.1378974662309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597.82905320584905</v>
      </c>
      <c r="F176" s="39">
        <f>[2]Emissions!F2284</f>
        <v>678.37514976123816</v>
      </c>
      <c r="G176" s="39">
        <f>[2]Emissions!G2284</f>
        <v>1110.903413363945</v>
      </c>
      <c r="H176" s="39">
        <f>[2]Emissions!H2284</f>
        <v>1193.9310920744711</v>
      </c>
      <c r="I176" s="39">
        <f>[2]Emissions!I2284</f>
        <v>1118.795312742727</v>
      </c>
      <c r="J176" s="39">
        <f>[2]Emissions!J2284</f>
        <v>1092.552567270013</v>
      </c>
      <c r="K176" s="39">
        <f>[2]Emissions!K2284</f>
        <v>772.96533757147301</v>
      </c>
      <c r="L176" s="39">
        <f>[2]Emissions!L2284</f>
        <v>689.93765886094718</v>
      </c>
      <c r="M176" s="39">
        <f>[2]Emissions!M2284</f>
        <v>140.09270944550411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408040.74454706541</v>
      </c>
      <c r="I180" s="39">
        <f>[2]Emissions!I2177</f>
        <v>384986.04605822108</v>
      </c>
      <c r="J180" s="39">
        <f>[2]Emissions!J2177</f>
        <v>382970.28841109358</v>
      </c>
      <c r="K180" s="39">
        <f>[2]Emissions!K2177</f>
        <v>372067.70734435268</v>
      </c>
      <c r="L180" s="39">
        <f>[2]Emissions!L2177</f>
        <v>345440.00769794272</v>
      </c>
      <c r="M180" s="39">
        <f>[2]Emissions!M2177</f>
        <v>197125.09583939091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49208.709184103813</v>
      </c>
      <c r="J184" s="39">
        <f>[2]Emissions!J2224</f>
        <v>47716.071398974833</v>
      </c>
      <c r="K184" s="39">
        <f>[2]Emissions!K2224</f>
        <v>46968.620095998303</v>
      </c>
      <c r="L184" s="39">
        <f>[2]Emissions!L2224</f>
        <v>47421.267823581918</v>
      </c>
      <c r="M184" s="39">
        <f>[2]Emissions!M2224</f>
        <v>46801.783074593033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258.31136347394352</v>
      </c>
      <c r="F186" s="39">
        <f>[2]Emissions!F2137</f>
        <v>1037.165030034158</v>
      </c>
      <c r="G186" s="39">
        <f>[2]Emissions!G2137</f>
        <v>1864.7902233782861</v>
      </c>
      <c r="H186" s="39">
        <f>[2]Emissions!H2137</f>
        <v>2059.9402860896098</v>
      </c>
      <c r="I186" s="39">
        <f>[2]Emissions!I2137</f>
        <v>1303.837641590613</v>
      </c>
      <c r="J186" s="39">
        <f>[2]Emissions!J2137</f>
        <v>737.52108100160126</v>
      </c>
      <c r="K186" s="39">
        <f>[2]Emissions!K2137</f>
        <v>284.05965481633399</v>
      </c>
      <c r="L186" s="39">
        <f>[2]Emissions!L2137</f>
        <v>1184.4507704745031</v>
      </c>
      <c r="M186" s="39">
        <f>[2]Emissions!M2137</f>
        <v>2076.2605723971851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215617.4138232375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0</v>
      </c>
      <c r="J188" s="39">
        <f>[2]Emissions!J2123</f>
        <v>0</v>
      </c>
      <c r="K188" s="39">
        <f>[2]Emissions!K2123</f>
        <v>0</v>
      </c>
      <c r="L188" s="39">
        <f>[2]Emissions!L2123</f>
        <v>0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6477.8103997706403</v>
      </c>
      <c r="I189" s="39">
        <f>[2]Emissions!I2116</f>
        <v>37128.303459277347</v>
      </c>
      <c r="J189" s="39">
        <f>[2]Emissions!J2116</f>
        <v>84790.818212177954</v>
      </c>
      <c r="K189" s="39">
        <f>[2]Emissions!K2116</f>
        <v>120688.71871803309</v>
      </c>
      <c r="L189" s="39">
        <f>[2]Emissions!L2116</f>
        <v>90038.225658526411</v>
      </c>
      <c r="M189" s="39">
        <f>[2]Emissions!M2116</f>
        <v>21187.855452812881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2.440996389247152</v>
      </c>
      <c r="G191" s="39">
        <f>[2]Emissions!G2342</f>
        <v>3.0321665710055421</v>
      </c>
      <c r="H191" s="39">
        <f>[2]Emissions!H2342</f>
        <v>3.0321665710055421</v>
      </c>
      <c r="I191" s="39">
        <f>[2]Emissions!I2342</f>
        <v>3.032166571005543</v>
      </c>
      <c r="J191" s="39">
        <f>[2]Emissions!J2342</f>
        <v>13.61231421408905</v>
      </c>
      <c r="K191" s="39">
        <f>[2]Emissions!K2342</f>
        <v>13.02114403233065</v>
      </c>
      <c r="L191" s="39">
        <f>[2]Emissions!L2342</f>
        <v>10.796134789671671</v>
      </c>
      <c r="M191" s="39">
        <f>[2]Emissions!M2342</f>
        <v>6.5105720161653284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47.756482187462368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1680.305140517607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26.572941608391609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247.53817349514571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0</v>
      </c>
      <c r="K204" s="39">
        <f>[2]Emissions!K613</f>
        <v>0</v>
      </c>
      <c r="L204" s="39">
        <f>[2]Emissions!L613</f>
        <v>0</v>
      </c>
      <c r="M204" s="39">
        <f>[2]Emissions!M613</f>
        <v>0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0</v>
      </c>
      <c r="I206" s="39">
        <f>[2]Emissions!I2268</f>
        <v>181.25494728100551</v>
      </c>
      <c r="J206" s="39">
        <f>[2]Emissions!J2268</f>
        <v>1078.9266184770879</v>
      </c>
      <c r="K206" s="39">
        <f>[2]Emissions!K2268</f>
        <v>6058.227399501573</v>
      </c>
      <c r="L206" s="39">
        <f>[2]Emissions!L2268</f>
        <v>5876.9724522205679</v>
      </c>
      <c r="M206" s="39">
        <f>[2]Emissions!M2268</f>
        <v>11320.112229132281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93.237176470588182</v>
      </c>
      <c r="F207" s="39">
        <f>[2]Emissions!F2090</f>
        <v>110.42498823529409</v>
      </c>
      <c r="G207" s="39">
        <f>[2]Emissions!G2090</f>
        <v>110.42498823529409</v>
      </c>
      <c r="H207" s="39">
        <f>[2]Emissions!H2090</f>
        <v>69.704470588235296</v>
      </c>
      <c r="I207" s="39">
        <f>[2]Emissions!I2090</f>
        <v>17.187811764705941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27.543951801371929</v>
      </c>
      <c r="M209" s="39">
        <f>[2]Emissions!M2156</f>
        <v>27.543951801384068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83185.30304304637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589.41823825136612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71142.099261297044</v>
      </c>
      <c r="F228" s="39">
        <f>[2]Emissions!F2360</f>
        <v>106106.2867324106</v>
      </c>
      <c r="G228" s="39">
        <f>[2]Emissions!G2360</f>
        <v>93045.43861031314</v>
      </c>
      <c r="H228" s="39">
        <f>[2]Emissions!H2360</f>
        <v>0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13039.451011567369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0.25126448076923102</v>
      </c>
      <c r="F239" s="39">
        <f>[2]Emissions!F2070</f>
        <v>0.36812566337525249</v>
      </c>
      <c r="G239" s="39">
        <f>[2]Emissions!G2070</f>
        <v>0.4674580293471452</v>
      </c>
      <c r="H239" s="39">
        <f>[2]Emissions!H2070</f>
        <v>0.49783526662389538</v>
      </c>
      <c r="I239" s="39">
        <f>[2]Emissions!I2070</f>
        <v>0.46075461560312958</v>
      </c>
      <c r="J239" s="39">
        <f>[2]Emissions!J2070</f>
        <v>0.34389343299711211</v>
      </c>
      <c r="K239" s="39">
        <f>[2]Emissions!K2070</f>
        <v>0.24456106702521491</v>
      </c>
      <c r="L239" s="39">
        <f>[2]Emissions!L2070</f>
        <v>0.2141838297484713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40843.821350574122</v>
      </c>
      <c r="F241" s="39">
        <f>[2]Emissions!F2365</f>
        <v>40612.713370461432</v>
      </c>
      <c r="G241" s="39">
        <f>[2]Emissions!G2365</f>
        <v>38699.476868319951</v>
      </c>
      <c r="H241" s="39">
        <f>[2]Emissions!H2365</f>
        <v>40369.793118631642</v>
      </c>
      <c r="I241" s="39">
        <f>[2]Emissions!I2365</f>
        <v>38751.014536549563</v>
      </c>
      <c r="J241" s="39">
        <f>[2]Emissions!J2365</f>
        <v>35747.216634090008</v>
      </c>
      <c r="K241" s="39">
        <f>[2]Emissions!K2365</f>
        <v>33451.020282748403</v>
      </c>
      <c r="L241" s="39">
        <f>[2]Emissions!L2365</f>
        <v>33361.723396672904</v>
      </c>
      <c r="M241" s="39">
        <f>[2]Emissions!M2365</f>
        <v>28887.453486855389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1.6310984574044589</v>
      </c>
      <c r="H257" s="39">
        <f>[2]Emissions!H2056</f>
        <v>60.236896989361753</v>
      </c>
      <c r="I257" s="39">
        <f>[2]Emissions!I2056</f>
        <v>358.91687598601749</v>
      </c>
      <c r="J257" s="39">
        <f>[2]Emissions!J2056</f>
        <v>1527.0075187746211</v>
      </c>
      <c r="K257" s="39">
        <f>[2]Emissions!K2056</f>
        <v>1468.4017202426371</v>
      </c>
      <c r="L257" s="39">
        <f>[2]Emissions!L2056</f>
        <v>1168.090642788555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</v>
      </c>
      <c r="J262" s="39">
        <f>[2]Emissions!J2176</f>
        <v>15684.789969055029</v>
      </c>
      <c r="K262" s="39">
        <f>[2]Emissions!K2176</f>
        <v>15238.267877584411</v>
      </c>
      <c r="L262" s="39">
        <f>[2]Emissions!L2176</f>
        <v>14147.713625854311</v>
      </c>
      <c r="M262" s="39">
        <f>[2]Emissions!M2176</f>
        <v>8073.3827647532089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49038.797283073858</v>
      </c>
      <c r="J266" s="39">
        <f>[2]Emissions!J2223</f>
        <v>47551.313401142623</v>
      </c>
      <c r="K266" s="39">
        <f>[2]Emissions!K2223</f>
        <v>46806.442959845277</v>
      </c>
      <c r="L266" s="39">
        <f>[2]Emissions!L2223</f>
        <v>47257.527747917462</v>
      </c>
      <c r="M266" s="39">
        <f>[2]Emissions!M2223</f>
        <v>46640.182007106298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30231.039905233862</v>
      </c>
      <c r="F268" s="39">
        <f>[2]Emissions!F2136</f>
        <v>121382.8806816643</v>
      </c>
      <c r="G268" s="39">
        <f>[2]Emissions!G2136</f>
        <v>218242.6158093721</v>
      </c>
      <c r="H268" s="39">
        <f>[2]Emissions!H2136</f>
        <v>241081.67814868741</v>
      </c>
      <c r="I268" s="39">
        <f>[2]Emissions!I2136</f>
        <v>152592.4653208215</v>
      </c>
      <c r="J268" s="39">
        <f>[2]Emissions!J2136</f>
        <v>86314.550513220747</v>
      </c>
      <c r="K268" s="39">
        <f>[2]Emissions!K2136</f>
        <v>33244.448268671622</v>
      </c>
      <c r="L268" s="39">
        <f>[2]Emissions!L2136</f>
        <v>138620.221837866</v>
      </c>
      <c r="M268" s="39">
        <f>[2]Emissions!M2136</f>
        <v>242991.6956562172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4605.8974755747131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67.201787427047179</v>
      </c>
      <c r="I270" s="39">
        <f>[2]Emissions!I2122</f>
        <v>0</v>
      </c>
      <c r="J270" s="39">
        <f>[2]Emissions!J2122</f>
        <v>0</v>
      </c>
      <c r="K270" s="39">
        <f>[2]Emissions!K2122</f>
        <v>0</v>
      </c>
      <c r="L270" s="39">
        <f>[2]Emissions!L2122</f>
        <v>0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167.53671563561241</v>
      </c>
      <c r="F271" s="39">
        <f>[2]Emissions!F2115</f>
        <v>422.86379908680283</v>
      </c>
      <c r="G271" s="39">
        <f>[2]Emissions!G2115</f>
        <v>559.64188106601694</v>
      </c>
      <c r="H271" s="39">
        <f>[2]Emissions!H2115</f>
        <v>438.48388574510199</v>
      </c>
      <c r="I271" s="39">
        <f>[2]Emissions!I2115</f>
        <v>593.09482989215849</v>
      </c>
      <c r="J271" s="39">
        <f>[2]Emissions!J2115</f>
        <v>456.31674791294438</v>
      </c>
      <c r="K271" s="39">
        <f>[2]Emissions!K2115</f>
        <v>405.60251494976018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1.9558968813977771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68.81795797341735</v>
      </c>
      <c r="M273" s="39">
        <f>[2]Emissions!M2162</f>
        <v>811.27509217524357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1462.991491139509</v>
      </c>
      <c r="M276" s="39">
        <f>[2]Emissions!M2155</f>
        <v>1462.9914911401549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41.057359620515868</v>
      </c>
      <c r="F277" s="39">
        <f>[2]Emissions!F2148</f>
        <v>66.658467881595797</v>
      </c>
      <c r="G277" s="39">
        <f>[2]Emissions!G2148</f>
        <v>88.781817881595785</v>
      </c>
      <c r="H277" s="39">
        <f>[2]Emissions!H2148</f>
        <v>73.297305294122566</v>
      </c>
      <c r="I277" s="39">
        <f>[2]Emissions!I2148</f>
        <v>133.23345223480189</v>
      </c>
      <c r="J277" s="39">
        <f>[2]Emissions!J2148</f>
        <v>179.66058901564961</v>
      </c>
      <c r="K277" s="39">
        <f>[2]Emissions!K2148</f>
        <v>180.19424169879019</v>
      </c>
      <c r="L277" s="39">
        <f>[2]Emissions!L2148</f>
        <v>180.12968094036481</v>
      </c>
      <c r="M277" s="39">
        <f>[2]Emissions!M2148</f>
        <v>179.94822844231541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27.50912499999999</v>
      </c>
      <c r="J278" s="39">
        <f>[2]Emissions!J2202</f>
        <v>27.50912499999999</v>
      </c>
      <c r="K278" s="39">
        <f>[2]Emissions!K2202</f>
        <v>27.50912499999999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72.058880750274099</v>
      </c>
      <c r="G280" s="39">
        <f>[2]Emissions!G873</f>
        <v>69.284268435569004</v>
      </c>
      <c r="H280" s="39">
        <f>[2]Emissions!H873</f>
        <v>826.22179392449345</v>
      </c>
      <c r="I280" s="39">
        <f>[2]Emissions!I873</f>
        <v>826.19552771333542</v>
      </c>
      <c r="J280" s="39">
        <f>[2]Emissions!J873</f>
        <v>1965.2265626719641</v>
      </c>
      <c r="K280" s="39">
        <f>[2]Emissions!K873</f>
        <v>1965.081597942491</v>
      </c>
      <c r="L280" s="39">
        <f>[2]Emissions!L873</f>
        <v>1895.919540176918</v>
      </c>
      <c r="M280" s="39">
        <f>[2]Emissions!M873</f>
        <v>1517.4028052030369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0</v>
      </c>
      <c r="K282" s="39">
        <f>[2]Emissions!K341</f>
        <v>4.0276176493728173E-5</v>
      </c>
      <c r="L282" s="39">
        <f>[2]Emissions!L341</f>
        <v>0</v>
      </c>
      <c r="M282" s="39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5.3348268864498311E-5</v>
      </c>
      <c r="M283" s="39">
        <f>[2]Emissions!M328</f>
        <v>4.0276176493800591E-5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0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3406.9066092715238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18537.29796852664</v>
      </c>
      <c r="F287" s="39">
        <f>[2]Emissions!F653</f>
        <v>0</v>
      </c>
      <c r="G287" s="39">
        <f>[2]Emissions!G653</f>
        <v>0</v>
      </c>
      <c r="H287" s="39">
        <f>[2]Emissions!H653</f>
        <v>31811.383345448161</v>
      </c>
      <c r="I287" s="39">
        <f>[2]Emissions!I653</f>
        <v>40377.527045970171</v>
      </c>
      <c r="J287" s="39">
        <f>[2]Emissions!J653</f>
        <v>47817.502024454181</v>
      </c>
      <c r="K287" s="39">
        <f>[2]Emissions!K653</f>
        <v>55258.72336982422</v>
      </c>
      <c r="L287" s="39">
        <f>[2]Emissions!L653</f>
        <v>62699.132587835004</v>
      </c>
      <c r="M287" s="39">
        <f>[2]Emissions!M653</f>
        <v>70139.011436958128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1231.947648039042</v>
      </c>
      <c r="F289" s="39">
        <f>[2]Emissions!F1274</f>
        <v>5240.4757334817596</v>
      </c>
      <c r="G289" s="39">
        <f>[2]Emissions!G1274</f>
        <v>8169.55329456867</v>
      </c>
      <c r="H289" s="39">
        <f>[2]Emissions!H1274</f>
        <v>12828.30856759233</v>
      </c>
      <c r="I289" s="39">
        <f>[2]Emissions!I1274</f>
        <v>16299.54595587778</v>
      </c>
      <c r="J289" s="39">
        <f>[2]Emissions!J1274</f>
        <v>19688.180623910612</v>
      </c>
      <c r="K289" s="39">
        <f>[2]Emissions!K1274</f>
        <v>22808.137915463241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41801.977795238417</v>
      </c>
      <c r="G290" s="39">
        <f>[2]Emissions!G346</f>
        <v>44834.220262069903</v>
      </c>
      <c r="H290" s="39">
        <f>[2]Emissions!H346</f>
        <v>38931.431982943141</v>
      </c>
      <c r="I290" s="39">
        <f>[2]Emissions!I346</f>
        <v>22243.139784725139</v>
      </c>
      <c r="J290" s="39">
        <f>[2]Emissions!J346</f>
        <v>14292.14632891457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9.2919123452482077E-7</v>
      </c>
      <c r="J292" s="39">
        <f>[2]Emissions!J1012</f>
        <v>0</v>
      </c>
      <c r="K292" s="39">
        <f>[2]Emissions!K1012</f>
        <v>0</v>
      </c>
      <c r="L292" s="39">
        <f>[2]Emissions!L1012</f>
        <v>0</v>
      </c>
      <c r="M292" s="39">
        <f>[2]Emissions!M1012</f>
        <v>1.7030237113947591E-5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10848.567320177841</v>
      </c>
      <c r="H293" s="39">
        <f>[2]Emissions!H333</f>
        <v>19731.127898926072</v>
      </c>
      <c r="I293" s="39">
        <f>[2]Emissions!I333</f>
        <v>7461.3508861485116</v>
      </c>
      <c r="J293" s="39">
        <f>[2]Emissions!J333</f>
        <v>10422.204412397919</v>
      </c>
      <c r="K293" s="39">
        <f>[2]Emissions!K333</f>
        <v>7461.3508861485134</v>
      </c>
      <c r="L293" s="39">
        <f>[2]Emissions!L333</f>
        <v>10161.64930208805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7.5149848619999529E-2</v>
      </c>
      <c r="F294" s="39">
        <f>[2]Emissions!F689</f>
        <v>7.1678865324600369E-2</v>
      </c>
      <c r="G294" s="39">
        <f>[2]Emissions!G689</f>
        <v>0.27230067714755168</v>
      </c>
      <c r="H294" s="39">
        <f>[2]Emissions!H689</f>
        <v>0.28234428554246782</v>
      </c>
      <c r="I294" s="39">
        <f>[2]Emissions!I689</f>
        <v>0.32887066352405581</v>
      </c>
      <c r="J294" s="39">
        <f>[2]Emissions!J689</f>
        <v>0.37555626645422358</v>
      </c>
      <c r="K294" s="39">
        <f>[2]Emissions!K689</f>
        <v>0.38554284765460323</v>
      </c>
      <c r="L294" s="39">
        <f>[2]Emissions!L689</f>
        <v>0.37205469343650571</v>
      </c>
      <c r="M294" s="39">
        <f>[2]Emissions!M689</f>
        <v>0.38300176182750878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3.7869515215428022E-2</v>
      </c>
      <c r="F297" s="39">
        <f>[2]Emissions!F790</f>
        <v>0.19810033139299479</v>
      </c>
      <c r="G297" s="39">
        <f>[2]Emissions!G790</f>
        <v>0.30529192455172788</v>
      </c>
      <c r="H297" s="39">
        <f>[2]Emissions!H790</f>
        <v>0.53420732187343622</v>
      </c>
      <c r="I297" s="39">
        <f>[2]Emissions!I790</f>
        <v>0.70665113174092775</v>
      </c>
      <c r="J297" s="39">
        <f>[2]Emissions!J790</f>
        <v>0.79272765906937126</v>
      </c>
      <c r="K297" s="39">
        <f>[2]Emissions!K790</f>
        <v>0.81327969279464418</v>
      </c>
      <c r="L297" s="39">
        <f>[2]Emissions!L790</f>
        <v>0.81327969279464429</v>
      </c>
      <c r="M297" s="39">
        <f>[2]Emissions!M790</f>
        <v>0.81470917325285575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3.502953618036301E-3</v>
      </c>
      <c r="F299" s="39">
        <f>[2]Emissions!F859</f>
        <v>3.2137065866384533E-2</v>
      </c>
      <c r="G299" s="39">
        <f>[2]Emissions!G859</f>
        <v>5.7487007702992622E-2</v>
      </c>
      <c r="H299" s="39">
        <f>[2]Emissions!H859</f>
        <v>5.3984054084956858E-2</v>
      </c>
      <c r="I299" s="39">
        <f>[2]Emissions!I859</f>
        <v>0</v>
      </c>
      <c r="J299" s="39">
        <f>[2]Emissions!J859</f>
        <v>3.9467411662062378E-2</v>
      </c>
      <c r="K299" s="39">
        <f>[2]Emissions!K859</f>
        <v>4.1700321105971307E-2</v>
      </c>
      <c r="L299" s="39">
        <f>[2]Emissions!L859</f>
        <v>-1.7207872468236041E-9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61.427108008534667</v>
      </c>
      <c r="F300" s="39">
        <f>[2]Emissions!F557</f>
        <v>31.845947543697481</v>
      </c>
      <c r="G300" s="39">
        <f>[2]Emissions!G557</f>
        <v>27.801813073739499</v>
      </c>
      <c r="H300" s="39">
        <f>[2]Emissions!H557</f>
        <v>45.148924386272981</v>
      </c>
      <c r="I300" s="39">
        <f>[2]Emissions!I557</f>
        <v>26.352229335661381</v>
      </c>
      <c r="J300" s="39">
        <f>[2]Emissions!J557</f>
        <v>10.03772638287416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0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30781.490235942339</v>
      </c>
      <c r="F302" s="39">
        <f>[2]Emissions!F2069</f>
        <v>45097.725226003153</v>
      </c>
      <c r="G302" s="39">
        <f>[2]Emissions!G2069</f>
        <v>57266.569162544503</v>
      </c>
      <c r="H302" s="39">
        <f>[2]Emissions!H2069</f>
        <v>60900.136512228077</v>
      </c>
      <c r="I302" s="39">
        <f>[2]Emissions!I2069</f>
        <v>55118.885206647828</v>
      </c>
      <c r="J302" s="39">
        <f>[2]Emissions!J2069</f>
        <v>40802.650216587492</v>
      </c>
      <c r="K302" s="39">
        <f>[2]Emissions!K2069</f>
        <v>28633.806280045599</v>
      </c>
      <c r="L302" s="39">
        <f>[2]Emissions!L2069</f>
        <v>25000.238930362819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3128.6038203530229</v>
      </c>
      <c r="F306" s="39">
        <f>[2]Emissions!F372</f>
        <v>1560.5800692648211</v>
      </c>
      <c r="G306" s="39">
        <f>[2]Emissions!G372</f>
        <v>0</v>
      </c>
      <c r="H306" s="39">
        <f>[2]Emissions!H372</f>
        <v>947.52001416405881</v>
      </c>
      <c r="I306" s="39">
        <f>[2]Emissions!I372</f>
        <v>1126.297375327089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8337.8065833707897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6.6802667197452209E-5</v>
      </c>
      <c r="G309" s="39">
        <f>[2]Emissions!G2055</f>
        <v>6.6802667197452223E-5</v>
      </c>
      <c r="H309" s="39">
        <f>[2]Emissions!H2055</f>
        <v>2.4670401497349529E-3</v>
      </c>
      <c r="I309" s="39">
        <f>[2]Emissions!I2055</f>
        <v>1.469966727587785E-2</v>
      </c>
      <c r="J309" s="39">
        <f>[2]Emissions!J2055</f>
        <v>6.2539557082919639E-2</v>
      </c>
      <c r="K309" s="39">
        <f>[2]Emissions!K2055</f>
        <v>6.0139319600381047E-2</v>
      </c>
      <c r="L309" s="39">
        <f>[2]Emissions!L2055</f>
        <v>4.7839889807039807E-2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1.7910930848936431</v>
      </c>
      <c r="F310" s="39">
        <f>[2]Emissions!F1076</f>
        <v>1.670088584202694</v>
      </c>
      <c r="G310" s="39">
        <f>[2]Emissions!G1076</f>
        <v>0.39294583457526772</v>
      </c>
      <c r="H310" s="39">
        <f>[2]Emissions!H1076</f>
        <v>0.81957112123695863</v>
      </c>
      <c r="I310" s="39">
        <f>[2]Emissions!I1076</f>
        <v>0.41752214605061339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39.317807754032657</v>
      </c>
      <c r="G312" s="39">
        <f>[2]Emissions!G782</f>
        <v>42.037099514982728</v>
      </c>
      <c r="H312" s="39">
        <f>[2]Emissions!H782</f>
        <v>56.035404483161159</v>
      </c>
      <c r="I312" s="39">
        <f>[2]Emissions!I782</f>
        <v>58.729619927074133</v>
      </c>
      <c r="J312" s="39">
        <f>[2]Emissions!J782</f>
        <v>75.769539582412335</v>
      </c>
      <c r="K312" s="39">
        <f>[2]Emissions!K782</f>
        <v>29.397217735227638</v>
      </c>
      <c r="L312" s="39">
        <f>[2]Emissions!L782</f>
        <v>28.364650314216561</v>
      </c>
      <c r="M312" s="39">
        <f>[2]Emissions!M782</f>
        <v>23.583548185301471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102.0743280741783</v>
      </c>
      <c r="F313" s="39">
        <f>[2]Emissions!F1323</f>
        <v>59.828009905831102</v>
      </c>
      <c r="G313" s="39">
        <f>[2]Emissions!G1323</f>
        <v>94.528416538063041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2.0476738461538448</v>
      </c>
      <c r="F314" s="39">
        <f>[2]Emissions!F851</f>
        <v>1.6381390769230759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0.40953476923076909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5.4655841336677113</v>
      </c>
      <c r="F315" s="39">
        <f>[2]Emissions!F1068</f>
        <v>214.07780539027701</v>
      </c>
      <c r="G315" s="39">
        <f>[2]Emissions!G1068</f>
        <v>394.91102968216171</v>
      </c>
      <c r="H315" s="39">
        <f>[2]Emissions!H1068</f>
        <v>616.10488341012694</v>
      </c>
      <c r="I315" s="39">
        <f>[2]Emissions!I1068</f>
        <v>805.6454138675731</v>
      </c>
      <c r="J315" s="39">
        <f>[2]Emissions!J1068</f>
        <v>837.22477072678294</v>
      </c>
      <c r="K315" s="39">
        <f>[2]Emissions!K1068</f>
        <v>883.51501059566738</v>
      </c>
      <c r="L315" s="39">
        <f>[2]Emissions!L1068</f>
        <v>936.42687193902566</v>
      </c>
      <c r="M315" s="39">
        <f>[2]Emissions!M1068</f>
        <v>994.68858596299924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115104.3725345362</v>
      </c>
      <c r="F317" s="39">
        <f>[2]Emissions!F1020</f>
        <v>98934.455285260541</v>
      </c>
      <c r="G317" s="39">
        <f>[2]Emissions!G1020</f>
        <v>79147.564228208445</v>
      </c>
      <c r="H317" s="39">
        <f>[2]Emissions!H1020</f>
        <v>55551.244919673532</v>
      </c>
      <c r="I317" s="39">
        <f>[2]Emissions!I1020</f>
        <v>37741.258248478887</v>
      </c>
      <c r="J317" s="39">
        <f>[2]Emissions!J1020</f>
        <v>18814.42856734075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9912.8214569473876</v>
      </c>
      <c r="H318" s="39">
        <f>[2]Emissions!H1234</f>
        <v>6608.5476379649263</v>
      </c>
      <c r="I318" s="39">
        <f>[2]Emissions!I1234</f>
        <v>3304.2738189824622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26.04478499999999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12917.787487801361</v>
      </c>
      <c r="F320" s="39">
        <f>[2]Emissions!F1242</f>
        <v>16032.76896378146</v>
      </c>
      <c r="G320" s="39">
        <f>[2]Emissions!G1242</f>
        <v>17947.742171766229</v>
      </c>
      <c r="H320" s="39">
        <f>[2]Emissions!H1242</f>
        <v>21865.438227496699</v>
      </c>
      <c r="I320" s="39">
        <f>[2]Emissions!I1242</f>
        <v>23152.202821312851</v>
      </c>
      <c r="J320" s="39">
        <f>[2]Emissions!J1242</f>
        <v>25546.329297387751</v>
      </c>
      <c r="K320" s="39">
        <f>[2]Emissions!K1242</f>
        <v>25735.451880690689</v>
      </c>
      <c r="L320" s="39">
        <f>[2]Emissions!L1242</f>
        <v>25956.976265482601</v>
      </c>
      <c r="M320" s="39">
        <f>[2]Emissions!M1242</f>
        <v>26231.14682728675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10.14154971361384</v>
      </c>
      <c r="F325" s="39">
        <f>[2]Emissions!F661</f>
        <v>9.0538058289757917</v>
      </c>
      <c r="G325" s="39">
        <f>[2]Emissions!G661</f>
        <v>0</v>
      </c>
      <c r="H325" s="39">
        <f>[2]Emissions!H661</f>
        <v>9.3352795789931164</v>
      </c>
      <c r="I325" s="39">
        <f>[2]Emissions!I661</f>
        <v>16.788945996456292</v>
      </c>
      <c r="J325" s="39">
        <f>[2]Emissions!J661</f>
        <v>6.4166050638031624</v>
      </c>
      <c r="K325" s="39">
        <f>[2]Emissions!K661</f>
        <v>5.7729116243449647</v>
      </c>
      <c r="L325" s="39">
        <f>[2]Emissions!L661</f>
        <v>8.563599088930669</v>
      </c>
      <c r="M325" s="39">
        <f>[2]Emissions!M661</f>
        <v>9.9350117592735767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6030.4125789861091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9.2401154128267805E-4</v>
      </c>
      <c r="F328" s="39">
        <f>[2]Emissions!F1189</f>
        <v>6.6639725282302423E-4</v>
      </c>
      <c r="G328" s="39">
        <f>[2]Emissions!G1189</f>
        <v>6.1600769418845218E-4</v>
      </c>
      <c r="H328" s="39">
        <f>[2]Emissions!H1189</f>
        <v>4.6200577064133902E-4</v>
      </c>
      <c r="I328" s="39">
        <f>[2]Emissions!I1189</f>
        <v>3.0800384709422609E-4</v>
      </c>
      <c r="J328" s="39">
        <f>[2]Emissions!J1189</f>
        <v>1.5400192354711299E-4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47.751193436780291</v>
      </c>
      <c r="J329" s="39">
        <f>[2]Emissions!J1129</f>
        <v>47.751193436780291</v>
      </c>
      <c r="K329" s="39">
        <f>[2]Emissions!K1129</f>
        <v>139.88224715516961</v>
      </c>
      <c r="L329" s="39">
        <f>[2]Emissions!L1129</f>
        <v>139.644919981805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1921.707096568907</v>
      </c>
      <c r="F331" s="39">
        <f>[2]Emissions!F1218</f>
        <v>1727.882032796369</v>
      </c>
      <c r="G331" s="39">
        <f>[2]Emissions!G1218</f>
        <v>1382.3056262370951</v>
      </c>
      <c r="H331" s="39">
        <f>[2]Emissions!H1218</f>
        <v>834.19984998220048</v>
      </c>
      <c r="I331" s="39">
        <f>[2]Emissions!I1218</f>
        <v>417.09992499110018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673.92712916923915</v>
      </c>
      <c r="G332" s="39">
        <f>[2]Emissions!G895</f>
        <v>320.93091513219582</v>
      </c>
      <c r="H332" s="39">
        <f>[2]Emissions!H895</f>
        <v>1132.35626143987</v>
      </c>
      <c r="I332" s="39">
        <f>[2]Emissions!I895</f>
        <v>1353.8457969099311</v>
      </c>
      <c r="J332" s="39">
        <f>[2]Emissions!J895</f>
        <v>1487.8073113608771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1656.5699744559081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0.95024368645624357</v>
      </c>
      <c r="F333" s="39">
        <f>[2]Emissions!F1106</f>
        <v>2.2026476101490138</v>
      </c>
      <c r="G333" s="39">
        <f>[2]Emissions!G1106</f>
        <v>0.1054823925896093</v>
      </c>
      <c r="H333" s="39">
        <f>[2]Emissions!H1106</f>
        <v>1.2992239841997579</v>
      </c>
      <c r="I333" s="39">
        <f>[2]Emissions!I1106</f>
        <v>0.88105904405960545</v>
      </c>
      <c r="J333" s="39">
        <f>[2]Emissions!J1106</f>
        <v>0.44052952202980289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0</v>
      </c>
      <c r="J336" s="39">
        <f>[2]Emissions!J362</f>
        <v>0</v>
      </c>
      <c r="K336" s="39">
        <f>[2]Emissions!K362</f>
        <v>5.334826886450178E-5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4852.1701817113371</v>
      </c>
      <c r="I338" s="39">
        <f>[2]Emissions!I377</f>
        <v>5767.6739895814007</v>
      </c>
      <c r="J338" s="39">
        <f>[2]Emissions!J377</f>
        <v>3885.5498807805761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3269.3514433126552</v>
      </c>
      <c r="L339" s="39">
        <f>[2]Emissions!L387</f>
        <v>28742.735142439389</v>
      </c>
      <c r="M339" s="39">
        <f>[2]Emissions!M387</f>
        <v>44860.503211778501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22617.195322573709</v>
      </c>
      <c r="F340" s="39">
        <f>[2]Emissions!F382</f>
        <v>11260.001258842971</v>
      </c>
      <c r="G340" s="39">
        <f>[2]Emissions!G382</f>
        <v>13253.552817378169</v>
      </c>
      <c r="H340" s="39">
        <f>[2]Emissions!H382</f>
        <v>5630.0006294214872</v>
      </c>
      <c r="I340" s="39">
        <f>[2]Emissions!I382</f>
        <v>2815.0003147107432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0</v>
      </c>
      <c r="J346" s="39">
        <f>[2]Emissions!J619</f>
        <v>8.3242093236591888E-3</v>
      </c>
      <c r="K346" s="39">
        <f>[2]Emissions!K619</f>
        <v>6.2712072554784518E-2</v>
      </c>
      <c r="L346" s="39">
        <f>[2]Emissions!L619</f>
        <v>6.2712072554784504E-2</v>
      </c>
      <c r="M346" s="39">
        <f>[2]Emissions!M619</f>
        <v>5.8450077381071018E-2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48699.995286831043</v>
      </c>
      <c r="F347" s="39">
        <f>[2]Emissions!F2369</f>
        <v>41045.079487182898</v>
      </c>
      <c r="G347" s="39">
        <f>[2]Emissions!G2369</f>
        <v>36438.457542358963</v>
      </c>
      <c r="H347" s="39">
        <f>[2]Emissions!H2369</f>
        <v>22694.884304386389</v>
      </c>
      <c r="I347" s="39">
        <f>[2]Emissions!I2369</f>
        <v>13426.73373407944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1.2905620651562321E-5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72984.96357888075</v>
      </c>
      <c r="F352" s="39">
        <f>[2]Emissions!F2283</f>
        <v>82818.299533351179</v>
      </c>
      <c r="G352" s="39">
        <f>[2]Emissions!G2283</f>
        <v>135622.79171484831</v>
      </c>
      <c r="H352" s="39">
        <f>[2]Emissions!H2283</f>
        <v>145759.08749075831</v>
      </c>
      <c r="I352" s="39">
        <f>[2]Emissions!I2283</f>
        <v>136586.26109734131</v>
      </c>
      <c r="J352" s="39">
        <f>[2]Emissions!J2283</f>
        <v>133382.45925421419</v>
      </c>
      <c r="K352" s="39">
        <f>[2]Emissions!K2283</f>
        <v>94366.184961850668</v>
      </c>
      <c r="L352" s="39">
        <f>[2]Emissions!L2283</f>
        <v>84229.889185940643</v>
      </c>
      <c r="M352" s="39">
        <f>[2]Emissions!M2283</f>
        <v>17102.984944805299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355.05402025413127</v>
      </c>
      <c r="G355" s="39">
        <f>[2]Emissions!G2347</f>
        <v>441.04241032807892</v>
      </c>
      <c r="H355" s="39">
        <f>[2]Emissions!H2347</f>
        <v>441.04241032807892</v>
      </c>
      <c r="I355" s="39">
        <f>[2]Emissions!I2347</f>
        <v>441.04241032807892</v>
      </c>
      <c r="J355" s="39">
        <f>[2]Emissions!J2347</f>
        <v>1979.97297659477</v>
      </c>
      <c r="K355" s="39">
        <f>[2]Emissions!K2347</f>
        <v>1893.9845865208219</v>
      </c>
      <c r="L355" s="39">
        <f>[2]Emissions!L2347</f>
        <v>1570.346878497696</v>
      </c>
      <c r="M355" s="39">
        <f>[2]Emissions!M2347</f>
        <v>946.9922932604112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3.1369579938110048</v>
      </c>
      <c r="K359" s="39">
        <f>[2]Emissions!K2175</f>
        <v>3.047653575516883</v>
      </c>
      <c r="L359" s="39">
        <f>[2]Emissions!L2175</f>
        <v>2.829542725170862</v>
      </c>
      <c r="M359" s="39">
        <f>[2]Emissions!M2175</f>
        <v>1.6146765529506411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2.0249715347713728</v>
      </c>
      <c r="J363" s="39">
        <f>[2]Emissions!J2222</f>
        <v>2.0230373750824051</v>
      </c>
      <c r="K363" s="39">
        <f>[2]Emissions!K2222</f>
        <v>2.0670333837664918</v>
      </c>
      <c r="L363" s="39">
        <f>[2]Emissions!L2222</f>
        <v>2.1061942000502838</v>
      </c>
      <c r="M363" s="39">
        <f>[2]Emissions!M2222</f>
        <v>2.140280996094992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0</v>
      </c>
      <c r="K364" s="39">
        <f>[2]Emissions!K2215</f>
        <v>0</v>
      </c>
      <c r="L364" s="39">
        <f>[2]Emissions!L2215</f>
        <v>0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5466.0540888461546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1291.5568173697179</v>
      </c>
      <c r="F366" s="39">
        <f>[2]Emissions!F2135</f>
        <v>5185.82515017079</v>
      </c>
      <c r="G366" s="39">
        <f>[2]Emissions!G2135</f>
        <v>9323.9511168914323</v>
      </c>
      <c r="H366" s="39">
        <f>[2]Emissions!H2135</f>
        <v>10299.701430448051</v>
      </c>
      <c r="I366" s="39">
        <f>[2]Emissions!I2135</f>
        <v>6519.1882079530697</v>
      </c>
      <c r="J366" s="39">
        <f>[2]Emissions!J2135</f>
        <v>3687.605405008007</v>
      </c>
      <c r="K366" s="39">
        <f>[2]Emissions!K2135</f>
        <v>1420.2982740816699</v>
      </c>
      <c r="L366" s="39">
        <f>[2]Emissions!L2135</f>
        <v>5922.2538523725143</v>
      </c>
      <c r="M366" s="39">
        <f>[2]Emissions!M2135</f>
        <v>10381.302861985931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66.959771051472345</v>
      </c>
      <c r="H368" s="39">
        <f>[2]Emissions!H2121</f>
        <v>66.959771051472345</v>
      </c>
      <c r="I368" s="39">
        <f>[2]Emissions!I2121</f>
        <v>0</v>
      </c>
      <c r="J368" s="39">
        <f>[2]Emissions!J2121</f>
        <v>0</v>
      </c>
      <c r="K368" s="39">
        <f>[2]Emissions!K2121</f>
        <v>0</v>
      </c>
      <c r="L368" s="39">
        <f>[2]Emissions!L2121</f>
        <v>0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20453.440700514351</v>
      </c>
      <c r="F369" s="39">
        <f>[2]Emissions!F2114</f>
        <v>51624.622138513863</v>
      </c>
      <c r="G369" s="39">
        <f>[2]Emissions!G2114</f>
        <v>68322.946313476248</v>
      </c>
      <c r="H369" s="39">
        <f>[2]Emissions!H2114</f>
        <v>53531.57438471455</v>
      </c>
      <c r="I369" s="39">
        <f>[2]Emissions!I2114</f>
        <v>72406.993816001035</v>
      </c>
      <c r="J369" s="39">
        <f>[2]Emissions!J2114</f>
        <v>55708.669641038643</v>
      </c>
      <c r="K369" s="39">
        <f>[2]Emissions!K2114</f>
        <v>49517.307033449913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</v>
      </c>
      <c r="I378" s="39">
        <f>[2]Emissions!I2272</f>
        <v>1.4846821620287141</v>
      </c>
      <c r="J378" s="39">
        <f>[2]Emissions!J2272</f>
        <v>8.837624178651911</v>
      </c>
      <c r="K378" s="39">
        <f>[2]Emissions!K2272</f>
        <v>49.623705661446323</v>
      </c>
      <c r="L378" s="39">
        <f>[2]Emissions!L2272</f>
        <v>48.139023499417597</v>
      </c>
      <c r="M378" s="39">
        <f>[2]Emissions!M2272</f>
        <v>92.724468771049359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0</v>
      </c>
      <c r="K381" s="39">
        <f>[2]Emissions!K612</f>
        <v>0</v>
      </c>
      <c r="L381" s="39">
        <f>[2]Emissions!L612</f>
        <v>0</v>
      </c>
      <c r="M381" s="39">
        <f>[2]Emissions!M612</f>
        <v>0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0</v>
      </c>
      <c r="I383" s="39">
        <f>[2]Emissions!I2267</f>
        <v>7.4234108101435704E-3</v>
      </c>
      <c r="J383" s="39">
        <f>[2]Emissions!J2267</f>
        <v>4.4188120893259568E-2</v>
      </c>
      <c r="K383" s="39">
        <f>[2]Emissions!K2267</f>
        <v>0.24811852830723169</v>
      </c>
      <c r="L383" s="39">
        <f>[2]Emissions!L2267</f>
        <v>0.24069511749708811</v>
      </c>
      <c r="M383" s="39">
        <f>[2]Emissions!M2267</f>
        <v>0.46362234385524692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1.864743529411763E-2</v>
      </c>
      <c r="F384" s="39">
        <f>[2]Emissions!F2089</f>
        <v>2.2084997647058811E-2</v>
      </c>
      <c r="G384" s="39">
        <f>[2]Emissions!G2089</f>
        <v>2.2084997647058818E-2</v>
      </c>
      <c r="H384" s="39">
        <f>[2]Emissions!H2089</f>
        <v>1.3940894117647059E-2</v>
      </c>
      <c r="I384" s="39">
        <f>[2]Emissions!I2089</f>
        <v>3.4375623529411879E-3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0.41062925142133438</v>
      </c>
      <c r="F386" s="39">
        <f>[2]Emissions!F376</f>
        <v>0.20482613409100781</v>
      </c>
      <c r="G386" s="39">
        <f>[2]Emissions!G376</f>
        <v>0</v>
      </c>
      <c r="H386" s="39">
        <f>[2]Emissions!H376</f>
        <v>0.12436200185903271</v>
      </c>
      <c r="I386" s="39">
        <f>[2]Emissions!I376</f>
        <v>0.1478265305116804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1.060871275086207E-3</v>
      </c>
      <c r="F389" s="39">
        <f>[2]Emissions!F1143</f>
        <v>1.2404033213822519E-3</v>
      </c>
      <c r="G389" s="39">
        <f>[2]Emissions!G1143</f>
        <v>1.3260297781032011E-3</v>
      </c>
      <c r="H389" s="39">
        <f>[2]Emissions!H1143</f>
        <v>1.467602341680021E-3</v>
      </c>
      <c r="I389" s="39">
        <f>[2]Emissions!I1143</f>
        <v>1.3387494467100921E-3</v>
      </c>
      <c r="J389" s="39">
        <f>[2]Emissions!J1143</f>
        <v>1.3180709038960021E-3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11.81688975903614</v>
      </c>
      <c r="I390" s="39">
        <f>[2]Emissions!I924</f>
        <v>11.81688975903614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5.5167762802591277E-3</v>
      </c>
      <c r="J392" s="39">
        <f>[2]Emissions!J865</f>
        <v>3.2529922135962973E-2</v>
      </c>
      <c r="K392" s="39">
        <f>[2]Emissions!K865</f>
        <v>0.20010570767679359</v>
      </c>
      <c r="L392" s="39">
        <f>[2]Emissions!L865</f>
        <v>0.2002039250194671</v>
      </c>
      <c r="M392" s="39">
        <f>[2]Emissions!M865</f>
        <v>7.3272400551689882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2.9685068860877988</v>
      </c>
      <c r="F393" s="39">
        <f>[2]Emissions!F386</f>
        <v>1.4778751652231401</v>
      </c>
      <c r="G393" s="39">
        <f>[2]Emissions!G386</f>
        <v>1.7395288072808841</v>
      </c>
      <c r="H393" s="39">
        <f>[2]Emissions!H386</f>
        <v>0.73893758261157028</v>
      </c>
      <c r="I393" s="39">
        <f>[2]Emissions!I386</f>
        <v>0.36946879130578503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426.53030341113509</v>
      </c>
      <c r="I397" s="39">
        <f>[2]Emissions!I887</f>
        <v>693.0872831395119</v>
      </c>
      <c r="J397" s="39">
        <f>[2]Emissions!J887</f>
        <v>693.0872831395119</v>
      </c>
      <c r="K397" s="39">
        <f>[2]Emissions!K887</f>
        <v>719.3284775085948</v>
      </c>
      <c r="L397" s="39">
        <f>[2]Emissions!L887</f>
        <v>756.53480467819577</v>
      </c>
      <c r="M397" s="39">
        <f>[2]Emissions!M887</f>
        <v>760.31146870527868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0.63684733634961299</v>
      </c>
      <c r="I400" s="39">
        <f>[2]Emissions!I381</f>
        <v>0.75700721113255887</v>
      </c>
      <c r="J400" s="39">
        <f>[2]Emissions!J381</f>
        <v>0.50997842185245068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0.15421659705743651</v>
      </c>
      <c r="H402" s="39">
        <f>[2]Emissions!H675</f>
        <v>1.322168806417547</v>
      </c>
      <c r="I402" s="39">
        <f>[2]Emissions!I675</f>
        <v>2.0047576734834109</v>
      </c>
      <c r="J402" s="39">
        <f>[2]Emissions!J675</f>
        <v>2.4384314737167001</v>
      </c>
      <c r="K402" s="39">
        <f>[2]Emissions!K675</f>
        <v>2.0836471644612642</v>
      </c>
      <c r="L402" s="39">
        <f>[2]Emissions!L675</f>
        <v>2.2915734350975372</v>
      </c>
      <c r="M402" s="39">
        <f>[2]Emissions!M675</f>
        <v>2.5415983197073588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66.562555029447211</v>
      </c>
      <c r="F403" s="39">
        <f>[2]Emissions!F65</f>
        <v>49.921916272083322</v>
      </c>
      <c r="G403" s="39">
        <f>[2]Emissions!G65</f>
        <v>33.28127751472222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910.07938855902421</v>
      </c>
      <c r="F405" s="39">
        <f>[2]Emissions!F147</f>
        <v>974.17846011348286</v>
      </c>
      <c r="G405" s="39">
        <f>[2]Emissions!G147</f>
        <v>933.35113603622699</v>
      </c>
      <c r="H405" s="39">
        <f>[2]Emissions!H147</f>
        <v>2573.0452533783059</v>
      </c>
      <c r="I405" s="39">
        <f>[2]Emissions!I147</f>
        <v>2920.5703860728499</v>
      </c>
      <c r="J405" s="39">
        <f>[2]Emissions!J147</f>
        <v>2920.9082205277</v>
      </c>
      <c r="K405" s="39">
        <f>[2]Emissions!K147</f>
        <v>2921.1500966258131</v>
      </c>
      <c r="L405" s="39">
        <f>[2]Emissions!L147</f>
        <v>2921.1500966258118</v>
      </c>
      <c r="M405" s="39">
        <f>[2]Emissions!M147</f>
        <v>2920.3280383375359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282.1512242723573</v>
      </c>
      <c r="F406" s="39">
        <f>[2]Emissions!F133</f>
        <v>328.75972435237952</v>
      </c>
      <c r="G406" s="39">
        <f>[2]Emissions!G133</f>
        <v>361.22298932032368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47.921951063628633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1686.127139762159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1461.4820825807949</v>
      </c>
      <c r="M410" s="39">
        <f>[2]Emissions!M2154</f>
        <v>1461.482082581439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4222.7494369700571</v>
      </c>
      <c r="F411" s="39">
        <f>[2]Emissions!F2147</f>
        <v>6855.823421622129</v>
      </c>
      <c r="G411" s="39">
        <f>[2]Emissions!G2147</f>
        <v>9131.2099691221283</v>
      </c>
      <c r="H411" s="39">
        <f>[2]Emissions!H2147</f>
        <v>7538.6278495005081</v>
      </c>
      <c r="I411" s="39">
        <f>[2]Emissions!I2147</f>
        <v>13703.060562349379</v>
      </c>
      <c r="J411" s="39">
        <f>[2]Emissions!J2147</f>
        <v>18478.09158025957</v>
      </c>
      <c r="K411" s="39">
        <f>[2]Emissions!K2147</f>
        <v>18532.977758720579</v>
      </c>
      <c r="L411" s="39">
        <f>[2]Emissions!L2147</f>
        <v>18526.33768471652</v>
      </c>
      <c r="M411" s="39">
        <f>[2]Emissions!M2147</f>
        <v>18507.675295292149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5982.9007506944426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3293.8388881520768</v>
      </c>
      <c r="F418" s="39">
        <f>[2]Emissions!F1336</f>
        <v>4259.7850685297208</v>
      </c>
      <c r="G418" s="39">
        <f>[2]Emissions!G1336</f>
        <v>4861.8533460010658</v>
      </c>
      <c r="H418" s="39">
        <f>[2]Emissions!H1336</f>
        <v>5966.9644396783606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8490.7983946981985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821.46998732074189</v>
      </c>
      <c r="F423" s="39">
        <f>[2]Emissions!F1451</f>
        <v>0</v>
      </c>
      <c r="G423" s="39">
        <f>[2]Emissions!G1451</f>
        <v>3174.9533681010321</v>
      </c>
      <c r="H423" s="39">
        <f>[2]Emissions!H1451</f>
        <v>3810.1678781917112</v>
      </c>
      <c r="I423" s="39">
        <f>[2]Emissions!I1451</f>
        <v>1634.562019744244</v>
      </c>
      <c r="J423" s="39">
        <f>[2]Emissions!J1451</f>
        <v>1009.694487720803</v>
      </c>
      <c r="K423" s="39">
        <f>[2]Emissions!K1451</f>
        <v>1041.160257463931</v>
      </c>
      <c r="L423" s="39">
        <f>[2]Emissions!L1451</f>
        <v>792.0049410808067</v>
      </c>
      <c r="M423" s="39">
        <f>[2]Emissions!M1451</f>
        <v>480.16839312741843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16.200111111111109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2278.539072016461</v>
      </c>
      <c r="G430" s="39">
        <f>[2]Emissions!G1430</f>
        <v>1822.8312576131691</v>
      </c>
      <c r="H430" s="39">
        <f>[2]Emissions!H1430</f>
        <v>2597.5345420987651</v>
      </c>
      <c r="I430" s="39">
        <f>[2]Emissions!I1430</f>
        <v>911.41562880658444</v>
      </c>
      <c r="J430" s="39">
        <f>[2]Emissions!J1430</f>
        <v>455.70781440329222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23.679089857992</v>
      </c>
      <c r="H431" s="39">
        <f>[2]Emissions!H1379</f>
        <v>25.313567073170731</v>
      </c>
      <c r="I431" s="39">
        <f>[2]Emissions!I1379</f>
        <v>10.125426829268291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259.09624057216752</v>
      </c>
      <c r="F432" s="39">
        <f>[2]Emissions!F1188</f>
        <v>186.86024494281079</v>
      </c>
      <c r="G432" s="39">
        <f>[2]Emissions!G1188</f>
        <v>172.73082704811159</v>
      </c>
      <c r="H432" s="39">
        <f>[2]Emissions!H1188</f>
        <v>129.54812028608379</v>
      </c>
      <c r="I432" s="39">
        <f>[2]Emissions!I1188</f>
        <v>86.365413524055839</v>
      </c>
      <c r="J432" s="39">
        <f>[2]Emissions!J1188</f>
        <v>43.182706762027991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183.24574582118939</v>
      </c>
      <c r="F433" s="39">
        <f>[2]Emissions!F938</f>
        <v>183.24574582118939</v>
      </c>
      <c r="G433" s="39">
        <f>[2]Emissions!G938</f>
        <v>107.86171478073661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71.984535621136558</v>
      </c>
      <c r="G435" s="39">
        <f>[2]Emissions!G872</f>
        <v>69.212785950267943</v>
      </c>
      <c r="H435" s="39">
        <f>[2]Emissions!H872</f>
        <v>825.36935817575579</v>
      </c>
      <c r="I435" s="39">
        <f>[2]Emissions!I872</f>
        <v>825.34311906417008</v>
      </c>
      <c r="J435" s="39">
        <f>[2]Emissions!J872</f>
        <v>1963.198984376754</v>
      </c>
      <c r="K435" s="39">
        <f>[2]Emissions!K872</f>
        <v>1963.05416921138</v>
      </c>
      <c r="L435" s="39">
        <f>[2]Emissions!L872</f>
        <v>1893.9634678429979</v>
      </c>
      <c r="M435" s="39">
        <f>[2]Emissions!M872</f>
        <v>1515.8372589951041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1601.144516292504</v>
      </c>
      <c r="G436" s="39">
        <f>[2]Emissions!G519</f>
        <v>1601.144516292504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1263.908525909002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0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0.89994710585714832</v>
      </c>
      <c r="J441" s="39">
        <f>[2]Emissions!J1128</f>
        <v>0.89994710585714832</v>
      </c>
      <c r="K441" s="39">
        <f>[2]Emissions!K1128</f>
        <v>2.6363031879979189</v>
      </c>
      <c r="L441" s="39">
        <f>[2]Emissions!L1128</f>
        <v>2.63183038035818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5134.6828889084891</v>
      </c>
      <c r="G444" s="39">
        <f>[2]Emissions!G894</f>
        <v>2445.1879248167288</v>
      </c>
      <c r="H444" s="39">
        <f>[2]Emissions!H894</f>
        <v>8627.4762776371081</v>
      </c>
      <c r="I444" s="39">
        <f>[2]Emissions!I894</f>
        <v>10315.015595504239</v>
      </c>
      <c r="J444" s="39">
        <f>[2]Emissions!J894</f>
        <v>11335.67475322573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7747.567026402854</v>
      </c>
      <c r="G447" s="39">
        <f>[2]Emissions!G25</f>
        <v>5165.0446842685669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138.80557001129799</v>
      </c>
      <c r="F451" s="39">
        <f>[2]Emissions!F1105</f>
        <v>298.60155747080148</v>
      </c>
      <c r="G451" s="39">
        <f>[2]Emissions!G1105</f>
        <v>26.624797486910989</v>
      </c>
      <c r="H451" s="39">
        <f>[2]Emissions!H1105</f>
        <v>176.2954724278695</v>
      </c>
      <c r="I451" s="39">
        <f>[2]Emissions!I1105</f>
        <v>119.4406229883206</v>
      </c>
      <c r="J451" s="39">
        <f>[2]Emissions!J1105</f>
        <v>59.720311494160313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1179.0441284397041</v>
      </c>
      <c r="H453" s="39">
        <f>[2]Emissions!H473</f>
        <v>786.02941895980302</v>
      </c>
      <c r="I453" s="39">
        <f>[2]Emissions!I473</f>
        <v>393.0147094799014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5545.6888868717997</v>
      </c>
      <c r="G455" s="39">
        <f>[2]Emissions!G7</f>
        <v>7238.9798383495136</v>
      </c>
      <c r="H455" s="39">
        <f>[2]Emissions!H7</f>
        <v>2308.7129266521538</v>
      </c>
      <c r="I455" s="39">
        <f>[2]Emissions!I7</f>
        <v>2013.2159756448959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2244.828527544747</v>
      </c>
      <c r="M455" s="39">
        <f>[2]Emissions!M7</f>
        <v>7885.7561913604632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3.7330400151153338</v>
      </c>
      <c r="I457" s="39">
        <f>[2]Emissions!I1782</f>
        <v>0</v>
      </c>
      <c r="J457" s="39">
        <f>[2]Emissions!J1782</f>
        <v>1.3435397592010041</v>
      </c>
      <c r="K457" s="39">
        <f>[2]Emissions!K1782</f>
        <v>7.4525149404825592</v>
      </c>
      <c r="L457" s="39">
        <f>[2]Emissions!L1782</f>
        <v>7.4525149404825619</v>
      </c>
      <c r="M457" s="39">
        <f>[2]Emissions!M1782</f>
        <v>7.4499380081491529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5486.3114213469744</v>
      </c>
      <c r="F458" s="39">
        <f>[2]Emissions!F1603</f>
        <v>4323.5137704517847</v>
      </c>
      <c r="G458" s="39">
        <f>[2]Emissions!G1603</f>
        <v>4323.5137704517838</v>
      </c>
      <c r="H458" s="39">
        <f>[2]Emissions!H1603</f>
        <v>6128.1230272995217</v>
      </c>
      <c r="I458" s="39">
        <f>[2]Emissions!I1603</f>
        <v>7457.7956561724477</v>
      </c>
      <c r="J458" s="39">
        <f>[2]Emissions!J1603</f>
        <v>7717.8733955693078</v>
      </c>
      <c r="K458" s="39">
        <f>[2]Emissions!K1603</f>
        <v>7975.1533459115053</v>
      </c>
      <c r="L458" s="39">
        <f>[2]Emissions!L1603</f>
        <v>8283.8326095101947</v>
      </c>
      <c r="M458" s="39">
        <f>[2]Emissions!M1603</f>
        <v>8649.9423349896169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0.97349070000000038</v>
      </c>
      <c r="H460" s="39">
        <f>[2]Emissions!H1533</f>
        <v>0.64629300000000001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0.30494913112830357</v>
      </c>
      <c r="I462" s="39">
        <f>[2]Emissions!I1149</f>
        <v>0.43872651889227399</v>
      </c>
      <c r="J462" s="39">
        <f>[2]Emissions!J1149</f>
        <v>0.51355238823676441</v>
      </c>
      <c r="K462" s="39">
        <f>[2]Emissions!K1149</f>
        <v>0.7112822767130127</v>
      </c>
      <c r="L462" s="39">
        <f>[2]Emissions!L1149</f>
        <v>0.71128227671301247</v>
      </c>
      <c r="M462" s="39">
        <f>[2]Emissions!M1149</f>
        <v>0.64644416307055264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6407.1729232893558</v>
      </c>
      <c r="F464" s="39">
        <f>[2]Emissions!F529</f>
        <v>3581.252171714742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890.92937429393237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356.37174971757298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</v>
      </c>
      <c r="F466" s="39">
        <f>[2]Emissions!F20</f>
        <v>17.267449801704171</v>
      </c>
      <c r="G466" s="39">
        <f>[2]Emissions!G20</f>
        <v>17.267449801704171</v>
      </c>
      <c r="H466" s="39">
        <f>[2]Emissions!H20</f>
        <v>17.267449801704171</v>
      </c>
      <c r="I466" s="39">
        <f>[2]Emissions!I20</f>
        <v>3.1872819336078639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6.5407687865546224E-2</v>
      </c>
      <c r="F467" s="39">
        <f>[2]Emissions!F230</f>
        <v>0.40132265737464101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0.15273266994465681</v>
      </c>
      <c r="K467" s="39">
        <f>[2]Emissions!K230</f>
        <v>0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30.394429070572311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67132.248571951481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0.71561580882352949</v>
      </c>
      <c r="F472" s="39">
        <f>[2]Emissions!F1805</f>
        <v>0.53671185661764709</v>
      </c>
      <c r="G472" s="39">
        <f>[2]Emissions!G1805</f>
        <v>0.53671185661764698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81.995859053497924</v>
      </c>
      <c r="G473" s="39">
        <f>[2]Emissions!G1457</f>
        <v>65.596687242798339</v>
      </c>
      <c r="H473" s="39">
        <f>[2]Emissions!H1457</f>
        <v>49.197515432098747</v>
      </c>
      <c r="I473" s="39">
        <f>[2]Emissions!I1457</f>
        <v>32.798343621399169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12.015365189700519</v>
      </c>
      <c r="F474" s="39">
        <f>[2]Emissions!F1343</f>
        <v>0</v>
      </c>
      <c r="G474" s="39">
        <f>[2]Emissions!G1343</f>
        <v>23.2523435828132</v>
      </c>
      <c r="H474" s="39">
        <f>[2]Emissions!H1343</f>
        <v>23.2523435828132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152.17859283053139</v>
      </c>
      <c r="F477" s="39">
        <f>[2]Emissions!F1385</f>
        <v>4335.5372899176009</v>
      </c>
      <c r="G477" s="39">
        <f>[2]Emissions!G1385</f>
        <v>4335.5372899176009</v>
      </c>
      <c r="H477" s="39">
        <f>[2]Emissions!H1385</f>
        <v>4619.2207430879716</v>
      </c>
      <c r="I477" s="39">
        <f>[2]Emissions!I1385</f>
        <v>0</v>
      </c>
      <c r="J477" s="39">
        <f>[2]Emissions!J1385</f>
        <v>0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71068.700000836325</v>
      </c>
      <c r="F481" s="39">
        <f>[2]Emissions!F2359</f>
        <v>105996.81395810041</v>
      </c>
      <c r="G481" s="39">
        <f>[2]Emissions!G2359</f>
        <v>92949.441072228758</v>
      </c>
      <c r="H481" s="39">
        <f>[2]Emissions!H2359</f>
        <v>0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13025.99785132891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195.44235810000001</v>
      </c>
      <c r="F487" s="39">
        <f>[2]Emissions!F1174</f>
        <v>156.35388648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18523.605718952909</v>
      </c>
      <c r="F488" s="39">
        <f>[2]Emissions!F652</f>
        <v>0</v>
      </c>
      <c r="G488" s="39">
        <f>[2]Emissions!G652</f>
        <v>0</v>
      </c>
      <c r="H488" s="39">
        <f>[2]Emissions!H652</f>
        <v>31787.886425843619</v>
      </c>
      <c r="I488" s="39">
        <f>[2]Emissions!I652</f>
        <v>40347.702894768488</v>
      </c>
      <c r="J488" s="39">
        <f>[2]Emissions!J652</f>
        <v>47782.182466402999</v>
      </c>
      <c r="K488" s="39">
        <f>[2]Emissions!K652</f>
        <v>55217.907484316493</v>
      </c>
      <c r="L488" s="39">
        <f>[2]Emissions!L652</f>
        <v>62652.82097473435</v>
      </c>
      <c r="M488" s="39">
        <f>[2]Emissions!M652</f>
        <v>70087.204488012227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166490.89430229689</v>
      </c>
      <c r="F489" s="39">
        <f>[2]Emissions!F434</f>
        <v>172630.4988559201</v>
      </c>
      <c r="G489" s="39">
        <f>[2]Emissions!G434</f>
        <v>146767.9020673694</v>
      </c>
      <c r="H489" s="39">
        <f>[2]Emissions!H434</f>
        <v>6701.1251133457963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29.011720188575339</v>
      </c>
      <c r="G493" s="39">
        <f>[2]Emissions!G1962</f>
        <v>0</v>
      </c>
      <c r="H493" s="39">
        <f>[2]Emissions!H1962</f>
        <v>70.345761977173652</v>
      </c>
      <c r="I493" s="39">
        <f>[2]Emissions!I1962</f>
        <v>108.9466946290698</v>
      </c>
      <c r="J493" s="39">
        <f>[2]Emissions!J1962</f>
        <v>142.91295256384561</v>
      </c>
      <c r="K493" s="39">
        <f>[2]Emissions!K1962</f>
        <v>167.50987299657879</v>
      </c>
      <c r="L493" s="39">
        <f>[2]Emissions!L1962</f>
        <v>167.4363993701914</v>
      </c>
      <c r="M493" s="39">
        <f>[2]Emissions!M1962</f>
        <v>79.623785452151509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115392.66555877771</v>
      </c>
      <c r="F496" s="39">
        <f>[2]Emissions!F1024</f>
        <v>99186.437431547864</v>
      </c>
      <c r="G496" s="39">
        <f>[2]Emissions!G1024</f>
        <v>79349.14994523827</v>
      </c>
      <c r="H496" s="39">
        <f>[2]Emissions!H1024</f>
        <v>55687.885365605667</v>
      </c>
      <c r="I496" s="39">
        <f>[2]Emissions!I1024</f>
        <v>37837.252193459572</v>
      </c>
      <c r="J496" s="39">
        <f>[2]Emissions!J1024</f>
        <v>18861.70327202887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0.20921239370826661</v>
      </c>
      <c r="F497" s="39">
        <f>[2]Emissions!F1273</f>
        <v>0.8899505381718068</v>
      </c>
      <c r="G497" s="39">
        <f>[2]Emissions!G1273</f>
        <v>1.3873737272882889</v>
      </c>
      <c r="H497" s="39">
        <f>[2]Emissions!H1273</f>
        <v>2.178535059445319</v>
      </c>
      <c r="I497" s="39">
        <f>[2]Emissions!I1273</f>
        <v>2.7680291700828961</v>
      </c>
      <c r="J497" s="39">
        <f>[2]Emissions!J1273</f>
        <v>3.3434954826574859</v>
      </c>
      <c r="K497" s="39">
        <f>[2]Emissions!K1273</f>
        <v>3.873334339261723</v>
      </c>
      <c r="L497" s="39">
        <f>[2]Emissions!L1273</f>
        <v>3.8974288842435989</v>
      </c>
      <c r="M497" s="39">
        <f>[2]Emissions!M1273</f>
        <v>3.917943721054471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5.7579374746492604</v>
      </c>
      <c r="F498" s="39">
        <f>[2]Emissions!F1168</f>
        <v>6.8344028371391943</v>
      </c>
      <c r="G498" s="39">
        <f>[2]Emissions!G1168</f>
        <v>1.416881441978334</v>
      </c>
      <c r="H498" s="39">
        <f>[2]Emissions!H1168</f>
        <v>9.1064397373869461</v>
      </c>
      <c r="I498" s="39">
        <f>[2]Emissions!I1168</f>
        <v>10.02175180337313</v>
      </c>
      <c r="J498" s="39">
        <f>[2]Emissions!J1168</f>
        <v>11.056491681954171</v>
      </c>
      <c r="K498" s="39">
        <f>[2]Emissions!K1168</f>
        <v>10.42083341654844</v>
      </c>
      <c r="L498" s="39">
        <f>[2]Emissions!L1168</f>
        <v>10.320826763201699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1.308278353309521E-5</v>
      </c>
      <c r="J499" s="39">
        <f>[2]Emissions!J625</f>
        <v>1.308278353309521E-5</v>
      </c>
      <c r="K499" s="39">
        <f>[2]Emissions!K625</f>
        <v>1.3082783533095179E-5</v>
      </c>
      <c r="L499" s="39">
        <f>[2]Emissions!L625</f>
        <v>2.8840426882578069E-3</v>
      </c>
      <c r="M499" s="39">
        <f>[2]Emissions!M625</f>
        <v>1.969908205038317E-2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30675.205360576962</v>
      </c>
      <c r="F503" s="39">
        <f>[2]Emissions!F2068</f>
        <v>44942.008070395423</v>
      </c>
      <c r="G503" s="39">
        <f>[2]Emissions!G2068</f>
        <v>57068.834416130652</v>
      </c>
      <c r="H503" s="39">
        <f>[2]Emissions!H2068</f>
        <v>60689.855483943778</v>
      </c>
      <c r="I503" s="39">
        <f>[2]Emissions!I2068</f>
        <v>54928.566161027768</v>
      </c>
      <c r="J503" s="39">
        <f>[2]Emissions!J2068</f>
        <v>40661.763451209787</v>
      </c>
      <c r="K503" s="39">
        <f>[2]Emissions!K2068</f>
        <v>28534.937105474</v>
      </c>
      <c r="L503" s="39">
        <f>[2]Emissions!L2068</f>
        <v>24913.916037661689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43362.376091428567</v>
      </c>
      <c r="F504" s="39">
        <f>[2]Emissions!F1609</f>
        <v>38652.46302857143</v>
      </c>
      <c r="G504" s="39">
        <f>[2]Emissions!G1609</f>
        <v>37445.47550857145</v>
      </c>
      <c r="H504" s="39">
        <f>[2]Emissions!H1609</f>
        <v>37642.425175045879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20617.047046211621</v>
      </c>
      <c r="F506" s="39">
        <f>[2]Emissions!F1410</f>
        <v>9092.1231460843355</v>
      </c>
      <c r="G506" s="39">
        <f>[2]Emissions!G1410</f>
        <v>7273.698516867471</v>
      </c>
      <c r="H506" s="39">
        <f>[2]Emissions!H1410</f>
        <v>7273.698516867471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8.9987274958639391E-7</v>
      </c>
      <c r="J507" s="39">
        <f>[2]Emissions!J1011</f>
        <v>0</v>
      </c>
      <c r="K507" s="39">
        <f>[2]Emissions!K1011</f>
        <v>0</v>
      </c>
      <c r="L507" s="39">
        <f>[2]Emissions!L1011</f>
        <v>0</v>
      </c>
      <c r="M507" s="39">
        <f>[2]Emissions!M1011</f>
        <v>1.6467111834054251E-5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90.9466845882353</v>
      </c>
      <c r="F513" s="39">
        <f>[2]Emissions!F1519</f>
        <v>72.757347670588217</v>
      </c>
      <c r="G513" s="39">
        <f>[2]Emissions!G1519</f>
        <v>54.56801075294117</v>
      </c>
      <c r="H513" s="39">
        <f>[2]Emissions!H1519</f>
        <v>36.378673835294123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62.520161528843659</v>
      </c>
      <c r="F514" s="39">
        <f>[2]Emissions!F1404</f>
        <v>73.945716981214986</v>
      </c>
      <c r="G514" s="39">
        <f>[2]Emissions!G1404</f>
        <v>79.901475390934309</v>
      </c>
      <c r="H514" s="39">
        <f>[2]Emissions!H1404</f>
        <v>96.939020999080981</v>
      </c>
      <c r="I514" s="39">
        <f>[2]Emissions!I1404</f>
        <v>176.81321176667811</v>
      </c>
      <c r="J514" s="39">
        <f>[2]Emissions!J1404</f>
        <v>190.71448052880129</v>
      </c>
      <c r="K514" s="39">
        <f>[2]Emissions!K1404</f>
        <v>215.4589262245278</v>
      </c>
      <c r="L514" s="39">
        <f>[2]Emissions!L1404</f>
        <v>217.5192880090087</v>
      </c>
      <c r="M514" s="39">
        <f>[2]Emissions!M1404</f>
        <v>219.70285709769161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1.541883898585953E-2</v>
      </c>
      <c r="G515" s="39">
        <f>[2]Emissions!G1254</f>
        <v>1.2335071188687581E-2</v>
      </c>
      <c r="H515" s="39">
        <f>[2]Emissions!H1254</f>
        <v>9.2513033915157285E-3</v>
      </c>
      <c r="I515" s="39">
        <f>[2]Emissions!I1254</f>
        <v>6.1675355943438051E-3</v>
      </c>
      <c r="J515" s="39">
        <f>[2]Emissions!J1254</f>
        <v>3.0837677971718982E-3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0</v>
      </c>
      <c r="K517" s="39">
        <f>[2]Emissions!K340</f>
        <v>1.796106021190133E-6</v>
      </c>
      <c r="L517" s="39">
        <f>[2]Emissions!L340</f>
        <v>0</v>
      </c>
      <c r="M517" s="39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118.84790951036329</v>
      </c>
      <c r="H518" s="39">
        <f>[2]Emissions!H137</f>
        <v>1524.467703999235</v>
      </c>
      <c r="I518" s="39">
        <f>[2]Emissions!I137</f>
        <v>5981.4725971119633</v>
      </c>
      <c r="J518" s="39">
        <f>[2]Emissions!J137</f>
        <v>5982.1106097399324</v>
      </c>
      <c r="K518" s="39">
        <f>[2]Emissions!K137</f>
        <v>5982.1868812390476</v>
      </c>
      <c r="L518" s="39">
        <f>[2]Emissions!L137</f>
        <v>5983.5244375437851</v>
      </c>
      <c r="M518" s="39">
        <f>[2]Emissions!M137</f>
        <v>5981.9849939808473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15.02996972399991</v>
      </c>
      <c r="F519" s="39">
        <f>[2]Emissions!F688</f>
        <v>14.335773064920071</v>
      </c>
      <c r="G519" s="39">
        <f>[2]Emissions!G688</f>
        <v>54.460135429510338</v>
      </c>
      <c r="H519" s="39">
        <f>[2]Emissions!H688</f>
        <v>56.468857108493559</v>
      </c>
      <c r="I519" s="39">
        <f>[2]Emissions!I688</f>
        <v>65.77413270481118</v>
      </c>
      <c r="J519" s="39">
        <f>[2]Emissions!J688</f>
        <v>75.111253290844687</v>
      </c>
      <c r="K519" s="39">
        <f>[2]Emissions!K688</f>
        <v>77.108569530920619</v>
      </c>
      <c r="L519" s="39">
        <f>[2]Emissions!L688</f>
        <v>74.410938687301126</v>
      </c>
      <c r="M519" s="39">
        <f>[2]Emissions!M688</f>
        <v>76.600352365501735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30.314230367646971</v>
      </c>
      <c r="F520" s="39">
        <f>[2]Emissions!F681</f>
        <v>24.251384294117649</v>
      </c>
      <c r="G520" s="39">
        <f>[2]Emissions!G681</f>
        <v>18.188538220588239</v>
      </c>
      <c r="H520" s="39">
        <f>[2]Emissions!H681</f>
        <v>12.125692147058819</v>
      </c>
      <c r="I520" s="39">
        <f>[2]Emissions!I681</f>
        <v>6.0628460735294123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2.379052712278101E-6</v>
      </c>
      <c r="M521" s="39">
        <f>[2]Emissions!M327</f>
        <v>1.7961060211933619E-6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555451.07729183033</v>
      </c>
      <c r="F524" s="39">
        <f>[2]Emissions!F440</f>
        <v>555451.07729183021</v>
      </c>
      <c r="G524" s="39">
        <f>[2]Emissions!G440</f>
        <v>229743.6254471899</v>
      </c>
      <c r="H524" s="39">
        <f>[2]Emissions!H440</f>
        <v>153162.4169647932</v>
      </c>
      <c r="I524" s="39">
        <f>[2]Emissions!I440</f>
        <v>76581.208482396585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100.38119618294</v>
      </c>
      <c r="F525" s="39">
        <f>[2]Emissions!F1720</f>
        <v>6072.5684052908737</v>
      </c>
      <c r="G525" s="39">
        <f>[2]Emissions!G1720</f>
        <v>5727.5939023412357</v>
      </c>
      <c r="H525" s="39">
        <f>[2]Emissions!H1720</f>
        <v>22793.281856809532</v>
      </c>
      <c r="I525" s="39">
        <f>[2]Emissions!I1720</f>
        <v>25872.294832707761</v>
      </c>
      <c r="J525" s="39">
        <f>[2]Emissions!J1720</f>
        <v>19900.107623599779</v>
      </c>
      <c r="K525" s="39">
        <f>[2]Emissions!K1720</f>
        <v>25873.035412628069</v>
      </c>
      <c r="L525" s="39">
        <f>[2]Emissions!L1720</f>
        <v>25873.005549986941</v>
      </c>
      <c r="M525" s="39">
        <f>[2]Emissions!M1720</f>
        <v>25873.005549986941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3445.5410346022668</v>
      </c>
      <c r="F526" s="39">
        <f>[2]Emissions!F1463</f>
        <v>3298.5224793168741</v>
      </c>
      <c r="G526" s="39">
        <f>[2]Emissions!G1463</f>
        <v>3866.2216428831498</v>
      </c>
      <c r="H526" s="39">
        <f>[2]Emissions!H1463</f>
        <v>4917.0503578941871</v>
      </c>
      <c r="I526" s="39">
        <f>[2]Emissions!I1463</f>
        <v>5924.8326709227858</v>
      </c>
      <c r="J526" s="39">
        <f>[2]Emissions!J1463</f>
        <v>2389.9320392012341</v>
      </c>
      <c r="K526" s="39">
        <f>[2]Emissions!K1463</f>
        <v>21713.173771181671</v>
      </c>
      <c r="L526" s="39">
        <f>[2]Emissions!L1463</f>
        <v>20776.337739934828</v>
      </c>
      <c r="M526" s="39">
        <f>[2]Emissions!M1463</f>
        <v>22692.306858319618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692.5332448800001</v>
      </c>
      <c r="F536" s="39">
        <f>[2]Emissions!F1615</f>
        <v>692.53324488000021</v>
      </c>
      <c r="G536" s="39">
        <f>[2]Emissions!G1615</f>
        <v>322.45234418332359</v>
      </c>
      <c r="H536" s="39">
        <f>[2]Emissions!H1615</f>
        <v>0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0</v>
      </c>
      <c r="F538" s="39">
        <f>[2]Emissions!F1416</f>
        <v>10742.90913843592</v>
      </c>
      <c r="G538" s="39">
        <f>[2]Emissions!G1416</f>
        <v>10742.90913843592</v>
      </c>
      <c r="H538" s="39">
        <f>[2]Emissions!H1416</f>
        <v>10742.90913843592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0</v>
      </c>
      <c r="K539" s="39">
        <f>[2]Emissions!K345</f>
        <v>1.796106021190133E-9</v>
      </c>
      <c r="L539" s="39">
        <f>[2]Emissions!L345</f>
        <v>0</v>
      </c>
      <c r="M539" s="39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8.3119030405405407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4.1559515202702677</v>
      </c>
      <c r="I542" s="39">
        <f>[2]Emissions!I1155</f>
        <v>2.7706343468468462</v>
      </c>
      <c r="J542" s="39">
        <f>[2]Emissions!J1155</f>
        <v>1.385317173423424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2.379052712278102E-9</v>
      </c>
      <c r="M543" s="39">
        <f>[2]Emissions!M332</f>
        <v>1.7961060211933631E-9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40843.821350574122</v>
      </c>
      <c r="F545" s="39">
        <f>[2]Emissions!F2364</f>
        <v>40612.713370461432</v>
      </c>
      <c r="G545" s="39">
        <f>[2]Emissions!G2364</f>
        <v>38699.476868319951</v>
      </c>
      <c r="H545" s="39">
        <f>[2]Emissions!H2364</f>
        <v>40369.793118631642</v>
      </c>
      <c r="I545" s="39">
        <f>[2]Emissions!I2364</f>
        <v>38751.014536549563</v>
      </c>
      <c r="J545" s="39">
        <f>[2]Emissions!J2364</f>
        <v>35747.216634090008</v>
      </c>
      <c r="K545" s="39">
        <f>[2]Emissions!K2364</f>
        <v>33451.020282748403</v>
      </c>
      <c r="L545" s="39">
        <f>[2]Emissions!L2364</f>
        <v>33361.723396672904</v>
      </c>
      <c r="M545" s="39">
        <f>[2]Emissions!M2364</f>
        <v>28887.453486855389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13.44888992233456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0.15773443662130479</v>
      </c>
      <c r="F554" s="39">
        <f>[2]Emissions!F1990</f>
        <v>0.20252929109052761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0</v>
      </c>
      <c r="K555" s="39">
        <f>[2]Emissions!K1836</f>
        <v>11221.13017867503</v>
      </c>
      <c r="L555" s="39">
        <f>[2]Emissions!L1836</f>
        <v>23277.749134870061</v>
      </c>
      <c r="M555" s="39">
        <f>[2]Emissions!M1836</f>
        <v>23277.749134870061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3.2411831483769943E-2</v>
      </c>
      <c r="H560" s="39">
        <f>[2]Emissions!H1909</f>
        <v>5.3757748434590059E-2</v>
      </c>
      <c r="I560" s="39">
        <f>[2]Emissions!I1909</f>
        <v>6.5830276960674297E-2</v>
      </c>
      <c r="J560" s="39">
        <f>[2]Emissions!J1909</f>
        <v>7.7360798303872866E-2</v>
      </c>
      <c r="K560" s="39">
        <f>[2]Emissions!K1909</f>
        <v>7.9694023059891567E-2</v>
      </c>
      <c r="L560" s="39">
        <f>[2]Emissions!L1909</f>
        <v>7.9694023059891567E-2</v>
      </c>
      <c r="M560" s="39">
        <f>[2]Emissions!M1909</f>
        <v>5.6361472461130387E-2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263.47810620560841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7001.270321297362</v>
      </c>
      <c r="H562" s="39">
        <f>[2]Emissions!H1846</f>
        <v>13717.485777055659</v>
      </c>
      <c r="I562" s="39">
        <f>[2]Emissions!I1846</f>
        <v>16196.55277545959</v>
      </c>
      <c r="J562" s="39">
        <f>[2]Emissions!J1846</f>
        <v>17672.905512955331</v>
      </c>
      <c r="K562" s="39">
        <f>[2]Emissions!K1846</f>
        <v>17672.820619578841</v>
      </c>
      <c r="L562" s="39">
        <f>[2]Emissions!L1846</f>
        <v>10956.605163820541</v>
      </c>
      <c r="M562" s="39">
        <f>[2]Emissions!M1846</f>
        <v>10956.330156371339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75.945959708984006</v>
      </c>
      <c r="M563" s="39">
        <f>[2]Emissions!M1797</f>
        <v>75.945959708983992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47.649300502933791</v>
      </c>
      <c r="F564" s="39">
        <f>[2]Emissions!F2015</f>
        <v>38.119440402347017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9.529860100586756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3851.349160836859</v>
      </c>
      <c r="F568" s="39">
        <f>[2]Emissions!F1995</f>
        <v>4945.090190793715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6533.0909855245864</v>
      </c>
      <c r="H569" s="39">
        <f>[2]Emissions!H1939</f>
        <v>7058.5215113102076</v>
      </c>
      <c r="I569" s="39">
        <f>[2]Emissions!I1939</f>
        <v>7583.3325157372401</v>
      </c>
      <c r="J569" s="39">
        <f>[2]Emissions!J1939</f>
        <v>8108.1435201642716</v>
      </c>
      <c r="K569" s="39">
        <f>[2]Emissions!K1939</f>
        <v>8108.1435201642726</v>
      </c>
      <c r="L569" s="39">
        <f>[2]Emissions!L1939</f>
        <v>7853.9411250913899</v>
      </c>
      <c r="M569" s="39">
        <f>[2]Emissions!M1939</f>
        <v>8108.1435201642726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42940.892994340713</v>
      </c>
      <c r="F571" s="39">
        <f>[2]Emissions!F1841</f>
        <v>35295.654909736557</v>
      </c>
      <c r="G571" s="39">
        <f>[2]Emissions!G1841</f>
        <v>18241.552025343011</v>
      </c>
      <c r="H571" s="39">
        <f>[2]Emissions!H1841</f>
        <v>18241.552025343011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91.840828339285679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-18141.542836347511</v>
      </c>
      <c r="F577" s="39">
        <f>[2]Emissions!F1884</f>
        <v>-16195.750246912539</v>
      </c>
      <c r="G577" s="39">
        <f>[2]Emissions!G1884</f>
        <v>-14708.86904254726</v>
      </c>
      <c r="H577" s="39">
        <f>[2]Emissions!H1884</f>
        <v>-16699.25989163596</v>
      </c>
      <c r="I577" s="39">
        <f>[2]Emissions!I1884</f>
        <v>-19102.365536113939</v>
      </c>
      <c r="J577" s="39">
        <f>[2]Emissions!J1884</f>
        <v>-11483.84248176751</v>
      </c>
      <c r="K577" s="39">
        <f>[2]Emissions!K1884</f>
        <v>-10326.77711798973</v>
      </c>
      <c r="L577" s="39">
        <f>[2]Emissions!L1884</f>
        <v>-15318.852058339169</v>
      </c>
      <c r="M577" s="39">
        <f>[2]Emissions!M1884</f>
        <v>-17772.080845645469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615.80293293749992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0.28264234562107082</v>
      </c>
      <c r="I582" s="39">
        <f>[2]Emissions!I1934</f>
        <v>0.30365720164457721</v>
      </c>
      <c r="J582" s="39">
        <f>[2]Emissions!J1934</f>
        <v>0.32467205766808349</v>
      </c>
      <c r="K582" s="39">
        <f>[2]Emissions!K1934</f>
        <v>0.3246720576680836</v>
      </c>
      <c r="L582" s="39">
        <f>[2]Emissions!L1934</f>
        <v>0.31449310431492489</v>
      </c>
      <c r="M582" s="39">
        <f>[2]Emissions!M1934</f>
        <v>0.3246720576680836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855.46461679368281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638.04440000219302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54.211457626283867</v>
      </c>
      <c r="F586" s="39">
        <f>[2]Emissions!F2005</f>
        <v>40.71244189102709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6.5376221429170167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0.61952135858915736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-111.30063522117619</v>
      </c>
      <c r="F589" s="39">
        <f>[2]Emissions!F1879</f>
        <v>0</v>
      </c>
      <c r="G589" s="39">
        <f>[2]Emissions!G1879</f>
        <v>0</v>
      </c>
      <c r="H589" s="39">
        <f>[2]Emissions!H1879</f>
        <v>-191.012973305</v>
      </c>
      <c r="I589" s="39">
        <f>[2]Emissions!I1879</f>
        <v>-242.44918813499999</v>
      </c>
      <c r="J589" s="39">
        <f>[2]Emissions!J1879</f>
        <v>-206.3634729003536</v>
      </c>
      <c r="K589" s="39">
        <f>[2]Emissions!K1879</f>
        <v>-331.79582782499989</v>
      </c>
      <c r="L589" s="39">
        <f>[2]Emissions!L1879</f>
        <v>-376.47014279874992</v>
      </c>
      <c r="M589" s="39">
        <f>[2]Emissions!M1879</f>
        <v>-359.728594767245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4117.5349766817953</v>
      </c>
      <c r="F590" s="39">
        <f>[2]Emissions!F1753</f>
        <v>2792.9494256661078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0</v>
      </c>
      <c r="F593" s="39">
        <f>[2]Emissions!F1894</f>
        <v>-36.031113663520941</v>
      </c>
      <c r="G593" s="39">
        <f>[2]Emissions!G1894</f>
        <v>0</v>
      </c>
      <c r="H593" s="39">
        <f>[2]Emissions!H1894</f>
        <v>-486.54472416666658</v>
      </c>
      <c r="I593" s="39">
        <f>[2]Emissions!I1894</f>
        <v>-459.78476433749989</v>
      </c>
      <c r="J593" s="39">
        <f>[2]Emissions!J1894</f>
        <v>-875.78050350000001</v>
      </c>
      <c r="K593" s="39">
        <f>[2]Emissions!K1894</f>
        <v>-895.91990972814756</v>
      </c>
      <c r="L593" s="39">
        <f>[2]Emissions!L1894</f>
        <v>-1265.016282833333</v>
      </c>
      <c r="M593" s="39">
        <f>[2]Emissions!M1894</f>
        <v>-459.78476433751649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395.74394130345257</v>
      </c>
      <c r="F595" s="39">
        <f>[2]Emissions!F747</f>
        <v>258.52775000000003</v>
      </c>
      <c r="G595" s="39">
        <f>[2]Emissions!G747</f>
        <v>206.82220000000001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3638.8513715949139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15.50410214466422</v>
      </c>
      <c r="F599" s="39">
        <f>[2]Emissions!F705</f>
        <v>12.40328171573138</v>
      </c>
      <c r="G599" s="39">
        <f>[2]Emissions!G705</f>
        <v>9.3024612867985237</v>
      </c>
      <c r="H599" s="39">
        <f>[2]Emissions!H705</f>
        <v>6.2016408578656801</v>
      </c>
      <c r="I599" s="39">
        <f>[2]Emissions!I705</f>
        <v>3.1008204289328352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4996.352136040312</v>
      </c>
      <c r="G600" s="39">
        <f>[2]Emissions!G699</f>
        <v>4694.9421409297211</v>
      </c>
      <c r="H600" s="39">
        <f>[2]Emissions!H699</f>
        <v>4393.3001134903288</v>
      </c>
      <c r="I600" s="39">
        <f>[2]Emissions!I699</f>
        <v>4092.1221507085379</v>
      </c>
      <c r="J600" s="39">
        <f>[2]Emissions!J699</f>
        <v>4092.1221507085379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2128.727429958888</v>
      </c>
      <c r="F604" s="39">
        <f>[2]Emissions!F1569</f>
        <v>1596.545572469166</v>
      </c>
      <c r="G604" s="39">
        <f>[2]Emissions!G1569</f>
        <v>1596.5455724691669</v>
      </c>
      <c r="H604" s="39">
        <f>[2]Emissions!H1569</f>
        <v>532.18185748972223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6.8086097560975443</v>
      </c>
      <c r="F605" s="39">
        <f>[2]Emissions!F1499</f>
        <v>5.446887804878048</v>
      </c>
      <c r="G605" s="39">
        <f>[2]Emissions!G1499</f>
        <v>4.0851658536585358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0</v>
      </c>
      <c r="L607" s="39">
        <f>[2]Emissions!L998</f>
        <v>0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7.5739030430856031</v>
      </c>
      <c r="F609" s="39">
        <f>[2]Emissions!F789</f>
        <v>39.620066278598962</v>
      </c>
      <c r="G609" s="39">
        <f>[2]Emissions!G789</f>
        <v>61.058384910345573</v>
      </c>
      <c r="H609" s="39">
        <f>[2]Emissions!H789</f>
        <v>106.84146437468721</v>
      </c>
      <c r="I609" s="39">
        <f>[2]Emissions!I789</f>
        <v>141.33022634818551</v>
      </c>
      <c r="J609" s="39">
        <f>[2]Emissions!J789</f>
        <v>158.54553181387419</v>
      </c>
      <c r="K609" s="39">
        <f>[2]Emissions!K789</f>
        <v>162.6559385589288</v>
      </c>
      <c r="L609" s="39">
        <f>[2]Emissions!L789</f>
        <v>162.6559385589288</v>
      </c>
      <c r="M609" s="39">
        <f>[2]Emissions!M789</f>
        <v>162.94183465057111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39204.30713066156</v>
      </c>
      <c r="G612" s="39">
        <f>[2]Emissions!G1633</f>
        <v>55211.073467742812</v>
      </c>
      <c r="H612" s="39">
        <f>[2]Emissions!H1633</f>
        <v>76982.539843185485</v>
      </c>
      <c r="I612" s="39">
        <f>[2]Emissions!I1633</f>
        <v>104869.215588623</v>
      </c>
      <c r="J612" s="39">
        <f>[2]Emissions!J1633</f>
        <v>65664.908457961486</v>
      </c>
      <c r="K612" s="39">
        <f>[2]Emissions!K1633</f>
        <v>71043.621441432289</v>
      </c>
      <c r="L612" s="39">
        <f>[2]Emissions!L1633</f>
        <v>80329.243419833365</v>
      </c>
      <c r="M612" s="39">
        <f>[2]Emissions!M1633</f>
        <v>79893.443957506737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196.6860538928571</v>
      </c>
      <c r="F613" s="39">
        <f>[2]Emissions!F1563</f>
        <v>147.51454041964291</v>
      </c>
      <c r="G613" s="39">
        <f>[2]Emissions!G1563</f>
        <v>98.343026946428566</v>
      </c>
      <c r="H613" s="39">
        <f>[2]Emissions!H1563</f>
        <v>49.171513473214283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</v>
      </c>
      <c r="F614" s="39">
        <f>[2]Emissions!F1493</f>
        <v>3874.0817148596839</v>
      </c>
      <c r="G614" s="39">
        <f>[2]Emissions!G1493</f>
        <v>5223.1772165934499</v>
      </c>
      <c r="H614" s="39">
        <f>[2]Emissions!H1493</f>
        <v>5730.7372376548947</v>
      </c>
      <c r="I614" s="39">
        <f>[2]Emissions!I1493</f>
        <v>4399.4011417130741</v>
      </c>
      <c r="J614" s="39">
        <f>[2]Emissions!J1493</f>
        <v>1923.1511980628079</v>
      </c>
      <c r="K614" s="39">
        <f>[2]Emissions!K1493</f>
        <v>5478.4840334525443</v>
      </c>
      <c r="L614" s="39">
        <f>[2]Emissions!L1493</f>
        <v>5108.641706522767</v>
      </c>
      <c r="M614" s="39">
        <f>[2]Emissions!M1493</f>
        <v>5196.9700213092601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11562.99172759636</v>
      </c>
      <c r="I618" s="39">
        <f>[2]Emissions!I1627</f>
        <v>64113.062251172472</v>
      </c>
      <c r="J618" s="39">
        <f>[2]Emissions!J1627</f>
        <v>52550.070523576192</v>
      </c>
      <c r="K618" s="39">
        <f>[2]Emissions!K1627</f>
        <v>0</v>
      </c>
      <c r="L618" s="39">
        <f>[2]Emissions!L1627</f>
        <v>0</v>
      </c>
      <c r="M618" s="39">
        <f>[2]Emissions!M1627</f>
        <v>22.167470218759242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2.674515428571429</v>
      </c>
      <c r="F619" s="39">
        <f>[2]Emissions!F1557</f>
        <v>2.005886571428571</v>
      </c>
      <c r="G619" s="39">
        <f>[2]Emissions!G1557</f>
        <v>2.005886571428571</v>
      </c>
      <c r="H619" s="39">
        <f>[2]Emissions!H1557</f>
        <v>1.2703948285714279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0.18069757513641951</v>
      </c>
      <c r="I620" s="39">
        <f>[2]Emissions!I1036</f>
        <v>0.18069757513647439</v>
      </c>
      <c r="J620" s="39">
        <f>[2]Emissions!J1036</f>
        <v>1.3181599522864911</v>
      </c>
      <c r="K620" s="39">
        <f>[2]Emissions!K1036</f>
        <v>7.6554503392643696</v>
      </c>
      <c r="L620" s="39">
        <f>[2]Emissions!L1036</f>
        <v>47.466633539510077</v>
      </c>
      <c r="M620" s="39">
        <f>[2]Emissions!M1036</f>
        <v>61.279459341847513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14.50650731707317</v>
      </c>
      <c r="H621" s="39">
        <f>[2]Emissions!H1487</f>
        <v>9.6710048780487803</v>
      </c>
      <c r="I621" s="39">
        <f>[2]Emissions!I1487</f>
        <v>4.8355024390243857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817.94974669991348</v>
      </c>
      <c r="F622" s="39">
        <f>[2]Emissions!F986</f>
        <v>3134.170628912887</v>
      </c>
      <c r="G622" s="39">
        <f>[2]Emissions!G986</f>
        <v>3402.311434513023</v>
      </c>
      <c r="H622" s="39">
        <f>[2]Emissions!H986</f>
        <v>4270.0498371412205</v>
      </c>
      <c r="I622" s="39">
        <f>[2]Emissions!I986</f>
        <v>4744.3289566382464</v>
      </c>
      <c r="J622" s="39">
        <f>[2]Emissions!J986</f>
        <v>5279.6849450907121</v>
      </c>
      <c r="K622" s="39">
        <f>[2]Emissions!K986</f>
        <v>5248.6370805340657</v>
      </c>
      <c r="L622" s="39">
        <f>[2]Emissions!L986</f>
        <v>5239.7761789092401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192.20414515095689</v>
      </c>
      <c r="I625" s="39">
        <f>[2]Emissions!I1422</f>
        <v>626.01862286816322</v>
      </c>
      <c r="J625" s="39">
        <f>[2]Emissions!J1422</f>
        <v>972.94125606037073</v>
      </c>
      <c r="K625" s="39">
        <f>[2]Emissions!K1422</f>
        <v>926.25162884408712</v>
      </c>
      <c r="L625" s="39">
        <f>[2]Emissions!L1422</f>
        <v>895.56984222480469</v>
      </c>
      <c r="M625" s="39">
        <f>[2]Emissions!M1422</f>
        <v>869.7011938448527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62320.820373136288</v>
      </c>
      <c r="F627" s="39">
        <f>[2]Emissions!F1621</f>
        <v>36005.693994858237</v>
      </c>
      <c r="G627" s="39">
        <f>[2]Emissions!G1621</f>
        <v>28009.784039355909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1033.4153963000001</v>
      </c>
      <c r="F628" s="39">
        <f>[2]Emissions!F1551</f>
        <v>1033.4153962999801</v>
      </c>
      <c r="G628" s="39">
        <f>[2]Emissions!G1551</f>
        <v>981.7446264849998</v>
      </c>
      <c r="H628" s="39">
        <f>[2]Emissions!H1551</f>
        <v>490.87231324250013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167.24819280622</v>
      </c>
      <c r="H630" s="39">
        <f>[2]Emissions!H1481</f>
        <v>111.4987952041464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251.75375544727731</v>
      </c>
      <c r="F631" s="39">
        <f>[2]Emissions!F980</f>
        <v>97.219963821694833</v>
      </c>
      <c r="G631" s="39">
        <f>[2]Emissions!G980</f>
        <v>18.757610748688109</v>
      </c>
      <c r="H631" s="39">
        <f>[2]Emissions!H980</f>
        <v>61.988499660579073</v>
      </c>
      <c r="I631" s="39">
        <f>[2]Emissions!I980</f>
        <v>46.024804236271493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0.70059072360726005</v>
      </c>
      <c r="F632" s="39">
        <f>[2]Emissions!F858</f>
        <v>6.4274131732769053</v>
      </c>
      <c r="G632" s="39">
        <f>[2]Emissions!G858</f>
        <v>11.497401540598521</v>
      </c>
      <c r="H632" s="39">
        <f>[2]Emissions!H858</f>
        <v>10.796810816991369</v>
      </c>
      <c r="I632" s="39">
        <f>[2]Emissions!I858</f>
        <v>0</v>
      </c>
      <c r="J632" s="39">
        <f>[2]Emissions!J858</f>
        <v>7.8934823324124777</v>
      </c>
      <c r="K632" s="39">
        <f>[2]Emissions!K858</f>
        <v>8.3400642211942628</v>
      </c>
      <c r="L632" s="39">
        <f>[2]Emissions!L858</f>
        <v>-3.4415744936472089E-7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60756.167316378072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1594.118519493273</v>
      </c>
      <c r="H638" s="39">
        <f>[2]Emissions!H1475</f>
        <v>6210.6293068202667</v>
      </c>
      <c r="I638" s="39">
        <f>[2]Emissions!I1475</f>
        <v>1667.6671258504209</v>
      </c>
      <c r="J638" s="39">
        <f>[2]Emissions!J1475</f>
        <v>0</v>
      </c>
      <c r="K638" s="39">
        <f>[2]Emissions!K1475</f>
        <v>1645.8167663073709</v>
      </c>
      <c r="L638" s="39">
        <f>[2]Emissions!L1475</f>
        <v>708.0117409775105</v>
      </c>
      <c r="M638" s="39">
        <f>[2]Emissions!M1475</f>
        <v>1434.5960624745121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40.673800050802747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5.0985971659919018</v>
      </c>
      <c r="F640" s="39">
        <f>[2]Emissions!F1161</f>
        <v>4.0788777327935222</v>
      </c>
      <c r="G640" s="39">
        <f>[2]Emissions!G1161</f>
        <v>3.0591582995951412</v>
      </c>
      <c r="H640" s="39">
        <f>[2]Emissions!H1161</f>
        <v>2.039438866396762</v>
      </c>
      <c r="I640" s="39">
        <f>[2]Emissions!I1161</f>
        <v>1.0197194331983801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6219.0884763906233</v>
      </c>
      <c r="F641" s="39">
        <f>[2]Emissions!F974</f>
        <v>0</v>
      </c>
      <c r="G641" s="39">
        <f>[2]Emissions!G974</f>
        <v>6219.0884763906233</v>
      </c>
      <c r="H641" s="39">
        <f>[2]Emissions!H974</f>
        <v>1127.186738453237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561.34221642639113</v>
      </c>
      <c r="H643" s="39">
        <f>[2]Emissions!H723</f>
        <v>5061.8151885241559</v>
      </c>
      <c r="I643" s="39">
        <f>[2]Emissions!I723</f>
        <v>8079.3144449974661</v>
      </c>
      <c r="J643" s="39">
        <f>[2]Emissions!J723</f>
        <v>9839.6487705218351</v>
      </c>
      <c r="K643" s="39">
        <f>[2]Emissions!K723</f>
        <v>8417.0780679802647</v>
      </c>
      <c r="L643" s="39">
        <f>[2]Emissions!L723</f>
        <v>9252.0262527260456</v>
      </c>
      <c r="M643" s="39">
        <f>[2]Emissions!M723</f>
        <v>10316.65450269143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0</v>
      </c>
      <c r="F646" s="39">
        <f>[2]Emissions!F1581</f>
        <v>25304.065281817391</v>
      </c>
      <c r="G646" s="39">
        <f>[2]Emissions!G1581</f>
        <v>31281.407163954878</v>
      </c>
      <c r="H646" s="39">
        <f>[2]Emissions!H1581</f>
        <v>42594.726055784049</v>
      </c>
      <c r="I646" s="39">
        <f>[2]Emissions!I1581</f>
        <v>51014.794479757751</v>
      </c>
      <c r="J646" s="39">
        <f>[2]Emissions!J1581</f>
        <v>64186.351054904837</v>
      </c>
      <c r="K646" s="39">
        <f>[2]Emissions!K1581</f>
        <v>64513.338126316259</v>
      </c>
      <c r="L646" s="39">
        <f>[2]Emissions!L1581</f>
        <v>64606.652061820387</v>
      </c>
      <c r="M646" s="39">
        <f>[2]Emissions!M1581</f>
        <v>64699.934393674361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</v>
      </c>
      <c r="F647" s="39">
        <f>[2]Emissions!F1260</f>
        <v>0</v>
      </c>
      <c r="G647" s="39">
        <f>[2]Emissions!G1260</f>
        <v>0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49.444883841484021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468.25678728000003</v>
      </c>
      <c r="F649" s="39">
        <f>[2]Emissions!F1639</f>
        <v>351.19259045999991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533.35139390508334</v>
      </c>
      <c r="F650" s="39">
        <f>[2]Emissions!F1575</f>
        <v>219.51898618421049</v>
      </c>
      <c r="G650" s="39">
        <f>[2]Emissions!G1575</f>
        <v>146.34599078947369</v>
      </c>
      <c r="H650" s="39">
        <f>[2]Emissions!H1575</f>
        <v>73.172995394736859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70.25909259259258</v>
      </c>
      <c r="F651" s="39">
        <f>[2]Emissions!F1469</f>
        <v>58.549243827160481</v>
      </c>
      <c r="G651" s="39">
        <f>[2]Emissions!G1469</f>
        <v>46.839395061728389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56064.670708722762</v>
      </c>
      <c r="F654" s="39">
        <f>[2]Emissions!F771</f>
        <v>47423.859002800396</v>
      </c>
      <c r="G654" s="39">
        <f>[2]Emissions!G771</f>
        <v>43655.239302848218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3869.9374208977911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239.5814373791271</v>
      </c>
      <c r="F656" s="39">
        <f>[2]Emissions!F717</f>
        <v>185.5080025837409</v>
      </c>
      <c r="G656" s="39">
        <f>[2]Emissions!G717</f>
        <v>2.9592749999999999</v>
      </c>
      <c r="H656" s="39">
        <f>[2]Emissions!H717</f>
        <v>4134.7534066921426</v>
      </c>
      <c r="I656" s="39">
        <f>[2]Emissions!I717</f>
        <v>2315.867971078439</v>
      </c>
      <c r="J656" s="39">
        <f>[2]Emissions!J717</f>
        <v>492.17126372213971</v>
      </c>
      <c r="K656" s="39">
        <f>[2]Emissions!K717</f>
        <v>2198.1696547259621</v>
      </c>
      <c r="L656" s="39">
        <f>[2]Emissions!L717</f>
        <v>2228.6061235536158</v>
      </c>
      <c r="M656" s="39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51.129218379083682</v>
      </c>
      <c r="F657" s="39">
        <f>[2]Emissions!F765</f>
        <v>468.12308476234659</v>
      </c>
      <c r="G657" s="39">
        <f>[2]Emissions!G765</f>
        <v>837.01046922786691</v>
      </c>
      <c r="H657" s="39">
        <f>[2]Emissions!H765</f>
        <v>25021.59018426995</v>
      </c>
      <c r="I657" s="39">
        <f>[2]Emissions!I765</f>
        <v>40227.239600188877</v>
      </c>
      <c r="J657" s="39">
        <f>[2]Emissions!J765</f>
        <v>40801.717375409411</v>
      </c>
      <c r="K657" s="39">
        <f>[2]Emissions!K765</f>
        <v>42359.947235864529</v>
      </c>
      <c r="L657" s="39">
        <f>[2]Emissions!L765</f>
        <v>43916.197742962788</v>
      </c>
      <c r="M657" s="39">
        <f>[2]Emissions!M765</f>
        <v>44170.859050327192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81.959108462425945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177894.10535456601</v>
      </c>
      <c r="F659" s="39">
        <f>[2]Emissions!F1743</f>
        <v>75870.705404230961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559.94804774125816</v>
      </c>
      <c r="F660" s="39">
        <f>[2]Emissions!F850</f>
        <v>447.95843819300683</v>
      </c>
      <c r="G660" s="39">
        <f>[2]Emissions!G850</f>
        <v>335.96882864475492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1075.0981538387221</v>
      </c>
      <c r="F661" s="39">
        <f>[2]Emissions!F1322</f>
        <v>0</v>
      </c>
      <c r="G661" s="39">
        <f>[2]Emissions!G1322</f>
        <v>1472.2070098658389</v>
      </c>
      <c r="H661" s="39">
        <f>[2]Emissions!H1322</f>
        <v>1761.7293893198221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1030.8436882504991</v>
      </c>
      <c r="F664" s="39">
        <f>[2]Emissions!F1114</f>
        <v>5899.3906133221772</v>
      </c>
      <c r="G664" s="39">
        <f>[2]Emissions!G1114</f>
        <v>9476.8604087447347</v>
      </c>
      <c r="H664" s="39">
        <f>[2]Emissions!H1114</f>
        <v>14502.33144945086</v>
      </c>
      <c r="I664" s="39">
        <f>[2]Emissions!I1114</f>
        <v>16049.663846720659</v>
      </c>
      <c r="J664" s="39">
        <f>[2]Emissions!J1114</f>
        <v>19555.24486962489</v>
      </c>
      <c r="K664" s="39">
        <f>[2]Emissions!K1114</f>
        <v>22474.372046431781</v>
      </c>
      <c r="L664" s="39">
        <f>[2]Emissions!L1114</f>
        <v>22740.33412182426</v>
      </c>
      <c r="M664" s="39">
        <f>[2]Emissions!M1114</f>
        <v>23739.725348575848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6.5570434413058824E-7</v>
      </c>
      <c r="K667" s="39">
        <f>[2]Emissions!K1067</f>
        <v>0</v>
      </c>
      <c r="L667" s="39">
        <f>[2]Emissions!L1067</f>
        <v>0</v>
      </c>
      <c r="M667" s="39">
        <f>[2]Emissions!M1067</f>
        <v>5.3107233877274013E-7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237.22021609165409</v>
      </c>
      <c r="F669" s="39">
        <f>[2]Emissions!F1075</f>
        <v>189.7761728733249</v>
      </c>
      <c r="G669" s="39">
        <f>[2]Emissions!G1075</f>
        <v>153.4568782466495</v>
      </c>
      <c r="H669" s="39">
        <f>[2]Emissions!H1075</f>
        <v>95.0883319113113</v>
      </c>
      <c r="I669" s="39">
        <f>[2]Emissions!I1075</f>
        <v>47.444043218324339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2577.069339506173</v>
      </c>
      <c r="I670" s="39">
        <f>[2]Emissions!I1426</f>
        <v>904.23485596707803</v>
      </c>
      <c r="J670" s="39">
        <f>[2]Emissions!J1426</f>
        <v>452.11742798353907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24.34562285676849</v>
      </c>
      <c r="F674" s="39">
        <f>[2]Emissions!F1241</f>
        <v>30.216300346365369</v>
      </c>
      <c r="G674" s="39">
        <f>[2]Emissions!G1241</f>
        <v>33.825371601519478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48.146116278529483</v>
      </c>
      <c r="K674" s="39">
        <f>[2]Emissions!K1241</f>
        <v>48.502547833944007</v>
      </c>
      <c r="L674" s="39">
        <f>[2]Emissions!L1241</f>
        <v>48.920045732157178</v>
      </c>
      <c r="M674" s="39">
        <f>[2]Emissions!M1241</f>
        <v>49.436763715203071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1.1152216075955681E-5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0</v>
      </c>
      <c r="L677" s="39">
        <f>[2]Emissions!L1051</f>
        <v>0</v>
      </c>
      <c r="M677" s="39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2.2428518518518512</v>
      </c>
      <c r="G678" s="39">
        <f>[2]Emissions!G1437</f>
        <v>1.7942814814814809</v>
      </c>
      <c r="H678" s="39">
        <f>[2]Emissions!H1437</f>
        <v>2.5568511111111101</v>
      </c>
      <c r="I678" s="39">
        <f>[2]Emissions!I1437</f>
        <v>0.89714074074074068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18.123858024691351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136.94286189683859</v>
      </c>
      <c r="G681" s="39">
        <f>[2]Emissions!G1121</f>
        <v>102.7071464226289</v>
      </c>
      <c r="H681" s="39">
        <f>[2]Emissions!H1121</f>
        <v>83.850114385892581</v>
      </c>
      <c r="I681" s="39">
        <f>[2]Emissions!I1121</f>
        <v>54.633361768613263</v>
      </c>
      <c r="J681" s="39">
        <f>[2]Emissions!J1121</f>
        <v>54.206549500832011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1264.07347793087</v>
      </c>
      <c r="F683" s="39">
        <f>[2]Emissions!F1196</f>
        <v>1916.011986096112</v>
      </c>
      <c r="G683" s="39">
        <f>[2]Emissions!G1196</f>
        <v>2580.5265539090469</v>
      </c>
      <c r="H683" s="39">
        <f>[2]Emissions!H1196</f>
        <v>4762.525472549607</v>
      </c>
      <c r="I683" s="39">
        <f>[2]Emissions!I1196</f>
        <v>5345.03710711037</v>
      </c>
      <c r="J683" s="39">
        <f>[2]Emissions!J1196</f>
        <v>5936.5792019775554</v>
      </c>
      <c r="K683" s="39">
        <f>[2]Emissions!K1196</f>
        <v>5874.3365930647242</v>
      </c>
      <c r="L683" s="39">
        <f>[2]Emissions!L1196</f>
        <v>5897.3424309669044</v>
      </c>
      <c r="M683" s="39">
        <f>[2]Emissions!M1196</f>
        <v>5893.6388573444574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4.4186208433812678E-2</v>
      </c>
      <c r="F684" s="39">
        <f>[2]Emissions!F880</f>
        <v>3.7484453319393651E-2</v>
      </c>
      <c r="G684" s="39">
        <f>[2]Emissions!G880</f>
        <v>2.415188813445935E-2</v>
      </c>
      <c r="H684" s="39">
        <f>[2]Emissions!H880</f>
        <v>2.42797027182436E-2</v>
      </c>
      <c r="I684" s="39">
        <f>[2]Emissions!I880</f>
        <v>1.21398513591212E-2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1536.366820900935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137163.39084872219</v>
      </c>
      <c r="G690" s="39">
        <f>[2]Emissions!G1747</f>
        <v>170766.57452314851</v>
      </c>
      <c r="H690" s="39">
        <f>[2]Emissions!H1747</f>
        <v>188685.47406013211</v>
      </c>
      <c r="I690" s="39">
        <f>[2]Emissions!I1747</f>
        <v>170834.69203438351</v>
      </c>
      <c r="J690" s="39">
        <f>[2]Emissions!J1747</f>
        <v>200691.55451233021</v>
      </c>
      <c r="K690" s="39">
        <f>[2]Emissions!K1747</f>
        <v>210374.33754793421</v>
      </c>
      <c r="L690" s="39">
        <f>[2]Emissions!L1747</f>
        <v>205947.42847617989</v>
      </c>
      <c r="M690" s="39">
        <f>[2]Emissions!M1747</f>
        <v>205815.6073897905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8.8836576428571706E-2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4110.8072708123509</v>
      </c>
      <c r="F692" s="39">
        <f>[2]Emissions!F1019</f>
        <v>3557.1042744752572</v>
      </c>
      <c r="G692" s="39">
        <f>[2]Emissions!G1019</f>
        <v>2845.6834195802039</v>
      </c>
      <c r="H692" s="39">
        <f>[2]Emissions!H1019</f>
        <v>1961.7754596833579</v>
      </c>
      <c r="I692" s="39">
        <f>[2]Emissions!I1019</f>
        <v>1383.298868476104</v>
      </c>
      <c r="J692" s="39">
        <f>[2]Emissions!J1019</f>
        <v>680.0467386202555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530.76008512315275</v>
      </c>
      <c r="F694" s="39">
        <f>[2]Emissions!F1233</f>
        <v>424.60806809852238</v>
      </c>
      <c r="G694" s="39">
        <f>[2]Emissions!G1233</f>
        <v>318.45605107389167</v>
      </c>
      <c r="H694" s="39">
        <f>[2]Emissions!H1233</f>
        <v>212.30403404926111</v>
      </c>
      <c r="I694" s="39">
        <f>[2]Emissions!I1233</f>
        <v>106.1520170246305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2.2489799876054851E-3</v>
      </c>
      <c r="H696" s="39">
        <f>[2]Emissions!H821</f>
        <v>2.248979987605483E-3</v>
      </c>
      <c r="I696" s="39">
        <f>[2]Emissions!I821</f>
        <v>2.2489799876054851E-3</v>
      </c>
      <c r="J696" s="39">
        <f>[2]Emissions!J821</f>
        <v>2.2489799876054851E-3</v>
      </c>
      <c r="K696" s="39">
        <f>[2]Emissions!K821</f>
        <v>3.3873302463800162E-4</v>
      </c>
      <c r="L696" s="39">
        <f>[2]Emissions!L821</f>
        <v>2.2489799876054851E-3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6309.8878399975574</v>
      </c>
      <c r="F697" s="39">
        <f>[2]Emissions!F660</f>
        <v>5633.1133721373026</v>
      </c>
      <c r="G697" s="39">
        <f>[2]Emissions!G660</f>
        <v>0</v>
      </c>
      <c r="H697" s="39">
        <f>[2]Emissions!H660</f>
        <v>5808.2412216935363</v>
      </c>
      <c r="I697" s="39">
        <f>[2]Emissions!I660</f>
        <v>10445.776945431529</v>
      </c>
      <c r="J697" s="39">
        <f>[2]Emissions!J660</f>
        <v>3992.2950051517141</v>
      </c>
      <c r="K697" s="39">
        <f>[2]Emissions!K660</f>
        <v>3591.8006506379038</v>
      </c>
      <c r="L697" s="39">
        <f>[2]Emissions!L660</f>
        <v>5328.1156513310461</v>
      </c>
      <c r="M697" s="39">
        <f>[2]Emissions!M660</f>
        <v>6181.3836800425788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9.189282567842981E-15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0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5.4865095856250452</v>
      </c>
      <c r="G705" s="39">
        <f>[2]Emissions!G350</f>
        <v>5.8844914093966754</v>
      </c>
      <c r="H705" s="39">
        <f>[2]Emissions!H350</f>
        <v>5.1097504477612876</v>
      </c>
      <c r="I705" s="39">
        <f>[2]Emissions!I350</f>
        <v>2.9194120967451749</v>
      </c>
      <c r="J705" s="39">
        <f>[2]Emissions!J350</f>
        <v>1.875844205670038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1.4757913093279539E-5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7631.2943849269604</v>
      </c>
      <c r="F709" s="39">
        <f>[2]Emissions!F556</f>
        <v>3956.3282165120181</v>
      </c>
      <c r="G709" s="39">
        <f>[2]Emissions!G556</f>
        <v>3453.9119108609052</v>
      </c>
      <c r="H709" s="39">
        <f>[2]Emissions!H556</f>
        <v>5609.0013729213142</v>
      </c>
      <c r="I709" s="39">
        <f>[2]Emissions!I556</f>
        <v>3273.8252911336658</v>
      </c>
      <c r="J709" s="39">
        <f>[2]Emissions!J556</f>
        <v>1247.0202076323999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134724.18222656049</v>
      </c>
      <c r="F710" s="39">
        <f>[2]Emissions!F393</f>
        <v>95167.892595054538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830.19886106896547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3079.7277004799962</v>
      </c>
      <c r="F713" s="39">
        <f>[2]Emissions!F404</f>
        <v>1586.389696261682</v>
      </c>
      <c r="G713" s="39">
        <f>[2]Emissions!G404</f>
        <v>1645.9004917060511</v>
      </c>
      <c r="H713" s="39">
        <f>[2]Emissions!H404</f>
        <v>793.19484813084114</v>
      </c>
      <c r="I713" s="39">
        <f>[2]Emissions!I404</f>
        <v>396.59742406542063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1.268038719443125E-6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55281.790135213087</v>
      </c>
      <c r="F716" s="39">
        <f>[2]Emissions!F539</f>
        <v>47225.119681564938</v>
      </c>
      <c r="G716" s="39">
        <f>[2]Emissions!G539</f>
        <v>38364.000085078827</v>
      </c>
      <c r="H716" s="39">
        <f>[2]Emissions!H539</f>
        <v>55281.790135213079</v>
      </c>
      <c r="I716" s="39">
        <f>[2]Emissions!I539</f>
        <v>55281.790135213072</v>
      </c>
      <c r="J716" s="39">
        <f>[2]Emissions!J539</f>
        <v>54606.178192007857</v>
      </c>
      <c r="K716" s="39">
        <f>[2]Emissions!K539</f>
        <v>710.10249905161595</v>
      </c>
      <c r="L716" s="39">
        <f>[2]Emissions!L539</f>
        <v>710.10249905161595</v>
      </c>
      <c r="M716" s="39">
        <f>[2]Emissions!M539</f>
        <v>710.10249905161606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991.98768744068957</v>
      </c>
      <c r="F719" s="39">
        <f>[2]Emissions!F468</f>
        <v>1745.890984396055</v>
      </c>
      <c r="G719" s="39">
        <f>[2]Emissions!G468</f>
        <v>2965.366228102785</v>
      </c>
      <c r="H719" s="39">
        <f>[2]Emissions!H468</f>
        <v>85.79523594758345</v>
      </c>
      <c r="I719" s="39">
        <f>[2]Emissions!I468</f>
        <v>0</v>
      </c>
      <c r="J719" s="39">
        <f>[2]Emissions!J468</f>
        <v>0</v>
      </c>
      <c r="K719" s="39">
        <f>[2]Emissions!K468</f>
        <v>-2.7500560039268111E-6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132.00319476744181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20371.57954874069</v>
      </c>
      <c r="G723" s="39">
        <f>[2]Emissions!G549</f>
        <v>20371.57954874069</v>
      </c>
      <c r="H723" s="39">
        <f>[2]Emissions!H549</f>
        <v>18344.41617533614</v>
      </c>
      <c r="I723" s="39">
        <f>[2]Emissions!I549</f>
        <v>20371.57954874069</v>
      </c>
      <c r="J723" s="39">
        <f>[2]Emissions!J549</f>
        <v>16082.102313898529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6372.7543547422483</v>
      </c>
      <c r="F724" s="39">
        <f>[2]Emissions!F534</f>
        <v>5444.0003908668059</v>
      </c>
      <c r="G724" s="39">
        <f>[2]Emissions!G534</f>
        <v>4422.5114275340347</v>
      </c>
      <c r="H724" s="39">
        <f>[2]Emissions!H534</f>
        <v>6372.7543547422474</v>
      </c>
      <c r="I724" s="39">
        <f>[2]Emissions!I534</f>
        <v>6372.7543547422474</v>
      </c>
      <c r="J724" s="39">
        <f>[2]Emissions!J534</f>
        <v>6294.8714037262616</v>
      </c>
      <c r="K724" s="39">
        <f>[2]Emissions!K534</f>
        <v>81.858940929303117</v>
      </c>
      <c r="L724" s="39">
        <f>[2]Emissions!L534</f>
        <v>81.858940929303117</v>
      </c>
      <c r="M724" s="39">
        <f>[2]Emissions!M534</f>
        <v>81.858940929303103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0</v>
      </c>
      <c r="J726" s="39">
        <f>[2]Emissions!J366</f>
        <v>0</v>
      </c>
      <c r="K726" s="39">
        <f>[2]Emissions!K366</f>
        <v>2.997149882834985E-9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8992.3736265141506</v>
      </c>
      <c r="G727" s="39">
        <f>[2]Emissions!G544</f>
        <v>7193.8989012113179</v>
      </c>
      <c r="H727" s="39">
        <f>[2]Emissions!H544</f>
        <v>0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64.222349297368396</v>
      </c>
      <c r="G728" s="39">
        <f>[2]Emissions!G515</f>
        <v>64.222349297368382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0</v>
      </c>
      <c r="J729" s="39">
        <f>[2]Emissions!J361</f>
        <v>0</v>
      </c>
      <c r="K729" s="39">
        <f>[2]Emissions!K361</f>
        <v>2.9971498828349851E-6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0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0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541.31719249384605</v>
      </c>
      <c r="G732" s="39">
        <f>[2]Emissions!G141</f>
        <v>360.87812832923078</v>
      </c>
      <c r="H732" s="39">
        <f>[2]Emissions!H141</f>
        <v>82.820867884615353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144.3406535653458</v>
      </c>
      <c r="L736" s="39">
        <f>[2]Emissions!L292</f>
        <v>65.669570280383823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491.74851623376628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720.07584161859404</v>
      </c>
      <c r="F742" s="39">
        <f>[2]Emissions!F119</f>
        <v>381.21655160015558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898.38570430937489</v>
      </c>
      <c r="F743" s="39">
        <f>[2]Emissions!F70</f>
        <v>673.78927823203117</v>
      </c>
      <c r="G743" s="39">
        <f>[2]Emissions!G70</f>
        <v>449.19285215468739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1.1185840384615391</v>
      </c>
      <c r="G744" s="39">
        <f>[2]Emissions!G272</f>
        <v>0.74572269230769239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15745.46859268251</v>
      </c>
      <c r="G745" s="39">
        <f>[2]Emissions!G237</f>
        <v>16165.104749247001</v>
      </c>
      <c r="H745" s="39">
        <f>[2]Emissions!H237</f>
        <v>23003.955175859061</v>
      </c>
      <c r="I745" s="39">
        <f>[2]Emissions!I237</f>
        <v>23708.337453044631</v>
      </c>
      <c r="J745" s="39">
        <f>[2]Emissions!J237</f>
        <v>23708.337453044631</v>
      </c>
      <c r="K745" s="39">
        <f>[2]Emissions!K237</f>
        <v>23708.92288820443</v>
      </c>
      <c r="L745" s="39">
        <f>[2]Emissions!L237</f>
        <v>23714.942323191819</v>
      </c>
      <c r="M745" s="39">
        <f>[2]Emissions!M237</f>
        <v>23714.942323191819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526.69635374999984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109.46202612499999</v>
      </c>
      <c r="F752" s="39">
        <f>[2]Emissions!F182</f>
        <v>134.3490282068457</v>
      </c>
      <c r="G752" s="39">
        <f>[2]Emissions!G182</f>
        <v>0</v>
      </c>
      <c r="H752" s="39">
        <f>[2]Emissions!H182</f>
        <v>174.33279414870159</v>
      </c>
      <c r="I752" s="39">
        <f>[2]Emissions!I182</f>
        <v>208.9968862893266</v>
      </c>
      <c r="J752" s="39">
        <f>[2]Emissions!J182</f>
        <v>209.03820989635221</v>
      </c>
      <c r="K752" s="39">
        <f>[2]Emissions!K182</f>
        <v>209.04846750852221</v>
      </c>
      <c r="L752" s="39">
        <f>[2]Emissions!L182</f>
        <v>209.04846750852221</v>
      </c>
      <c r="M752" s="39">
        <f>[2]Emissions!M182</f>
        <v>209.0118528845031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15566.36782101569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0.66847762440000003</v>
      </c>
      <c r="F758" s="39">
        <f>[2]Emissions!F94</f>
        <v>0.50135821829999994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8194.5756174636008</v>
      </c>
      <c r="F759" s="39">
        <f>[2]Emissions!F80</f>
        <v>19085.21568906181</v>
      </c>
      <c r="G759" s="39">
        <f>[2]Emissions!G80</f>
        <v>25790.775824633562</v>
      </c>
      <c r="H759" s="39">
        <f>[2]Emissions!H80</f>
        <v>35609.189803639623</v>
      </c>
      <c r="I759" s="39">
        <f>[2]Emissions!I80</f>
        <v>43285.507213984507</v>
      </c>
      <c r="J759" s="39">
        <f>[2]Emissions!J80</f>
        <v>44736.298355049861</v>
      </c>
      <c r="K759" s="39">
        <f>[2]Emissions!K80</f>
        <v>45955.073993798942</v>
      </c>
      <c r="L759" s="39">
        <f>[2]Emissions!L80</f>
        <v>47072.977829997173</v>
      </c>
      <c r="M759" s="39">
        <f>[2]Emissions!M80</f>
        <v>48036.420467243741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21.501744000000009</v>
      </c>
      <c r="G760" s="39">
        <f>[2]Emissions!G282</f>
        <v>14.334496</v>
      </c>
      <c r="H760" s="39">
        <f>[2]Emissions!H282</f>
        <v>7.1672480000000016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0.88741730769230753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389.08362169075122</v>
      </c>
      <c r="F764" s="39">
        <f>[2]Emissions!F297</f>
        <v>316.01582274707141</v>
      </c>
      <c r="G764" s="39">
        <f>[2]Emissions!G297</f>
        <v>117.15099140625</v>
      </c>
      <c r="H764" s="39">
        <f>[2]Emissions!H297</f>
        <v>117.1509914062499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0.9015728571428574</v>
      </c>
      <c r="F765" s="39">
        <f>[2]Emissions!F262</f>
        <v>0.67617964285714305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11944.11067648316</v>
      </c>
      <c r="F767" s="39">
        <f>[2]Emissions!F129</f>
        <v>11944.11067648316</v>
      </c>
      <c r="G767" s="39">
        <f>[2]Emissions!G129</f>
        <v>11887.61349617636</v>
      </c>
      <c r="H767" s="39">
        <f>[2]Emissions!H129</f>
        <v>11944.11067648316</v>
      </c>
      <c r="I767" s="39">
        <f>[2]Emissions!I129</f>
        <v>11944.11067648316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19157.530342249062</v>
      </c>
      <c r="F768" s="39">
        <f>[2]Emissions!F75</f>
        <v>14368.147756686791</v>
      </c>
      <c r="G768" s="39">
        <f>[2]Emissions!G75</f>
        <v>9578.7651711245308</v>
      </c>
      <c r="H768" s="39">
        <f>[2]Emissions!H75</f>
        <v>4789.3825855622672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462.44707275145498</v>
      </c>
      <c r="F770" s="39">
        <f>[2]Emissions!F207</f>
        <v>609.38601009823242</v>
      </c>
      <c r="G770" s="39">
        <f>[2]Emissions!G207</f>
        <v>872.16892499296694</v>
      </c>
      <c r="H770" s="39">
        <f>[2]Emissions!H207</f>
        <v>997.20975825227197</v>
      </c>
      <c r="I770" s="39">
        <f>[2]Emissions!I207</f>
        <v>348.63527481420982</v>
      </c>
      <c r="J770" s="39">
        <f>[2]Emissions!J207</f>
        <v>611.01509287863337</v>
      </c>
      <c r="K770" s="39">
        <f>[2]Emissions!K207</f>
        <v>547.49107455358364</v>
      </c>
      <c r="L770" s="39">
        <f>[2]Emissions!L207</f>
        <v>571.48499792506004</v>
      </c>
      <c r="M770" s="39">
        <f>[2]Emissions!M207</f>
        <v>588.4449084848352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113.51668741578101</v>
      </c>
      <c r="I771" s="39">
        <f>[2]Emissions!I172</f>
        <v>128.85099938006681</v>
      </c>
      <c r="J771" s="39">
        <f>[2]Emissions!J172</f>
        <v>128.85099938006681</v>
      </c>
      <c r="K771" s="39">
        <f>[2]Emissions!K172</f>
        <v>128.85099938006681</v>
      </c>
      <c r="L771" s="39">
        <f>[2]Emissions!L172</f>
        <v>128.85099938006681</v>
      </c>
      <c r="M771" s="39">
        <f>[2]Emissions!M172</f>
        <v>128.80916999999999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55.361935831422521</v>
      </c>
      <c r="F773" s="39">
        <f>[2]Emissions!F18</f>
        <v>59.751830166954548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40637.684679351543</v>
      </c>
      <c r="F774" s="39">
        <f>[2]Emissions!F56</f>
        <v>42515.112058131119</v>
      </c>
      <c r="G774" s="39">
        <f>[2]Emissions!G56</f>
        <v>44725.766633138257</v>
      </c>
      <c r="H774" s="39">
        <f>[2]Emissions!H56</f>
        <v>48387.254494474451</v>
      </c>
      <c r="I774" s="39">
        <f>[2]Emissions!I56</f>
        <v>50126.962099708959</v>
      </c>
      <c r="J774" s="39">
        <f>[2]Emissions!J56</f>
        <v>51564.510917049309</v>
      </c>
      <c r="K774" s="39">
        <f>[2]Emissions!K56</f>
        <v>52692.709388796851</v>
      </c>
      <c r="L774" s="39">
        <f>[2]Emissions!L56</f>
        <v>53626.636301100581</v>
      </c>
      <c r="M774" s="39">
        <f>[2]Emissions!M56</f>
        <v>54305.550715331199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57.504185622916673</v>
      </c>
      <c r="F775" s="39">
        <f>[2]Emissions!F35</f>
        <v>43.128139217187488</v>
      </c>
      <c r="G775" s="39">
        <f>[2]Emissions!G35</f>
        <v>28.75209281145834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657.09379432770299</v>
      </c>
      <c r="F776" s="39">
        <f>[2]Emissions!F50</f>
        <v>1121.8906952706841</v>
      </c>
      <c r="G776" s="39">
        <f>[2]Emissions!G50</f>
        <v>2395.7322296752932</v>
      </c>
      <c r="H776" s="39">
        <f>[2]Emissions!H50</f>
        <v>3545.3347698148459</v>
      </c>
      <c r="I776" s="39">
        <f>[2]Emissions!I50</f>
        <v>3863.5988070468429</v>
      </c>
      <c r="J776" s="39">
        <f>[2]Emissions!J50</f>
        <v>4382.6783680961335</v>
      </c>
      <c r="K776" s="39">
        <f>[2]Emissions!K50</f>
        <v>4280.3402556324654</v>
      </c>
      <c r="L776" s="39">
        <f>[2]Emissions!L50</f>
        <v>4384.7294860201919</v>
      </c>
      <c r="M776" s="39">
        <f>[2]Emissions!M50</f>
        <v>5251.6016297612668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909.33018366829265</v>
      </c>
      <c r="F777" s="39">
        <f>[2]Emissions!F30</f>
        <v>1552.4687778907739</v>
      </c>
      <c r="G777" s="39">
        <f>[2]Emissions!G30</f>
        <v>3314.9277611779999</v>
      </c>
      <c r="H777" s="39">
        <f>[2]Emissions!H30</f>
        <v>4905.4095677909827</v>
      </c>
      <c r="I777" s="39">
        <f>[2]Emissions!I30</f>
        <v>4781.7187377179298</v>
      </c>
      <c r="J777" s="39">
        <f>[2]Emissions!J30</f>
        <v>6063.4772978490691</v>
      </c>
      <c r="K777" s="39">
        <f>[2]Emissions!K30</f>
        <v>5012.9130356222586</v>
      </c>
      <c r="L777" s="39">
        <f>[2]Emissions!L30</f>
        <v>3965.0667480366019</v>
      </c>
      <c r="M777" s="39">
        <f>[2]Emissions!M30</f>
        <v>3086.625581802839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8117.7395195477693</v>
      </c>
      <c r="F779" s="39">
        <f>[2]Emissions!F45</f>
        <v>6091.7183488184046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29.259955102999989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7.3149887757499998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790.72923018787492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83185.30304304637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1.531121766156576E-3</v>
      </c>
      <c r="J790" s="39">
        <f>[2]Emissions!J624</f>
        <v>1.531121766156576E-3</v>
      </c>
      <c r="K790" s="39">
        <f>[2]Emissions!K624</f>
        <v>1.5311217661565721E-3</v>
      </c>
      <c r="L790" s="39">
        <f>[2]Emissions!L624</f>
        <v>0.33752912928243872</v>
      </c>
      <c r="M790" s="39">
        <f>[2]Emissions!M624</f>
        <v>2.3054492359631782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133.9402563151834</v>
      </c>
      <c r="F796" s="39">
        <f>[2]Emissions!F2363</f>
        <v>199.76783633264299</v>
      </c>
      <c r="G796" s="39">
        <f>[2]Emissions!G2363</f>
        <v>175.17798920510509</v>
      </c>
      <c r="H796" s="39">
        <f>[2]Emissions!H2363</f>
        <v>0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24.54956247894631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48699.995286831043</v>
      </c>
      <c r="F801" s="39">
        <f>[2]Emissions!F2368</f>
        <v>41045.079487182898</v>
      </c>
      <c r="G801" s="39">
        <f>[2]Emissions!G2368</f>
        <v>36438.457542358963</v>
      </c>
      <c r="H801" s="39">
        <f>[2]Emissions!H2368</f>
        <v>22694.884304386389</v>
      </c>
      <c r="I801" s="39">
        <f>[2]Emissions!I2368</f>
        <v>13426.73373407944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1.2905620651562321E-5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23009.719600094289</v>
      </c>
      <c r="G811" s="39">
        <f>[2]Emissions!G2346</f>
        <v>28582.304704324059</v>
      </c>
      <c r="H811" s="39">
        <f>[2]Emissions!H2346</f>
        <v>28582.304704324059</v>
      </c>
      <c r="I811" s="39">
        <f>[2]Emissions!I2346</f>
        <v>28582.304704324059</v>
      </c>
      <c r="J811" s="39">
        <f>[2]Emissions!J2346</f>
        <v>128314.6237144449</v>
      </c>
      <c r="K811" s="39">
        <f>[2]Emissions!K2346</f>
        <v>122742.03861021499</v>
      </c>
      <c r="L811" s="39">
        <f>[2]Emissions!L2346</f>
        <v>101768.29239464139</v>
      </c>
      <c r="M811" s="39">
        <f>[2]Emissions!M2346</f>
        <v>61371.019305107533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5554.5170668197261</v>
      </c>
      <c r="H815" s="39">
        <f>[2]Emissions!H2282</f>
        <v>5969.6554603723553</v>
      </c>
      <c r="I815" s="39">
        <f>[2]Emissions!I2282</f>
        <v>5593.9765637136352</v>
      </c>
      <c r="J815" s="39">
        <f>[2]Emissions!J2282</f>
        <v>5462.7628363500671</v>
      </c>
      <c r="K815" s="39">
        <f>[2]Emissions!K2282</f>
        <v>3864.8266878573659</v>
      </c>
      <c r="L815" s="39">
        <f>[2]Emissions!L2282</f>
        <v>3449.6882943047372</v>
      </c>
      <c r="M815" s="39">
        <f>[2]Emissions!M2282</f>
        <v>700.46354722752096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0</v>
      </c>
      <c r="K820" s="39">
        <f>[2]Emissions!K2214</f>
        <v>0</v>
      </c>
      <c r="L820" s="39">
        <f>[2]Emissions!L2214</f>
        <v>0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30340.305611983331</v>
      </c>
      <c r="F822" s="39">
        <f>[2]Emissions!F2134</f>
        <v>121821.6014893687</v>
      </c>
      <c r="G822" s="39">
        <f>[2]Emissions!G2134</f>
        <v>219031.42207386109</v>
      </c>
      <c r="H822" s="39">
        <f>[2]Emissions!H2134</f>
        <v>241953.03288970329</v>
      </c>
      <c r="I822" s="39">
        <f>[2]Emissions!I2134</f>
        <v>153143.98864321431</v>
      </c>
      <c r="J822" s="39">
        <f>[2]Emissions!J2134</f>
        <v>86626.521930484407</v>
      </c>
      <c r="K822" s="39">
        <f>[2]Emissions!K2134</f>
        <v>33364.605502658931</v>
      </c>
      <c r="L822" s="39">
        <f>[2]Emissions!L2134</f>
        <v>139121.24451377671</v>
      </c>
      <c r="M822" s="39">
        <f>[2]Emissions!M2134</f>
        <v>243869.95387834121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215617.4138232375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1031.2337116322969</v>
      </c>
      <c r="L824" s="39">
        <f>[2]Emissions!L2120</f>
        <v>769.33829956018008</v>
      </c>
      <c r="M824" s="39">
        <f>[2]Emissions!M2120</f>
        <v>181.041202957672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104.57127700654461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1925.7765851294109</v>
      </c>
      <c r="F831" s="39">
        <f>[2]Emissions!F2088</f>
        <v>2280.7839620047048</v>
      </c>
      <c r="G831" s="39">
        <f>[2]Emissions!G2088</f>
        <v>2280.7839620047062</v>
      </c>
      <c r="H831" s="39">
        <f>[2]Emissions!H2088</f>
        <v>1439.7179582117651</v>
      </c>
      <c r="I831" s="39">
        <f>[2]Emissions!I2088</f>
        <v>355.00737687529528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255.91068312963219</v>
      </c>
      <c r="H835" s="39">
        <f>[2]Emissions!H820</f>
        <v>255.91068312963199</v>
      </c>
      <c r="I835" s="39">
        <f>[2]Emissions!I820</f>
        <v>255.91068312963219</v>
      </c>
      <c r="J835" s="39">
        <f>[2]Emissions!J820</f>
        <v>255.91068312963219</v>
      </c>
      <c r="K835" s="39">
        <f>[2]Emissions!K820</f>
        <v>38.544317962549982</v>
      </c>
      <c r="L835" s="39">
        <f>[2]Emissions!L820</f>
        <v>255.91068312963219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0</v>
      </c>
      <c r="J836" s="39">
        <f>[2]Emissions!J360</f>
        <v>0</v>
      </c>
      <c r="K836" s="39">
        <f>[2]Emissions!K360</f>
        <v>-5.334826886450178E-5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384297.22164247558</v>
      </c>
      <c r="K838" s="39">
        <f>[2]Emissions!K2174</f>
        <v>373356.86480679642</v>
      </c>
      <c r="L838" s="39">
        <f>[2]Emissions!L2174</f>
        <v>346636.90427068999</v>
      </c>
      <c r="M838" s="39">
        <f>[2]Emissions!M2174</f>
        <v>197808.10402128901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12917.787487801361</v>
      </c>
      <c r="F841" s="39">
        <f>[2]Emissions!F1240</f>
        <v>16032.76896378146</v>
      </c>
      <c r="G841" s="39">
        <f>[2]Emissions!G1240</f>
        <v>17947.742171766229</v>
      </c>
      <c r="H841" s="39">
        <f>[2]Emissions!H1240</f>
        <v>21865.438227496699</v>
      </c>
      <c r="I841" s="39">
        <f>[2]Emissions!I1240</f>
        <v>23152.202821312851</v>
      </c>
      <c r="J841" s="39">
        <f>[2]Emissions!J1240</f>
        <v>25546.329297387751</v>
      </c>
      <c r="K841" s="39">
        <f>[2]Emissions!K1240</f>
        <v>25735.451880690689</v>
      </c>
      <c r="L841" s="39">
        <f>[2]Emissions!L1240</f>
        <v>25956.976265482601</v>
      </c>
      <c r="M841" s="39">
        <f>[2]Emissions!M1240</f>
        <v>26231.14682728675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101.4154971361384</v>
      </c>
      <c r="F842" s="39">
        <f>[2]Emissions!F659</f>
        <v>90.538058289757942</v>
      </c>
      <c r="G842" s="39">
        <f>[2]Emissions!G659</f>
        <v>0</v>
      </c>
      <c r="H842" s="39">
        <f>[2]Emissions!H659</f>
        <v>93.352795789931207</v>
      </c>
      <c r="I842" s="39">
        <f>[2]Emissions!I659</f>
        <v>167.88945996456289</v>
      </c>
      <c r="J842" s="39">
        <f>[2]Emissions!J659</f>
        <v>64.166050638031649</v>
      </c>
      <c r="K842" s="39">
        <f>[2]Emissions!K659</f>
        <v>57.729116243449653</v>
      </c>
      <c r="L842" s="39">
        <f>[2]Emissions!L659</f>
        <v>85.635990889306711</v>
      </c>
      <c r="M842" s="39">
        <f>[2]Emissions!M659</f>
        <v>99.350117592735785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656.41585258775206</v>
      </c>
      <c r="F844" s="39">
        <f>[2]Emissions!F49</f>
        <v>1120.733209784514</v>
      </c>
      <c r="G844" s="39">
        <f>[2]Emissions!G49</f>
        <v>2393.2604868430458</v>
      </c>
      <c r="H844" s="39">
        <f>[2]Emissions!H49</f>
        <v>3541.6769504239069</v>
      </c>
      <c r="I844" s="39">
        <f>[2]Emissions!I49</f>
        <v>3859.612625895335</v>
      </c>
      <c r="J844" s="39">
        <f>[2]Emissions!J49</f>
        <v>4378.1566382850133</v>
      </c>
      <c r="K844" s="39">
        <f>[2]Emissions!K49</f>
        <v>4275.9241108666247</v>
      </c>
      <c r="L844" s="39">
        <f>[2]Emissions!L49</f>
        <v>4380.2056400142956</v>
      </c>
      <c r="M844" s="39">
        <f>[2]Emissions!M49</f>
        <v>5246.1834079227037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906.19037320114637</v>
      </c>
      <c r="F845" s="39">
        <f>[2]Emissions!F29</f>
        <v>1547.1082852927229</v>
      </c>
      <c r="G845" s="39">
        <f>[2]Emissions!G29</f>
        <v>3303.4817044328111</v>
      </c>
      <c r="H845" s="39">
        <f>[2]Emissions!H29</f>
        <v>4888.4717639181836</v>
      </c>
      <c r="I845" s="39">
        <f>[2]Emissions!I29</f>
        <v>4765.2080237734426</v>
      </c>
      <c r="J845" s="39">
        <f>[2]Emissions!J29</f>
        <v>6042.5408219363389</v>
      </c>
      <c r="K845" s="39">
        <f>[2]Emissions!K29</f>
        <v>4995.6040348843244</v>
      </c>
      <c r="L845" s="39">
        <f>[2]Emissions!L29</f>
        <v>3951.3758376258238</v>
      </c>
      <c r="M845" s="39">
        <f>[2]Emissions!M29</f>
        <v>3075.9678257050382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8109.3642244196453</v>
      </c>
      <c r="F847" s="39">
        <f>[2]Emissions!F44</f>
        <v>6085.4333554546874</v>
      </c>
      <c r="G847" s="39">
        <f>[2]Emissions!G44</f>
        <v>4056.9555703031242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1829.5146775061539</v>
      </c>
      <c r="G849" s="39">
        <f>[2]Emissions!G236</f>
        <v>1878.2734999653219</v>
      </c>
      <c r="H849" s="39">
        <f>[2]Emissions!H236</f>
        <v>2672.900675340125</v>
      </c>
      <c r="I849" s="39">
        <f>[2]Emissions!I236</f>
        <v>2754.745029930189</v>
      </c>
      <c r="J849" s="39">
        <f>[2]Emissions!J236</f>
        <v>2754.7450299301881</v>
      </c>
      <c r="K849" s="39">
        <f>[2]Emissions!K236</f>
        <v>2754.8130534514489</v>
      </c>
      <c r="L849" s="39">
        <f>[2]Emissions!L236</f>
        <v>2755.512470213479</v>
      </c>
      <c r="M849" s="39">
        <f>[2]Emissions!M236</f>
        <v>2755.512470213479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592.1465621632002</v>
      </c>
      <c r="F853" s="39">
        <f>[2]Emissions!F286</f>
        <v>444.10992162240018</v>
      </c>
      <c r="G853" s="39">
        <f>[2]Emissions!G286</f>
        <v>296.07328108160021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2456.3670964094522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8.9953653081919978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15550.307571206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20666.098749379911</v>
      </c>
      <c r="F858" s="39">
        <f>[2]Emissions!F301</f>
        <v>16785.117222046141</v>
      </c>
      <c r="G858" s="39">
        <f>[2]Emissions!G301</f>
        <v>6222.4514783446884</v>
      </c>
      <c r="H858" s="39">
        <f>[2]Emissions!H301</f>
        <v>6222.451478344683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0.33306832285714277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8186.1210484200019</v>
      </c>
      <c r="F863" s="39">
        <f>[2]Emissions!F79</f>
        <v>19065.524947126221</v>
      </c>
      <c r="G863" s="39">
        <f>[2]Emissions!G79</f>
        <v>25764.166771880089</v>
      </c>
      <c r="H863" s="39">
        <f>[2]Emissions!H79</f>
        <v>35572.450823143787</v>
      </c>
      <c r="I863" s="39">
        <f>[2]Emissions!I79</f>
        <v>43240.848365691272</v>
      </c>
      <c r="J863" s="39">
        <f>[2]Emissions!J79</f>
        <v>44690.142685634622</v>
      </c>
      <c r="K863" s="39">
        <f>[2]Emissions!K79</f>
        <v>45907.660880036667</v>
      </c>
      <c r="L863" s="39">
        <f>[2]Emissions!L79</f>
        <v>47024.411344100867</v>
      </c>
      <c r="M863" s="39">
        <f>[2]Emissions!M79</f>
        <v>47986.859971080623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0</v>
      </c>
      <c r="K866" s="39">
        <f>[2]Emissions!K611</f>
        <v>0</v>
      </c>
      <c r="L866" s="39">
        <f>[2]Emissions!L611</f>
        <v>0</v>
      </c>
      <c r="M866" s="39">
        <f>[2]Emissions!M611</f>
        <v>0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16943.944646996679</v>
      </c>
      <c r="F867" s="39">
        <f>[2]Emissions!F548</f>
        <v>20350.561629831631</v>
      </c>
      <c r="G867" s="39">
        <f>[2]Emissions!G548</f>
        <v>20350.561629831631</v>
      </c>
      <c r="H867" s="39">
        <f>[2]Emissions!H548</f>
        <v>18325.489736633401</v>
      </c>
      <c r="I867" s="39">
        <f>[2]Emissions!I548</f>
        <v>20350.56162983162</v>
      </c>
      <c r="J867" s="39">
        <f>[2]Emissions!J548</f>
        <v>16065.50996662806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198311.52806528911</v>
      </c>
      <c r="F868" s="39">
        <f>[2]Emissions!F477</f>
        <v>83499.590764332286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7.6238880804694034E-3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1.9059720201173511E-3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-126.5929363402205</v>
      </c>
      <c r="F872" s="39">
        <f>[2]Emissions!F1888</f>
        <v>-113.0150615349921</v>
      </c>
      <c r="G872" s="39">
        <f>[2]Emissions!G1888</f>
        <v>-102.6395020058125</v>
      </c>
      <c r="H872" s="39">
        <f>[2]Emissions!H1888</f>
        <v>-116.52858654089459</v>
      </c>
      <c r="I872" s="39">
        <f>[2]Emissions!I1888</f>
        <v>-133.29762336507869</v>
      </c>
      <c r="J872" s="39">
        <f>[2]Emissions!J1888</f>
        <v>-80.135044375763016</v>
      </c>
      <c r="K872" s="39">
        <f>[2]Emissions!K1888</f>
        <v>-72.060962515166125</v>
      </c>
      <c r="L872" s="39">
        <f>[2]Emissions!L1888</f>
        <v>-106.8960055338392</v>
      </c>
      <c r="M872" s="39">
        <f>[2]Emissions!M1888</f>
        <v>-124.01480510347881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837.68357817806236</v>
      </c>
      <c r="F875" s="39">
        <f>[2]Emissions!F2113</f>
        <v>2114.3189954340141</v>
      </c>
      <c r="G875" s="39">
        <f>[2]Emissions!G2113</f>
        <v>2798.2094053300848</v>
      </c>
      <c r="H875" s="39">
        <f>[2]Emissions!H2113</f>
        <v>2192.41942872551</v>
      </c>
      <c r="I875" s="39">
        <f>[2]Emissions!I2113</f>
        <v>2965.4741494607929</v>
      </c>
      <c r="J875" s="39">
        <f>[2]Emissions!J2113</f>
        <v>2281.5837395647218</v>
      </c>
      <c r="K875" s="39">
        <f>[2]Emissions!K2113</f>
        <v>2028.0125747488021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157.73443662130481</v>
      </c>
      <c r="F877" s="39">
        <f>[2]Emissions!F1994</f>
        <v>202.52929109052761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261.6026822820844</v>
      </c>
      <c r="H878" s="39">
        <f>[2]Emissions!H1938</f>
        <v>282.64234562107077</v>
      </c>
      <c r="I878" s="39">
        <f>[2]Emissions!I1938</f>
        <v>303.65720164457719</v>
      </c>
      <c r="J878" s="39">
        <f>[2]Emissions!J1938</f>
        <v>324.6720576680836</v>
      </c>
      <c r="K878" s="39">
        <f>[2]Emissions!K1938</f>
        <v>324.6720576680836</v>
      </c>
      <c r="L878" s="39">
        <f>[2]Emissions!L1938</f>
        <v>314.49310431492489</v>
      </c>
      <c r="M878" s="39">
        <f>[2]Emissions!M1938</f>
        <v>324.6720576680836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809.28935157068804</v>
      </c>
      <c r="F880" s="39">
        <f>[2]Emissions!F1840</f>
        <v>665.20269336103559</v>
      </c>
      <c r="G880" s="39">
        <f>[2]Emissions!G1840</f>
        <v>343.7910295013761</v>
      </c>
      <c r="H880" s="39">
        <f>[2]Emissions!H1840</f>
        <v>343.79102950137587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673.65649174499993</v>
      </c>
      <c r="F882" s="39">
        <f>[2]Emissions!F1097</f>
        <v>593.80591359599987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4.6604368932038854E-3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5.226302252577689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54.211457626283867</v>
      </c>
      <c r="F885" s="39">
        <f>[2]Emissions!F2009</f>
        <v>40.71244189102709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6.5376221429170167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0.61952135858915736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0</v>
      </c>
      <c r="I888" s="39">
        <f>[2]Emissions!I1883</f>
        <v>0</v>
      </c>
      <c r="J888" s="39">
        <f>[2]Emissions!J1883</f>
        <v>-80.759035079646324</v>
      </c>
      <c r="K888" s="39">
        <f>[2]Emissions!K1883</f>
        <v>0</v>
      </c>
      <c r="L888" s="39">
        <f>[2]Emissions!L1883</f>
        <v>0</v>
      </c>
      <c r="M888" s="39">
        <f>[2]Emissions!M1883</f>
        <v>-61.415863005254842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89.810831249999993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0</v>
      </c>
      <c r="L891" s="39">
        <f>[2]Emissions!L1050</f>
        <v>0</v>
      </c>
      <c r="M891" s="39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0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0</v>
      </c>
      <c r="M892" s="39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358.17339971149192</v>
      </c>
      <c r="F893" s="39">
        <f>[2]Emissions!F1364</f>
        <v>358.17339971149192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7.9507621108363644E-5</v>
      </c>
      <c r="J894" s="39">
        <f>[2]Emissions!J864</f>
        <v>4.9445245416000001E-4</v>
      </c>
      <c r="K894" s="39">
        <f>[2]Emissions!K864</f>
        <v>3.070602436363637E-3</v>
      </c>
      <c r="L894" s="39">
        <f>[2]Emissions!L864</f>
        <v>3.0706567045733712E-3</v>
      </c>
      <c r="M894" s="39">
        <f>[2]Emissions!M864</f>
        <v>0.1125453859090904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6458.0540113186044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251.264480769231</v>
      </c>
      <c r="F901" s="39">
        <f>[2]Emissions!F2073</f>
        <v>368.12566337525249</v>
      </c>
      <c r="G901" s="39">
        <f>[2]Emissions!G2073</f>
        <v>467.45802934714521</v>
      </c>
      <c r="H901" s="39">
        <f>[2]Emissions!H2073</f>
        <v>497.11827017564849</v>
      </c>
      <c r="I901" s="39">
        <f>[2]Emissions!I2073</f>
        <v>449.92682179681452</v>
      </c>
      <c r="J901" s="39">
        <f>[2]Emissions!J2073</f>
        <v>333.06563919079679</v>
      </c>
      <c r="K901" s="39">
        <f>[2]Emissions!K2073</f>
        <v>233.7332732188996</v>
      </c>
      <c r="L901" s="39">
        <f>[2]Emissions!L2073</f>
        <v>204.07303239040289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0</v>
      </c>
      <c r="F905" s="39">
        <f>[2]Emissions!F1898</f>
        <v>-6.7906358204901887E-2</v>
      </c>
      <c r="G905" s="39">
        <f>[2]Emissions!G1898</f>
        <v>0</v>
      </c>
      <c r="H905" s="39">
        <f>[2]Emissions!H1898</f>
        <v>-0.91697083333333318</v>
      </c>
      <c r="I905" s="39">
        <f>[2]Emissions!I1898</f>
        <v>-0.8665374374999999</v>
      </c>
      <c r="J905" s="39">
        <f>[2]Emissions!J1898</f>
        <v>-1.6505475000000001</v>
      </c>
      <c r="K905" s="39">
        <f>[2]Emissions!K1898</f>
        <v>-1.6885034107202179</v>
      </c>
      <c r="L905" s="39">
        <f>[2]Emissions!L1898</f>
        <v>-2.3841241666666662</v>
      </c>
      <c r="M905" s="39">
        <f>[2]Emissions!M1898</f>
        <v>-0.8665374375000312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31274.587561565299</v>
      </c>
      <c r="F908" s="39">
        <f>[2]Emissions!F1202</f>
        <v>45410.732783759377</v>
      </c>
      <c r="G908" s="39">
        <f>[2]Emissions!G1202</f>
        <v>57679.751197162237</v>
      </c>
      <c r="H908" s="39">
        <f>[2]Emissions!H1202</f>
        <v>90556.99629132761</v>
      </c>
      <c r="I908" s="39">
        <f>[2]Emissions!I1202</f>
        <v>97245.147939661852</v>
      </c>
      <c r="J908" s="39">
        <f>[2]Emissions!J1202</f>
        <v>104036.9835050206</v>
      </c>
      <c r="K908" s="39">
        <f>[2]Emissions!K1202</f>
        <v>86561.308498571932</v>
      </c>
      <c r="L908" s="39">
        <f>[2]Emissions!L1202</f>
        <v>80174.588133940662</v>
      </c>
      <c r="M908" s="39">
        <f>[2]Emissions!M1202</f>
        <v>71580.492169087447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13324.82411388734</v>
      </c>
      <c r="F909" s="39">
        <f>[2]Emissions!F1195</f>
        <v>10923.825816527369</v>
      </c>
      <c r="G909" s="39">
        <f>[2]Emissions!G1195</f>
        <v>8192.8693623955296</v>
      </c>
      <c r="H909" s="39">
        <f>[2]Emissions!H1195</f>
        <v>5329.9296455549329</v>
      </c>
      <c r="I909" s="39">
        <f>[2]Emissions!I1195</f>
        <v>2664.964822777466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4932.2605638730474</v>
      </c>
      <c r="F910" s="39">
        <f>[2]Emissions!F886</f>
        <v>8816.673664078704</v>
      </c>
      <c r="G910" s="39">
        <f>[2]Emissions!G886</f>
        <v>8913.890012552165</v>
      </c>
      <c r="H910" s="39">
        <f>[2]Emissions!H886</f>
        <v>5310.2833914683142</v>
      </c>
      <c r="I910" s="39">
        <f>[2]Emissions!I886</f>
        <v>4263.4828461687584</v>
      </c>
      <c r="J910" s="39">
        <f>[2]Emissions!J886</f>
        <v>7595.5439939868274</v>
      </c>
      <c r="K910" s="39">
        <f>[2]Emissions!K886</f>
        <v>7501.2838763537839</v>
      </c>
      <c r="L910" s="39">
        <f>[2]Emissions!L886</f>
        <v>6986.6726694894178</v>
      </c>
      <c r="M910" s="39">
        <f>[2]Emissions!M886</f>
        <v>7040.8709807037303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7500.0695469515467</v>
      </c>
      <c r="F911" s="39">
        <f>[2]Emissions!F879</f>
        <v>4483.1919214785148</v>
      </c>
      <c r="G911" s="39">
        <f>[2]Emissions!G879</f>
        <v>4373.64198599261</v>
      </c>
      <c r="H911" s="39">
        <f>[2]Emissions!H879</f>
        <v>4253.497632282727</v>
      </c>
      <c r="I911" s="39">
        <f>[2]Emissions!I879</f>
        <v>2126.748816141303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24562.783779778991</v>
      </c>
      <c r="F913" s="39">
        <f>[2]Emissions!F211</f>
        <v>32367.4160491656</v>
      </c>
      <c r="G913" s="39">
        <f>[2]Emissions!G211</f>
        <v>46325.078017216438</v>
      </c>
      <c r="H913" s="39">
        <f>[2]Emissions!H211</f>
        <v>52966.596867617773</v>
      </c>
      <c r="I913" s="39">
        <f>[2]Emissions!I211</f>
        <v>18517.692894701791</v>
      </c>
      <c r="J913" s="39">
        <f>[2]Emissions!J211</f>
        <v>32453.944455230041</v>
      </c>
      <c r="K913" s="39">
        <f>[2]Emissions!K211</f>
        <v>29079.878926698679</v>
      </c>
      <c r="L913" s="39">
        <f>[2]Emissions!L211</f>
        <v>30354.311367789978</v>
      </c>
      <c r="M913" s="39">
        <f>[2]Emissions!M211</f>
        <v>31255.13362519033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2844.4935854854798</v>
      </c>
      <c r="I914" s="39">
        <f>[2]Emissions!I176</f>
        <v>3228.7397523990871</v>
      </c>
      <c r="J914" s="39">
        <f>[2]Emissions!J176</f>
        <v>3228.7397523990871</v>
      </c>
      <c r="K914" s="39">
        <f>[2]Emissions!K176</f>
        <v>3228.7397523990871</v>
      </c>
      <c r="L914" s="39">
        <f>[2]Emissions!L176</f>
        <v>3228.7397523990871</v>
      </c>
      <c r="M914" s="39">
        <f>[2]Emissions!M176</f>
        <v>3227.6915945820001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6.298996872178329E-3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-16638.309244798289</v>
      </c>
      <c r="F921" s="39">
        <f>[2]Emissions!F1878</f>
        <v>0</v>
      </c>
      <c r="G921" s="39">
        <f>[2]Emissions!G1878</f>
        <v>0</v>
      </c>
      <c r="H921" s="39">
        <f>[2]Emissions!H1878</f>
        <v>-28554.490397124999</v>
      </c>
      <c r="I921" s="39">
        <f>[2]Emissions!I1878</f>
        <v>-36243.679654874999</v>
      </c>
      <c r="J921" s="39">
        <f>[2]Emissions!J1878</f>
        <v>-30849.233448879389</v>
      </c>
      <c r="K921" s="39">
        <f>[2]Emissions!K1878</f>
        <v>-49600.090588125</v>
      </c>
      <c r="L921" s="39">
        <f>[2]Emissions!L1878</f>
        <v>-56278.444816343748</v>
      </c>
      <c r="M921" s="39">
        <f>[2]Emissions!M1878</f>
        <v>-53775.754217756526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4113.2868025999542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1530.508682395335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5.7595365240299103E-2</v>
      </c>
      <c r="I924" s="39">
        <f>[2]Emissions!I1224</f>
        <v>2.8797682620149551E-2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7923.0906255383734</v>
      </c>
      <c r="F928" s="39">
        <f>[2]Emissions!F543</f>
        <v>8983.0959473224175</v>
      </c>
      <c r="G928" s="39">
        <f>[2]Emissions!G543</f>
        <v>7186.4767578579349</v>
      </c>
      <c r="H928" s="39">
        <f>[2]Emissions!H543</f>
        <v>0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7666.6249459926312</v>
      </c>
      <c r="L929" s="39">
        <f>[2]Emissions!L296</f>
        <v>3488.0260915285312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282.40621488000011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11931.787608994029</v>
      </c>
      <c r="F932" s="39">
        <f>[2]Emissions!F128</f>
        <v>11931.787608994029</v>
      </c>
      <c r="G932" s="39">
        <f>[2]Emissions!G128</f>
        <v>11875.34871838202</v>
      </c>
      <c r="H932" s="39">
        <f>[2]Emissions!H128</f>
        <v>11931.78760899404</v>
      </c>
      <c r="I932" s="39">
        <f>[2]Emissions!I128</f>
        <v>11931.787608994029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4784.4412478242193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393.74522539687513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370.26929029544732</v>
      </c>
      <c r="H938" s="39">
        <f>[2]Emissions!H1767</f>
        <v>692.84474269841121</v>
      </c>
      <c r="I938" s="39">
        <f>[2]Emissions!I1767</f>
        <v>692.84474269841121</v>
      </c>
      <c r="J938" s="39">
        <f>[2]Emissions!J1767</f>
        <v>692.8447426984111</v>
      </c>
      <c r="K938" s="39">
        <f>[2]Emissions!K1767</f>
        <v>692.84025302599161</v>
      </c>
      <c r="L938" s="39">
        <f>[2]Emissions!L1767</f>
        <v>692.83731912952419</v>
      </c>
      <c r="M938" s="39">
        <f>[2]Emissions!M1767</f>
        <v>692.8373191295243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10.69296258278575</v>
      </c>
      <c r="H939" s="39">
        <f>[2]Emissions!H1595</f>
        <v>5.3464812913928581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8901.6187594564799</v>
      </c>
      <c r="F940" s="39">
        <f>[2]Emissions!F1018</f>
        <v>10490.2506963954</v>
      </c>
      <c r="G940" s="39">
        <f>[2]Emissions!G1018</f>
        <v>5601.8997641789956</v>
      </c>
      <c r="H940" s="39">
        <f>[2]Emissions!H1018</f>
        <v>17247.209662158701</v>
      </c>
      <c r="I940" s="39">
        <f>[2]Emissions!I1018</f>
        <v>19032.968493229939</v>
      </c>
      <c r="J940" s="39">
        <f>[2]Emissions!J1018</f>
        <v>35184.789302083991</v>
      </c>
      <c r="K940" s="39">
        <f>[2]Emissions!K1018</f>
        <v>49956.698428485062</v>
      </c>
      <c r="L940" s="39">
        <f>[2]Emissions!L1018</f>
        <v>31811.755131140209</v>
      </c>
      <c r="M940" s="39">
        <f>[2]Emissions!M1018</f>
        <v>16296.18144800126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9.0075595429615394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27975.37149016048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6993.8428725401218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3970.6546316945492</v>
      </c>
      <c r="H953" s="39">
        <f>[2]Emissions!H1908</f>
        <v>6585.6646489773693</v>
      </c>
      <c r="I953" s="39">
        <f>[2]Emissions!I1908</f>
        <v>8064.6258527700184</v>
      </c>
      <c r="J953" s="39">
        <f>[2]Emissions!J1908</f>
        <v>9477.187743947019</v>
      </c>
      <c r="K953" s="39">
        <f>[2]Emissions!K1908</f>
        <v>9763.0225536494327</v>
      </c>
      <c r="L953" s="39">
        <f>[2]Emissions!L1908</f>
        <v>9763.0225536494327</v>
      </c>
      <c r="M953" s="39">
        <f>[2]Emissions!M1908</f>
        <v>6904.6373324807282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8490.7983946981985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131.9500625951255</v>
      </c>
      <c r="H955" s="39">
        <f>[2]Emissions!H1845</f>
        <v>258.52781336328042</v>
      </c>
      <c r="I955" s="39">
        <f>[2]Emissions!I1845</f>
        <v>305.24976960911403</v>
      </c>
      <c r="J955" s="39">
        <f>[2]Emissions!J1845</f>
        <v>333.07398252837032</v>
      </c>
      <c r="K955" s="39">
        <f>[2]Emissions!K1845</f>
        <v>333.07238257781438</v>
      </c>
      <c r="L955" s="39">
        <f>[2]Emissions!L1845</f>
        <v>206.49463180965961</v>
      </c>
      <c r="M955" s="39">
        <f>[2]Emissions!M1845</f>
        <v>206.48944885735651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9271.7359144717993</v>
      </c>
      <c r="M956" s="39">
        <f>[2]Emissions!M1796</f>
        <v>9271.7359144717975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0.51361633588582434</v>
      </c>
      <c r="F957" s="39">
        <f>[2]Emissions!F1247</f>
        <v>2.0797673653052291</v>
      </c>
      <c r="G957" s="39">
        <f>[2]Emissions!G1247</f>
        <v>3.2214084446932971</v>
      </c>
      <c r="H957" s="39">
        <f>[2]Emissions!H1247</f>
        <v>5.0375276695150673</v>
      </c>
      <c r="I957" s="39">
        <f>[2]Emissions!I1247</f>
        <v>6.3875984749124228</v>
      </c>
      <c r="J957" s="39">
        <f>[2]Emissions!J1247</f>
        <v>7.6996736499912153</v>
      </c>
      <c r="K957" s="39">
        <f>[2]Emissions!K1247</f>
        <v>8.9062515785371552</v>
      </c>
      <c r="L957" s="39">
        <f>[2]Emissions!L1247</f>
        <v>8.9584794861904857</v>
      </c>
      <c r="M957" s="39">
        <f>[2]Emissions!M1247</f>
        <v>9.0029796320790432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1.225895695655173</v>
      </c>
      <c r="F958" s="39">
        <f>[2]Emissions!F1142</f>
        <v>1.433354949152825</v>
      </c>
      <c r="G958" s="39">
        <f>[2]Emissions!G1142</f>
        <v>1.532301076919254</v>
      </c>
      <c r="H958" s="39">
        <f>[2]Emissions!H1142</f>
        <v>1.69589603927469</v>
      </c>
      <c r="I958" s="39">
        <f>[2]Emissions!I1142</f>
        <v>1.546999360642773</v>
      </c>
      <c r="J958" s="39">
        <f>[2]Emissions!J1142</f>
        <v>1.5231041556131579</v>
      </c>
      <c r="K958" s="39">
        <f>[2]Emissions!K1142</f>
        <v>1.5089283584967419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-34.869981535371551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6.7351622975477682E-5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2260.8943648014242</v>
      </c>
      <c r="F964" s="39">
        <f>[2]Emissions!F186</f>
        <v>2774.9254380011148</v>
      </c>
      <c r="G964" s="39">
        <f>[2]Emissions!G186</f>
        <v>0</v>
      </c>
      <c r="H964" s="39">
        <f>[2]Emissions!H186</f>
        <v>3600.7741300237708</v>
      </c>
      <c r="I964" s="39">
        <f>[2]Emissions!I186</f>
        <v>4316.7470875515246</v>
      </c>
      <c r="J964" s="39">
        <f>[2]Emissions!J186</f>
        <v>4317.600610125196</v>
      </c>
      <c r="K964" s="39">
        <f>[2]Emissions!K186</f>
        <v>4317.812477001522</v>
      </c>
      <c r="L964" s="39">
        <f>[2]Emissions!L186</f>
        <v>4317.812477001522</v>
      </c>
      <c r="M964" s="39">
        <f>[2]Emissions!M186</f>
        <v>4317.0562165882566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</v>
      </c>
      <c r="F965" s="39">
        <f>[2]Emissions!F151</f>
        <v>23868.60623216314</v>
      </c>
      <c r="G965" s="39">
        <f>[2]Emissions!G151</f>
        <v>22868.285077659872</v>
      </c>
      <c r="H965" s="39">
        <f>[2]Emissions!H151</f>
        <v>63042.867898422788</v>
      </c>
      <c r="I965" s="39">
        <f>[2]Emissions!I151</f>
        <v>71557.673847940518</v>
      </c>
      <c r="J965" s="39">
        <f>[2]Emissions!J151</f>
        <v>71565.951220008006</v>
      </c>
      <c r="K965" s="39">
        <f>[2]Emissions!K151</f>
        <v>71571.877490788145</v>
      </c>
      <c r="L965" s="39">
        <f>[2]Emissions!L151</f>
        <v>71571.877490788131</v>
      </c>
      <c r="M965" s="39">
        <f>[2]Emissions!M151</f>
        <v>71551.736021451536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719.33291956822961</v>
      </c>
      <c r="F967" s="39">
        <f>[2]Emissions!F118</f>
        <v>380.82323999910108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894.70597046875002</v>
      </c>
      <c r="F968" s="39">
        <f>[2]Emissions!F69</f>
        <v>671.02947785156243</v>
      </c>
      <c r="G968" s="39">
        <f>[2]Emissions!G69</f>
        <v>447.35298523437501</v>
      </c>
      <c r="H968" s="39">
        <f>[2]Emissions!H69</f>
        <v>424.98533597265629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57.302808541666657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22.431505026536211</v>
      </c>
      <c r="H970" s="39">
        <f>[2]Emissions!H674</f>
        <v>192.31546275164311</v>
      </c>
      <c r="I970" s="39">
        <f>[2]Emissions!I674</f>
        <v>291.60111614304168</v>
      </c>
      <c r="J970" s="39">
        <f>[2]Emissions!J674</f>
        <v>354.68094163152011</v>
      </c>
      <c r="K970" s="39">
        <f>[2]Emissions!K674</f>
        <v>303.07595119436581</v>
      </c>
      <c r="L970" s="39">
        <f>[2]Emissions!L674</f>
        <v>333.3197723778236</v>
      </c>
      <c r="M970" s="39">
        <f>[2]Emissions!M674</f>
        <v>369.68702832107039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66.329455944447204</v>
      </c>
      <c r="F971" s="39">
        <f>[2]Emissions!F64</f>
        <v>49.747091958333328</v>
      </c>
      <c r="G971" s="39">
        <f>[2]Emissions!G64</f>
        <v>33.164727972222217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0.69517173611111094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6.2077626991181258</v>
      </c>
      <c r="F975" s="39">
        <f>[2]Emissions!F1335</f>
        <v>8.0282417424231465</v>
      </c>
      <c r="G975" s="39">
        <f>[2]Emissions!G1335</f>
        <v>9.1629350659650708</v>
      </c>
      <c r="H975" s="39">
        <f>[2]Emissions!H1335</f>
        <v>11.24569249845149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818.69655983959808</v>
      </c>
      <c r="F979" s="39">
        <f>[2]Emissions!F1450</f>
        <v>0</v>
      </c>
      <c r="G979" s="39">
        <f>[2]Emissions!G1450</f>
        <v>3164.234165868018</v>
      </c>
      <c r="H979" s="39">
        <f>[2]Emissions!H1450</f>
        <v>3797.3040798007141</v>
      </c>
      <c r="I979" s="39">
        <f>[2]Emissions!I1450</f>
        <v>1629.043450234507</v>
      </c>
      <c r="J979" s="39">
        <f>[2]Emissions!J1450</f>
        <v>1006.285581147189</v>
      </c>
      <c r="K979" s="39">
        <f>[2]Emissions!K1450</f>
        <v>1037.6451169050611</v>
      </c>
      <c r="L979" s="39">
        <f>[2]Emissions!L1450</f>
        <v>789.33099278969576</v>
      </c>
      <c r="M979" s="39">
        <f>[2]Emissions!M1450</f>
        <v>478.54725999093012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258.55750913522672</v>
      </c>
      <c r="F982" s="39">
        <f>[2]Emissions!F1187</f>
        <v>186.47171175513171</v>
      </c>
      <c r="G982" s="39">
        <f>[2]Emissions!G1187</f>
        <v>172.37167275681759</v>
      </c>
      <c r="H982" s="39">
        <f>[2]Emissions!H1187</f>
        <v>129.2787545676133</v>
      </c>
      <c r="I982" s="39">
        <f>[2]Emissions!I1187</f>
        <v>86.185836378408865</v>
      </c>
      <c r="J982" s="39">
        <f>[2]Emissions!J1187</f>
        <v>43.092918189204518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1345.461142066265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1.3911278188614149E-3</v>
      </c>
      <c r="G985" s="39">
        <f>[2]Emissions!G871</f>
        <v>1.337562729626705E-3</v>
      </c>
      <c r="H985" s="39">
        <f>[2]Emissions!H871</f>
        <v>1.673289733165538E-2</v>
      </c>
      <c r="I985" s="39">
        <f>[2]Emissions!I871</f>
        <v>1.6732365381328149E-2</v>
      </c>
      <c r="J985" s="39">
        <f>[2]Emissions!J871</f>
        <v>4.0535944540672442E-2</v>
      </c>
      <c r="K985" s="39">
        <f>[2]Emissions!K871</f>
        <v>4.0532954632428862E-2</v>
      </c>
      <c r="L985" s="39">
        <f>[2]Emissions!L871</f>
        <v>3.9197751232575552E-2</v>
      </c>
      <c r="M985" s="39">
        <f>[2]Emissions!M871</f>
        <v>3.1499170241838133E-2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2956.7290202679342</v>
      </c>
      <c r="H987" s="39">
        <f>[2]Emissions!H1378</f>
        <v>3160.8207418699189</v>
      </c>
      <c r="I987" s="39">
        <f>[2]Emissions!I1378</f>
        <v>1264.328296747967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2.0680457570715471E-2</v>
      </c>
      <c r="F989" s="39">
        <f>[2]Emissions!F1127</f>
        <v>1.654436605657238E-2</v>
      </c>
      <c r="G989" s="39">
        <f>[2]Emissions!G1127</f>
        <v>1.240827454242927E-2</v>
      </c>
      <c r="H989" s="39">
        <f>[2]Emissions!H1127</f>
        <v>1.0130115342052E-2</v>
      </c>
      <c r="I989" s="39">
        <f>[2]Emissions!I1127</f>
        <v>6.6003756857512461E-3</v>
      </c>
      <c r="J989" s="39">
        <f>[2]Emissions!J1127</f>
        <v>6.5488115640599106E-3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8.5306060682227028E-2</v>
      </c>
      <c r="I992" s="39">
        <f>[2]Emissions!I893</f>
        <v>0.1386174566279024</v>
      </c>
      <c r="J992" s="39">
        <f>[2]Emissions!J893</f>
        <v>0.1386174566279024</v>
      </c>
      <c r="K992" s="39">
        <f>[2]Emissions!K893</f>
        <v>0.14386569550171899</v>
      </c>
      <c r="L992" s="39">
        <f>[2]Emissions!L893</f>
        <v>0.1513069609356392</v>
      </c>
      <c r="M992" s="39">
        <f>[2]Emissions!M893</f>
        <v>0.1520622937410557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7720.8155861875011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1.2563224038461549</v>
      </c>
      <c r="F997" s="39">
        <f>[2]Emissions!F2067</f>
        <v>1.840628316876262</v>
      </c>
      <c r="G997" s="39">
        <f>[2]Emissions!G2067</f>
        <v>2.337290146735727</v>
      </c>
      <c r="H997" s="39">
        <f>[2]Emissions!H2067</f>
        <v>2.4855913508782428</v>
      </c>
      <c r="I997" s="39">
        <f>[2]Emissions!I2067</f>
        <v>2.2496341089840728</v>
      </c>
      <c r="J997" s="39">
        <f>[2]Emissions!J2067</f>
        <v>1.665328195953985</v>
      </c>
      <c r="K997" s="39">
        <f>[2]Emissions!K2067</f>
        <v>1.1686663660944989</v>
      </c>
      <c r="L997" s="39">
        <f>[2]Emissions!L2067</f>
        <v>1.020365161952014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7643.2866589137739</v>
      </c>
      <c r="F999" s="39">
        <f>[2]Emissions!F1104</f>
        <v>5183.8612973338686</v>
      </c>
      <c r="G999" s="39">
        <f>[2]Emissions!G1104</f>
        <v>6893.9981005171167</v>
      </c>
      <c r="H999" s="39">
        <f>[2]Emissions!H1104</f>
        <v>3147.4000507460969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92732.650457999582</v>
      </c>
      <c r="G1001" s="39">
        <f>[2]Emissions!G472</f>
        <v>157504.83413243381</v>
      </c>
      <c r="H1001" s="39">
        <f>[2]Emissions!H472</f>
        <v>4556.9967983087035</v>
      </c>
      <c r="I1001" s="39">
        <f>[2]Emissions!I472</f>
        <v>0</v>
      </c>
      <c r="J1001" s="39">
        <f>[2]Emissions!J472</f>
        <v>0</v>
      </c>
      <c r="K1001" s="39">
        <f>[2]Emissions!K472</f>
        <v>-1.460686746373718E-4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4115.8402258447868</v>
      </c>
      <c r="F1003" s="39">
        <f>[2]Emissions!F6</f>
        <v>5525.6074095610857</v>
      </c>
      <c r="G1003" s="39">
        <f>[2]Emissions!G6</f>
        <v>7212.7865779862968</v>
      </c>
      <c r="H1003" s="39">
        <f>[2]Emissions!H6</f>
        <v>2305.7270838658851</v>
      </c>
      <c r="I1003" s="39">
        <f>[2]Emissions!I6</f>
        <v>2011.1388853524479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2242.5124762123601</v>
      </c>
      <c r="M1003" s="39">
        <f>[2]Emissions!M6</f>
        <v>7866.5374105150267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542.98763856223036</v>
      </c>
      <c r="I1005" s="39">
        <f>[2]Emissions!I1781</f>
        <v>0</v>
      </c>
      <c r="J1005" s="39">
        <f>[2]Emissions!J1781</f>
        <v>195.42396497469159</v>
      </c>
      <c r="K1005" s="39">
        <f>[2]Emissions!K1781</f>
        <v>1084.0021731611</v>
      </c>
      <c r="L1005" s="39">
        <f>[2]Emissions!L1781</f>
        <v>1084.0021731611</v>
      </c>
      <c r="M1005" s="39">
        <f>[2]Emissions!M1781</f>
        <v>1083.627346639877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685.84613160000004</v>
      </c>
      <c r="G1006" s="39">
        <f>[2]Emissions!G1532</f>
        <v>516.53416542000014</v>
      </c>
      <c r="H1006" s="39">
        <f>[2]Emissions!H1532</f>
        <v>342.92306580000007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2.4667257785000052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44.392449712872057</v>
      </c>
      <c r="I1008" s="39">
        <f>[2]Emissions!I1148</f>
        <v>63.866864796654667</v>
      </c>
      <c r="J1008" s="39">
        <f>[2]Emissions!J1148</f>
        <v>74.759513120678463</v>
      </c>
      <c r="K1008" s="39">
        <f>[2]Emissions!K1148</f>
        <v>103.5437044329683</v>
      </c>
      <c r="L1008" s="39">
        <f>[2]Emissions!L1148</f>
        <v>103.5437044329683</v>
      </c>
      <c r="M1008" s="39">
        <f>[2]Emissions!M1148</f>
        <v>94.105006612447653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744.46923160645315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47.756482187462368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1680.305140517607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666.16726117400981</v>
      </c>
      <c r="J1014" s="39">
        <f>[2]Emissions!J2146</f>
        <v>898.30294507824829</v>
      </c>
      <c r="K1014" s="39">
        <f>[2]Emissions!K2146</f>
        <v>900.97120849395139</v>
      </c>
      <c r="L1014" s="39">
        <f>[2]Emissions!L2146</f>
        <v>900.64840470182423</v>
      </c>
      <c r="M1014" s="39">
        <f>[2]Emissions!M2146</f>
        <v>899.7411422115772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4695.7691707917529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19345.091764289271</v>
      </c>
      <c r="F1020" s="39">
        <f>[2]Emissions!F433</f>
        <v>20058.471399758331</v>
      </c>
      <c r="G1020" s="39">
        <f>[2]Emissions!G433</f>
        <v>17053.41631711274</v>
      </c>
      <c r="H1020" s="39">
        <f>[2]Emissions!H433</f>
        <v>778.62444540829983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391.02026494444442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589.41823825136612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0.35270555502761841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1.3667539855089079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1.218728719945527</v>
      </c>
      <c r="F1025" s="39">
        <f>[2]Emissions!F1384</f>
        <v>34.721334409377469</v>
      </c>
      <c r="G1025" s="39">
        <f>[2]Emissions!G1384</f>
        <v>34.721334409377469</v>
      </c>
      <c r="H1025" s="39">
        <f>[2]Emissions!H1384</f>
        <v>36.993225385114563</v>
      </c>
      <c r="I1025" s="39">
        <f>[2]Emissions!I1384</f>
        <v>0</v>
      </c>
      <c r="J1025" s="39">
        <f>[2]Emissions!J1384</f>
        <v>0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3034.2808111111108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1517.1404055555561</v>
      </c>
      <c r="I1027" s="39">
        <f>[2]Emissions!I1443</f>
        <v>1011.426937037037</v>
      </c>
      <c r="J1027" s="39">
        <f>[2]Emissions!J1443</f>
        <v>505.7134685185182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24.000154311161911</v>
      </c>
      <c r="F1038" s="39">
        <f>[2]Emissions!F1608</f>
        <v>19.918590502857139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953.67544403428485</v>
      </c>
      <c r="M1038" s="39">
        <f>[2]Emissions!M1608</f>
        <v>3121.259800074286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5480.6510429611044</v>
      </c>
      <c r="F1042" s="39">
        <f>[2]Emissions!F1602</f>
        <v>4319.0530823832842</v>
      </c>
      <c r="G1042" s="39">
        <f>[2]Emissions!G1602</f>
        <v>4319.0530823832842</v>
      </c>
      <c r="H1042" s="39">
        <f>[2]Emissions!H1602</f>
        <v>6121.8004742277617</v>
      </c>
      <c r="I1042" s="39">
        <f>[2]Emissions!I1602</f>
        <v>7450.1012432788993</v>
      </c>
      <c r="J1042" s="39">
        <f>[2]Emissions!J1602</f>
        <v>7709.9106533189897</v>
      </c>
      <c r="K1042" s="39">
        <f>[2]Emissions!K1602</f>
        <v>7966.9251608603336</v>
      </c>
      <c r="L1042" s="39">
        <f>[2]Emissions!L1602</f>
        <v>8275.2859515730252</v>
      </c>
      <c r="M1042" s="39">
        <f>[2]Emissions!M1602</f>
        <v>8641.0179515793934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512.64923257600014</v>
      </c>
      <c r="G1043" s="39">
        <f>[2]Emissions!G1525</f>
        <v>384.48692443200008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4.2269505882352948E-3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14.20356103623509</v>
      </c>
      <c r="F1045" s="39">
        <f>[2]Emissions!F1253</f>
        <v>11.836300863529249</v>
      </c>
      <c r="G1045" s="39">
        <f>[2]Emissions!G1253</f>
        <v>9.4690406908233893</v>
      </c>
      <c r="H1045" s="39">
        <f>[2]Emissions!H1253</f>
        <v>7.1017805181175477</v>
      </c>
      <c r="I1045" s="39">
        <f>[2]Emissions!I1253</f>
        <v>4.7345203454116982</v>
      </c>
      <c r="J1045" s="39">
        <f>[2]Emissions!J1253</f>
        <v>2.3672601727058482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0</v>
      </c>
      <c r="K1048" s="39">
        <f>[2]Emissions!K339</f>
        <v>-4.0276176493728173E-5</v>
      </c>
      <c r="L1048" s="39">
        <f>[2]Emissions!L339</f>
        <v>0</v>
      </c>
      <c r="M1048" s="39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7478.0068311838204</v>
      </c>
      <c r="F1050" s="39">
        <f>[2]Emissions!F680</f>
        <v>5982.4054649470554</v>
      </c>
      <c r="G1050" s="39">
        <f>[2]Emissions!G680</f>
        <v>4486.8040987102931</v>
      </c>
      <c r="H1050" s="39">
        <f>[2]Emissions!H680</f>
        <v>2991.2027324735291</v>
      </c>
      <c r="I1050" s="39">
        <f>[2]Emissions!I680</f>
        <v>1495.601366236765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64539.578010036283</v>
      </c>
      <c r="F1051" s="39">
        <f>[2]Emissions!F439</f>
        <v>64539.578010036268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3499.9151689472542</v>
      </c>
      <c r="F1052" s="39">
        <f>[2]Emissions!F1154</f>
        <v>2916.5959741227111</v>
      </c>
      <c r="G1052" s="39">
        <f>[2]Emissions!G1154</f>
        <v>2333.276779298169</v>
      </c>
      <c r="H1052" s="39">
        <f>[2]Emissions!H1154</f>
        <v>1749.9575844736271</v>
      </c>
      <c r="I1052" s="39">
        <f>[2]Emissions!I1154</f>
        <v>1166.638389649085</v>
      </c>
      <c r="J1052" s="39">
        <f>[2]Emissions!J1154</f>
        <v>583.31919482454248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1703.897567710789</v>
      </c>
      <c r="F1053" s="39">
        <f>[2]Emissions!F687</f>
        <v>1625.198806459772</v>
      </c>
      <c r="G1053" s="39">
        <f>[2]Emissions!G687</f>
        <v>6173.9640198588213</v>
      </c>
      <c r="H1053" s="39">
        <f>[2]Emissions!H687</f>
        <v>6401.686100866219</v>
      </c>
      <c r="I1053" s="39">
        <f>[2]Emissions!I687</f>
        <v>7456.5941776354248</v>
      </c>
      <c r="J1053" s="39">
        <f>[2]Emissions!J687</f>
        <v>8515.1124147387582</v>
      </c>
      <c r="K1053" s="39">
        <f>[2]Emissions!K687</f>
        <v>8741.5414991553644</v>
      </c>
      <c r="L1053" s="39">
        <f>[2]Emissions!L687</f>
        <v>8435.7200825170366</v>
      </c>
      <c r="M1053" s="39">
        <f>[2]Emissions!M687</f>
        <v>8683.9266131690456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1346.4698800452311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731.72167008547001</v>
      </c>
      <c r="G1067" s="39">
        <f>[2]Emissions!G1974</f>
        <v>788.66422733086847</v>
      </c>
      <c r="H1067" s="39">
        <f>[2]Emissions!H1974</f>
        <v>953.85453504273494</v>
      </c>
      <c r="I1067" s="39">
        <f>[2]Emissions!I1974</f>
        <v>1064.9209675213669</v>
      </c>
      <c r="J1067" s="39">
        <f>[2]Emissions!J1974</f>
        <v>1175.9874</v>
      </c>
      <c r="K1067" s="39">
        <f>[2]Emissions!K1974</f>
        <v>1175.9874</v>
      </c>
      <c r="L1067" s="39">
        <f>[2]Emissions!L1974</f>
        <v>1175.9874</v>
      </c>
      <c r="M1067" s="39">
        <f>[2]Emissions!M1974</f>
        <v>1175.9874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211.48002598332141</v>
      </c>
      <c r="L1069" s="39">
        <f>[2]Emissions!L1835</f>
        <v>438.70616537636761</v>
      </c>
      <c r="M1069" s="39">
        <f>[2]Emissions!M1835</f>
        <v>438.70616537636749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1.336053343949044E-2</v>
      </c>
      <c r="H1070" s="39">
        <f>[2]Emissions!H2060</f>
        <v>0.49340802994699051</v>
      </c>
      <c r="I1070" s="39">
        <f>[2]Emissions!I2060</f>
        <v>2.93993345517557</v>
      </c>
      <c r="J1070" s="39">
        <f>[2]Emissions!J2060</f>
        <v>12.50791141658393</v>
      </c>
      <c r="K1070" s="39">
        <f>[2]Emissions!K2060</f>
        <v>12.027863920076211</v>
      </c>
      <c r="L1070" s="39">
        <f>[2]Emissions!L2060</f>
        <v>9.5679779614079603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926.58719592909085</v>
      </c>
      <c r="H1073" s="39">
        <f>[2]Emissions!H1614</f>
        <v>0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754.7640166347976</v>
      </c>
      <c r="G1074" s="39">
        <f>[2]Emissions!G1544</f>
        <v>566.07301247609814</v>
      </c>
      <c r="H1074" s="39">
        <f>[2]Emissions!H1544</f>
        <v>377.3820083173988</v>
      </c>
      <c r="I1074" s="39">
        <f>[2]Emissions!I1544</f>
        <v>188.69100415869929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0</v>
      </c>
      <c r="F1075" s="39">
        <f>[2]Emissions!F1415</f>
        <v>10706.454909083561</v>
      </c>
      <c r="G1075" s="39">
        <f>[2]Emissions!G1415</f>
        <v>10706.454909083561</v>
      </c>
      <c r="H1075" s="39">
        <f>[2]Emissions!H1415</f>
        <v>10706.454909083561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29.511107398639979</v>
      </c>
      <c r="F1076" s="39">
        <f>[2]Emissions!F1272</f>
        <v>125.5347517704342</v>
      </c>
      <c r="G1076" s="39">
        <f>[2]Emissions!G1272</f>
        <v>195.70033276875799</v>
      </c>
      <c r="H1076" s="39">
        <f>[2]Emissions!H1272</f>
        <v>307.30006464455948</v>
      </c>
      <c r="I1076" s="39">
        <f>[2]Emissions!I1272</f>
        <v>390.45299694239361</v>
      </c>
      <c r="J1076" s="39">
        <f>[2]Emissions!J1272</f>
        <v>471.62719438678249</v>
      </c>
      <c r="K1076" s="39">
        <f>[2]Emissions!K1272</f>
        <v>546.36526857097169</v>
      </c>
      <c r="L1076" s="39">
        <f>[2]Emissions!L1272</f>
        <v>549.76399984151521</v>
      </c>
      <c r="M1076" s="39">
        <f>[2]Emissions!M1272</f>
        <v>552.6577841994125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209.22869843226761</v>
      </c>
      <c r="F1077" s="39">
        <f>[2]Emissions!F1167</f>
        <v>248.3446922569326</v>
      </c>
      <c r="G1077" s="39">
        <f>[2]Emissions!G1167</f>
        <v>345.09782382584621</v>
      </c>
      <c r="H1077" s="39">
        <f>[2]Emissions!H1167</f>
        <v>330.90469321593542</v>
      </c>
      <c r="I1077" s="39">
        <f>[2]Emissions!I1167</f>
        <v>364.1647890521279</v>
      </c>
      <c r="J1077" s="39">
        <f>[2]Emissions!J1167</f>
        <v>401.7645856745566</v>
      </c>
      <c r="K1077" s="39">
        <f>[2]Emissions!K1167</f>
        <v>378.66639259689453</v>
      </c>
      <c r="L1077" s="39">
        <f>[2]Emissions!L1167</f>
        <v>375.0324069889528</v>
      </c>
      <c r="M1077" s="39">
        <f>[2]Emissions!M1167</f>
        <v>372.34709861440172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165.95422897406721</v>
      </c>
      <c r="F1078" s="39">
        <f>[2]Emissions!F1409</f>
        <v>73.185858433734921</v>
      </c>
      <c r="G1078" s="39">
        <f>[2]Emissions!G1409</f>
        <v>58.548686746987947</v>
      </c>
      <c r="H1078" s="39">
        <f>[2]Emissions!H1409</f>
        <v>58.548686746987947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4.28974905989221E-10</v>
      </c>
      <c r="J1079" s="39">
        <f>[2]Emissions!J1010</f>
        <v>0</v>
      </c>
      <c r="K1079" s="39">
        <f>[2]Emissions!K1010</f>
        <v>0</v>
      </c>
      <c r="L1079" s="39">
        <f>[2]Emissions!L1010</f>
        <v>0</v>
      </c>
      <c r="M1079" s="39">
        <f>[2]Emissions!M1010</f>
        <v>8.2361923675823404E-9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33173.197707204446</v>
      </c>
      <c r="F1081" s="39">
        <f>[2]Emissions!F1403</f>
        <v>39235.597430232672</v>
      </c>
      <c r="G1081" s="39">
        <f>[2]Emissions!G1403</f>
        <v>42395.72284242975</v>
      </c>
      <c r="H1081" s="39">
        <f>[2]Emissions!H1403</f>
        <v>51435.844542112369</v>
      </c>
      <c r="I1081" s="39">
        <f>[2]Emissions!I1403</f>
        <v>93817.090163399378</v>
      </c>
      <c r="J1081" s="39">
        <f>[2]Emissions!J1403</f>
        <v>101193.103368582</v>
      </c>
      <c r="K1081" s="39">
        <f>[2]Emissions!K1403</f>
        <v>114322.5062547345</v>
      </c>
      <c r="L1081" s="39">
        <f>[2]Emissions!L1403</f>
        <v>115415.7342175801</v>
      </c>
      <c r="M1081" s="39">
        <f>[2]Emissions!M1403</f>
        <v>116574.3359760352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4.879980368640739</v>
      </c>
      <c r="F1082" s="39">
        <f>[2]Emissions!F1719</f>
        <v>295.21479850709159</v>
      </c>
      <c r="G1082" s="39">
        <f>[2]Emissions!G1719</f>
        <v>278.44403997769729</v>
      </c>
      <c r="H1082" s="39">
        <f>[2]Emissions!H1719</f>
        <v>1108.083707185684</v>
      </c>
      <c r="I1082" s="39">
        <f>[2]Emissions!I1719</f>
        <v>1257.76834383606</v>
      </c>
      <c r="J1082" s="39">
        <f>[2]Emissions!J1719</f>
        <v>967.43352569760725</v>
      </c>
      <c r="K1082" s="39">
        <f>[2]Emissions!K1719</f>
        <v>1257.804346749055</v>
      </c>
      <c r="L1082" s="39">
        <f>[2]Emissions!L1719</f>
        <v>1257.8028949920731</v>
      </c>
      <c r="M1082" s="39">
        <f>[2]Emissions!M1719</f>
        <v>1257.8028949920731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64.936694960464877</v>
      </c>
      <c r="F1084" s="39">
        <f>[2]Emissions!F1462</f>
        <v>62.165896707818938</v>
      </c>
      <c r="G1084" s="39">
        <f>[2]Emissions!G1462</f>
        <v>72.865089387168283</v>
      </c>
      <c r="H1084" s="39">
        <f>[2]Emissions!H1462</f>
        <v>92.669626043991457</v>
      </c>
      <c r="I1084" s="39">
        <f>[2]Emissions!I1462</f>
        <v>111.662884864734</v>
      </c>
      <c r="J1084" s="39">
        <f>[2]Emissions!J1462</f>
        <v>45.042066324938453</v>
      </c>
      <c r="K1084" s="39">
        <f>[2]Emissions!K1462</f>
        <v>409.21925690127551</v>
      </c>
      <c r="L1084" s="39">
        <f>[2]Emissions!L1462</f>
        <v>391.56309347785202</v>
      </c>
      <c r="M1084" s="39">
        <f>[2]Emissions!M1462</f>
        <v>427.67257554315148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3623.4214326752331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94.164194045237664</v>
      </c>
      <c r="G1086" s="39">
        <f>[2]Emissions!G698</f>
        <v>88.483643816994331</v>
      </c>
      <c r="H1086" s="39">
        <f>[2]Emissions!H698</f>
        <v>82.798720570869349</v>
      </c>
      <c r="I1086" s="39">
        <f>[2]Emissions!I698</f>
        <v>77.122543360507677</v>
      </c>
      <c r="J1086" s="39">
        <f>[2]Emissions!J698</f>
        <v>77.122543360507663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1201.83569995164</v>
      </c>
      <c r="F1090" s="39">
        <f>[2]Emissions!F1656</f>
        <v>901.37677496373021</v>
      </c>
      <c r="G1090" s="39">
        <f>[2]Emissions!G1656</f>
        <v>1132.1654506568609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1605.6371521090059</v>
      </c>
      <c r="G1091" s="39">
        <f>[2]Emissions!G1632</f>
        <v>2261.2043741055081</v>
      </c>
      <c r="H1091" s="39">
        <f>[2]Emissions!H1632</f>
        <v>3152.868526000771</v>
      </c>
      <c r="I1091" s="39">
        <f>[2]Emissions!I1632</f>
        <v>4294.9849387831946</v>
      </c>
      <c r="J1091" s="39">
        <f>[2]Emissions!J1632</f>
        <v>2689.34778667419</v>
      </c>
      <c r="K1091" s="39">
        <f>[2]Emissions!K1632</f>
        <v>2909.636373027944</v>
      </c>
      <c r="L1091" s="39">
        <f>[2]Emissions!L1632</f>
        <v>3289.9348840887378</v>
      </c>
      <c r="M1091" s="39">
        <f>[2]Emissions!M1632</f>
        <v>3272.086441945668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2.2853560714285719E-2</v>
      </c>
      <c r="F1092" s="39">
        <f>[2]Emissions!F1562</f>
        <v>1.7140170535714289E-2</v>
      </c>
      <c r="G1092" s="39">
        <f>[2]Emissions!G1562</f>
        <v>1.142678035714286E-2</v>
      </c>
      <c r="H1092" s="39">
        <f>[2]Emissions!H1562</f>
        <v>5.7133901785714281E-3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55.116511507690888</v>
      </c>
      <c r="F1093" s="39">
        <f>[2]Emissions!F1492</f>
        <v>73.013224931392472</v>
      </c>
      <c r="G1093" s="39">
        <f>[2]Emissions!G1492</f>
        <v>98.439073060562578</v>
      </c>
      <c r="H1093" s="39">
        <f>[2]Emissions!H1492</f>
        <v>108.00484805229731</v>
      </c>
      <c r="I1093" s="39">
        <f>[2]Emissions!I1492</f>
        <v>82.913704140841944</v>
      </c>
      <c r="J1093" s="39">
        <f>[2]Emissions!J1492</f>
        <v>36.244839767486013</v>
      </c>
      <c r="K1093" s="39">
        <f>[2]Emissions!K1492</f>
        <v>103.2507356474283</v>
      </c>
      <c r="L1093" s="39">
        <f>[2]Emissions!L1492</f>
        <v>96.28046940299221</v>
      </c>
      <c r="M1093" s="39">
        <f>[2]Emissions!M1492</f>
        <v>97.945156828293619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1.1513324489485889E-2</v>
      </c>
      <c r="F1095" s="39">
        <f>[2]Emissions!F991</f>
        <v>4.4116064100119833E-2</v>
      </c>
      <c r="G1095" s="39">
        <f>[2]Emissions!G991</f>
        <v>4.7890369448586587E-2</v>
      </c>
      <c r="H1095" s="39">
        <f>[2]Emissions!H991</f>
        <v>6.0104510771759941E-2</v>
      </c>
      <c r="I1095" s="39">
        <f>[2]Emissions!I991</f>
        <v>6.6780384715590696E-2</v>
      </c>
      <c r="J1095" s="39">
        <f>[2]Emissions!J991</f>
        <v>7.4315966500793001E-2</v>
      </c>
      <c r="K1095" s="39">
        <f>[2]Emissions!K991</f>
        <v>7.3878941927109198E-2</v>
      </c>
      <c r="L1095" s="39">
        <f>[2]Emissions!L991</f>
        <v>7.3754217350706308E-2</v>
      </c>
      <c r="M1095" s="39">
        <f>[2]Emissions!M991</f>
        <v>7.3594927092146933E-2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1343.539759201014</v>
      </c>
      <c r="I1097" s="39">
        <f>[2]Emissions!I1626</f>
        <v>7449.4949272514768</v>
      </c>
      <c r="J1097" s="39">
        <f>[2]Emissions!J1626</f>
        <v>6105.9551680504719</v>
      </c>
      <c r="K1097" s="39">
        <f>[2]Emissions!K1626</f>
        <v>0</v>
      </c>
      <c r="L1097" s="39">
        <f>[2]Emissions!L1626</f>
        <v>0</v>
      </c>
      <c r="M1097" s="39">
        <f>[2]Emissions!M1626</f>
        <v>2.5757069019367451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351.03014999999999</v>
      </c>
      <c r="F1098" s="39">
        <f>[2]Emissions!F1556</f>
        <v>263.27261249999998</v>
      </c>
      <c r="G1098" s="39">
        <f>[2]Emissions!G1556</f>
        <v>263.27261249999998</v>
      </c>
      <c r="H1098" s="39">
        <f>[2]Emissions!H1556</f>
        <v>166.7393212499999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79.154105865215499</v>
      </c>
      <c r="F1100" s="39">
        <f>[2]Emissions!F985</f>
        <v>303.29794068832382</v>
      </c>
      <c r="G1100" s="39">
        <f>[2]Emissions!G985</f>
        <v>329.24628995903282</v>
      </c>
      <c r="H1100" s="39">
        <f>[2]Emissions!H985</f>
        <v>413.21851155584972</v>
      </c>
      <c r="I1100" s="39">
        <f>[2]Emissions!I985</f>
        <v>459.11514491968597</v>
      </c>
      <c r="J1100" s="39">
        <f>[2]Emissions!J985</f>
        <v>510.92226969295177</v>
      </c>
      <c r="K1100" s="39">
        <f>[2]Emissions!K985</f>
        <v>507.91772574887568</v>
      </c>
      <c r="L1100" s="39">
        <f>[2]Emissions!L985</f>
        <v>507.06024428610579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564.31019378871895</v>
      </c>
      <c r="F1101" s="39">
        <f>[2]Emissions!F776</f>
        <v>581.25066935909274</v>
      </c>
      <c r="G1101" s="39">
        <f>[2]Emissions!G776</f>
        <v>3084.5892792319341</v>
      </c>
      <c r="H1101" s="39">
        <f>[2]Emissions!H776</f>
        <v>3362.0930048348409</v>
      </c>
      <c r="I1101" s="39">
        <f>[2]Emissions!I776</f>
        <v>4043.904735566442</v>
      </c>
      <c r="J1101" s="39">
        <f>[2]Emissions!J776</f>
        <v>4519.1931509472042</v>
      </c>
      <c r="K1101" s="39">
        <f>[2]Emissions!K776</f>
        <v>3993.748342462764</v>
      </c>
      <c r="L1101" s="39">
        <f>[2]Emissions!L776</f>
        <v>4523.6966081462297</v>
      </c>
      <c r="M1101" s="39">
        <f>[2]Emissions!M776</f>
        <v>3899.775687399469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7241.2488022023799</v>
      </c>
      <c r="F1104" s="39">
        <f>[2]Emissions!F1620</f>
        <v>4183.6129073987613</v>
      </c>
      <c r="G1104" s="39">
        <f>[2]Emissions!G1620</f>
        <v>3254.543407974174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19.476355000000002</v>
      </c>
      <c r="F1105" s="39">
        <f>[2]Emissions!F1550</f>
        <v>19.476354999999629</v>
      </c>
      <c r="G1105" s="39">
        <f>[2]Emissions!G1550</f>
        <v>18.50253725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277.60525710365857</v>
      </c>
      <c r="F1107" s="39">
        <f>[2]Emissions!F1480</f>
        <v>222.08420568292689</v>
      </c>
      <c r="G1107" s="39">
        <f>[2]Emissions!G1480</f>
        <v>166.5631542621957</v>
      </c>
      <c r="H1107" s="39">
        <f>[2]Emissions!H1480</f>
        <v>111.0421028414634</v>
      </c>
      <c r="I1107" s="39">
        <f>[2]Emissions!I1480</f>
        <v>55.521051420731723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1464.4125344834811</v>
      </c>
      <c r="I1108" s="39">
        <f>[2]Emissions!I1421</f>
        <v>4769.665698043148</v>
      </c>
      <c r="J1108" s="39">
        <f>[2]Emissions!J1421</f>
        <v>7412.8857604599671</v>
      </c>
      <c r="K1108" s="39">
        <f>[2]Emissions!K1421</f>
        <v>7057.1552673835185</v>
      </c>
      <c r="L1108" s="39">
        <f>[2]Emissions!L1421</f>
        <v>6823.3892740937499</v>
      </c>
      <c r="M1108" s="39">
        <f>[2]Emissions!M1421</f>
        <v>6626.2948102464952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15236.076908139419</v>
      </c>
      <c r="F1109" s="39">
        <f>[2]Emissions!F979</f>
        <v>5895.5929514352456</v>
      </c>
      <c r="G1109" s="39">
        <f>[2]Emissions!G979</f>
        <v>1217.271293781693</v>
      </c>
      <c r="H1109" s="39">
        <f>[2]Emissions!H979</f>
        <v>4334.1555675782347</v>
      </c>
      <c r="I1109" s="39">
        <f>[2]Emissions!I979</f>
        <v>3234.9047333690992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72.055755923006714</v>
      </c>
      <c r="F1110" s="39">
        <f>[2]Emissions!F857</f>
        <v>661.05944487152965</v>
      </c>
      <c r="G1110" s="39">
        <f>[2]Emissions!G857</f>
        <v>1182.507748450558</v>
      </c>
      <c r="H1110" s="39">
        <f>[2]Emissions!H857</f>
        <v>1110.451992527562</v>
      </c>
      <c r="I1110" s="39">
        <f>[2]Emissions!I857</f>
        <v>0</v>
      </c>
      <c r="J1110" s="39">
        <f>[2]Emissions!J857</f>
        <v>811.84465788862326</v>
      </c>
      <c r="K1110" s="39">
        <f>[2]Emissions!K857</f>
        <v>857.77560514982997</v>
      </c>
      <c r="L1110" s="39">
        <f>[2]Emissions!L857</f>
        <v>-3.5396593667161537E-5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497.66143876896689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12.83164893608752</v>
      </c>
      <c r="H1115" s="39">
        <f>[2]Emissions!H1474</f>
        <v>49.991649907327073</v>
      </c>
      <c r="I1115" s="39">
        <f>[2]Emissions!I1474</f>
        <v>13.423668842369899</v>
      </c>
      <c r="J1115" s="39">
        <f>[2]Emissions!J1474</f>
        <v>0</v>
      </c>
      <c r="K1115" s="39">
        <f>[2]Emissions!K1474</f>
        <v>13.24778722544168</v>
      </c>
      <c r="L1115" s="39">
        <f>[2]Emissions!L1474</f>
        <v>5.6990480894352853</v>
      </c>
      <c r="M1115" s="39">
        <f>[2]Emissions!M1474</f>
        <v>11.547593741410081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9907.9248498761208</v>
      </c>
      <c r="F1116" s="39">
        <f>[2]Emissions!F1265</f>
        <v>8256.6040415634379</v>
      </c>
      <c r="G1116" s="39">
        <f>[2]Emissions!G1265</f>
        <v>6605.2832332507496</v>
      </c>
      <c r="H1116" s="39">
        <f>[2]Emissions!H1265</f>
        <v>4953.9624249380604</v>
      </c>
      <c r="I1116" s="39">
        <f>[2]Emissions!I1265</f>
        <v>3302.6416166253748</v>
      </c>
      <c r="J1116" s="39">
        <f>[2]Emissions!J1265</f>
        <v>1651.3208083126869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798.53939960434309</v>
      </c>
      <c r="F1117" s="39">
        <f>[2]Emissions!F1160</f>
        <v>638.83151968347386</v>
      </c>
      <c r="G1117" s="39">
        <f>[2]Emissions!G1160</f>
        <v>479.12363976260582</v>
      </c>
      <c r="H1117" s="39">
        <f>[2]Emissions!H1160</f>
        <v>319.41575984173699</v>
      </c>
      <c r="I1117" s="39">
        <f>[2]Emissions!I1160</f>
        <v>159.70787992086849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117.20860302281611</v>
      </c>
      <c r="F1118" s="39">
        <f>[2]Emissions!F973</f>
        <v>0</v>
      </c>
      <c r="G1118" s="39">
        <f>[2]Emissions!G973</f>
        <v>117.20860302281611</v>
      </c>
      <c r="H1118" s="39">
        <f>[2]Emissions!H973</f>
        <v>21.24362492373233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65.224087680260936</v>
      </c>
      <c r="H1120" s="39">
        <f>[2]Emissions!H722</f>
        <v>588.14795683707314</v>
      </c>
      <c r="I1120" s="39">
        <f>[2]Emissions!I722</f>
        <v>938.76052492840518</v>
      </c>
      <c r="J1120" s="39">
        <f>[2]Emissions!J722</f>
        <v>1143.299212799622</v>
      </c>
      <c r="K1120" s="39">
        <f>[2]Emissions!K722</f>
        <v>978.00632457782717</v>
      </c>
      <c r="L1120" s="39">
        <f>[2]Emissions!L722</f>
        <v>1075.02153565001</v>
      </c>
      <c r="M1120" s="39">
        <f>[2]Emissions!M722</f>
        <v>1198.723983623172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0</v>
      </c>
      <c r="F1123" s="39">
        <f>[2]Emissions!F1580</f>
        <v>476.89531251069337</v>
      </c>
      <c r="G1123" s="39">
        <f>[2]Emissions!G1580</f>
        <v>589.54781688569301</v>
      </c>
      <c r="H1123" s="39">
        <f>[2]Emissions!H1580</f>
        <v>802.76528563482941</v>
      </c>
      <c r="I1123" s="39">
        <f>[2]Emissions!I1580</f>
        <v>961.45485261511021</v>
      </c>
      <c r="J1123" s="39">
        <f>[2]Emissions!J1580</f>
        <v>1209.6937628138869</v>
      </c>
      <c r="K1123" s="39">
        <f>[2]Emissions!K1580</f>
        <v>1215.856353681045</v>
      </c>
      <c r="L1123" s="39">
        <f>[2]Emissions!L1580</f>
        <v>1217.615003049762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0</v>
      </c>
      <c r="F1124" s="39">
        <f>[2]Emissions!F1259</f>
        <v>0</v>
      </c>
      <c r="G1124" s="39">
        <f>[2]Emissions!G1259</f>
        <v>0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4073.5926685121058</v>
      </c>
      <c r="F1127" s="39">
        <f>[2]Emissions!F1574</f>
        <v>3055.19450138408</v>
      </c>
      <c r="G1127" s="39">
        <f>[2]Emissions!G1574</f>
        <v>2036.7963342560529</v>
      </c>
      <c r="H1127" s="39">
        <f>[2]Emissions!H1574</f>
        <v>1018.398167128026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7273.7677247942393</v>
      </c>
      <c r="G1128" s="39">
        <f>[2]Emissions!G1468</f>
        <v>5819.0141798353898</v>
      </c>
      <c r="H1128" s="39">
        <f>[2]Emissions!H1468</f>
        <v>4364.260634876543</v>
      </c>
      <c r="I1128" s="39">
        <f>[2]Emissions!I1468</f>
        <v>2909.5070899176958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55856.256742810903</v>
      </c>
      <c r="F1131" s="39">
        <f>[2]Emissions!F770</f>
        <v>47247.5662607103</v>
      </c>
      <c r="G1131" s="39">
        <f>[2]Emissions!G770</f>
        <v>43492.95597110071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72.93511912736129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2121.272721888889</v>
      </c>
      <c r="F1136" s="39">
        <f>[2]Emissions!F1568</f>
        <v>1590.9545414166671</v>
      </c>
      <c r="G1136" s="39">
        <f>[2]Emissions!G1568</f>
        <v>1590.9545414166671</v>
      </c>
      <c r="H1136" s="39">
        <f>[2]Emissions!H1568</f>
        <v>530.31818047222225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845.85628536585193</v>
      </c>
      <c r="F1137" s="39">
        <f>[2]Emissions!F1498</f>
        <v>676.68502829268311</v>
      </c>
      <c r="G1137" s="39">
        <f>[2]Emissions!G1498</f>
        <v>507.51377121951231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3447.542195965018</v>
      </c>
      <c r="F1138" s="39">
        <f>[2]Emissions!F1396</f>
        <v>4000.9803889593459</v>
      </c>
      <c r="G1138" s="39">
        <f>[2]Emissions!G1396</f>
        <v>3417.897245317647</v>
      </c>
      <c r="H1138" s="39">
        <f>[2]Emissions!H1396</f>
        <v>683.23779809157554</v>
      </c>
      <c r="I1138" s="39">
        <f>[2]Emissions!I1396</f>
        <v>0</v>
      </c>
      <c r="J1138" s="39">
        <f>[2]Emissions!J1396</f>
        <v>0</v>
      </c>
      <c r="K1138" s="39">
        <f>[2]Emissions!K1396</f>
        <v>0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0</v>
      </c>
      <c r="L1139" s="39">
        <f>[2]Emissions!L997</f>
        <v>0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752.34103561317011</v>
      </c>
      <c r="F1141" s="39">
        <f>[2]Emissions!F788</f>
        <v>3935.5932503408312</v>
      </c>
      <c r="G1141" s="39">
        <f>[2]Emissions!G788</f>
        <v>6065.1329010943264</v>
      </c>
      <c r="H1141" s="39">
        <f>[2]Emissions!H788</f>
        <v>10612.91879455227</v>
      </c>
      <c r="I1141" s="39">
        <f>[2]Emissions!I788</f>
        <v>14038.802483919761</v>
      </c>
      <c r="J1141" s="39">
        <f>[2]Emissions!J788</f>
        <v>15748.856160178169</v>
      </c>
      <c r="K1141" s="39">
        <f>[2]Emissions!K788</f>
        <v>16157.156563520261</v>
      </c>
      <c r="L1141" s="39">
        <f>[2]Emissions!L788</f>
        <v>16157.15656352027</v>
      </c>
      <c r="M1141" s="39">
        <f>[2]Emissions!M788</f>
        <v>16185.55557529006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0.49712414564009411</v>
      </c>
      <c r="F1142" s="39">
        <f>[2]Emissions!F764</f>
        <v>4.5515127346849447</v>
      </c>
      <c r="G1142" s="39">
        <f>[2]Emissions!G764</f>
        <v>8.1381669346413865</v>
      </c>
      <c r="H1142" s="39">
        <f>[2]Emissions!H764</f>
        <v>243.2823547328143</v>
      </c>
      <c r="I1142" s="39">
        <f>[2]Emissions!I764</f>
        <v>391.12532426046539</v>
      </c>
      <c r="J1142" s="39">
        <f>[2]Emissions!J764</f>
        <v>396.71091274097631</v>
      </c>
      <c r="K1142" s="39">
        <f>[2]Emissions!K764</f>
        <v>411.86142183631051</v>
      </c>
      <c r="L1142" s="39">
        <f>[2]Emissions!L764</f>
        <v>426.99268588199112</v>
      </c>
      <c r="M1142" s="39">
        <f>[2]Emissions!M764</f>
        <v>429.46873165121218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1574.4110694078299</v>
      </c>
      <c r="F1143" s="39">
        <f>[2]Emissions!F746</f>
        <v>7671.2163796060131</v>
      </c>
      <c r="G1143" s="39">
        <f>[2]Emissions!G746</f>
        <v>11557.92028902229</v>
      </c>
      <c r="H1143" s="39">
        <f>[2]Emissions!H746</f>
        <v>20435.701023302008</v>
      </c>
      <c r="I1143" s="39">
        <f>[2]Emissions!I746</f>
        <v>28744.22375365645</v>
      </c>
      <c r="J1143" s="39">
        <f>[2]Emissions!J746</f>
        <v>32325.127374574971</v>
      </c>
      <c r="K1143" s="39">
        <f>[2]Emissions!K746</f>
        <v>33180.12064937628</v>
      </c>
      <c r="L1143" s="39">
        <f>[2]Emissions!L746</f>
        <v>33180.120649376302</v>
      </c>
      <c r="M1143" s="39">
        <f>[2]Emissions!M746</f>
        <v>33566.313613195402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8429.4943053605093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177710.5671133709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2114.84789788121</v>
      </c>
      <c r="F1147" s="39">
        <f>[2]Emissions!F704</f>
        <v>1691.8783183049679</v>
      </c>
      <c r="G1147" s="39">
        <f>[2]Emissions!G704</f>
        <v>1268.908738728725</v>
      </c>
      <c r="H1147" s="39">
        <f>[2]Emissions!H704</f>
        <v>845.93915915248306</v>
      </c>
      <c r="I1147" s="39">
        <f>[2]Emissions!I704</f>
        <v>422.96957957624107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1071.468432959316</v>
      </c>
      <c r="F1148" s="39">
        <f>[2]Emissions!F1321</f>
        <v>0</v>
      </c>
      <c r="G1148" s="39">
        <f>[2]Emissions!G1321</f>
        <v>1467.2365794884479</v>
      </c>
      <c r="H1148" s="39">
        <f>[2]Emissions!H1321</f>
        <v>1755.781480354073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10.864910293704281</v>
      </c>
      <c r="I1149" s="39">
        <f>[2]Emissions!I1035</f>
        <v>10.86491029370757</v>
      </c>
      <c r="J1149" s="39">
        <f>[2]Emissions!J1035</f>
        <v>79.257785410424333</v>
      </c>
      <c r="K1149" s="39">
        <f>[2]Emissions!K1035</f>
        <v>460.30380391779238</v>
      </c>
      <c r="L1149" s="39">
        <f>[2]Emissions!L1035</f>
        <v>2854.0544330025609</v>
      </c>
      <c r="M1149" s="39">
        <f>[2]Emissions!M1035</f>
        <v>3678.5097008356338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1030.174040609053</v>
      </c>
      <c r="F1151" s="39">
        <f>[2]Emissions!F1113</f>
        <v>5895.558302899939</v>
      </c>
      <c r="G1151" s="39">
        <f>[2]Emissions!G1113</f>
        <v>9470.7041337504161</v>
      </c>
      <c r="H1151" s="39">
        <f>[2]Emissions!H1113</f>
        <v>14492.91057200718</v>
      </c>
      <c r="I1151" s="39">
        <f>[2]Emissions!I1113</f>
        <v>16039.23780476739</v>
      </c>
      <c r="J1151" s="39">
        <f>[2]Emissions!J1113</f>
        <v>19542.541562853839</v>
      </c>
      <c r="K1151" s="39">
        <f>[2]Emissions!K1113</f>
        <v>22459.7724418502</v>
      </c>
      <c r="L1151" s="39">
        <f>[2]Emissions!L1113</f>
        <v>22725.561745290419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6.3501510684211456E-7</v>
      </c>
      <c r="K1153" s="39">
        <f>[2]Emissions!K1066</f>
        <v>0</v>
      </c>
      <c r="L1153" s="39">
        <f>[2]Emissions!L1066</f>
        <v>0</v>
      </c>
      <c r="M1153" s="39">
        <f>[2]Emissions!M1066</f>
        <v>5.2838410508260343E-7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14.51445318601813</v>
      </c>
      <c r="F1155" s="39">
        <f>[2]Emissions!F1074</f>
        <v>13.4189081967214</v>
      </c>
      <c r="G1155" s="39">
        <f>[2]Emissions!G1074</f>
        <v>3.5646107302534138</v>
      </c>
      <c r="H1155" s="39">
        <f>[2]Emissions!H1074</f>
        <v>6.5924618308494676</v>
      </c>
      <c r="I1155" s="39">
        <f>[2]Emissions!I1074</f>
        <v>3.354727049179866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0</v>
      </c>
      <c r="M1159" s="39">
        <f>[2]Emissions!M630</f>
        <v>0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-5.3348268864498311E-5</v>
      </c>
      <c r="M1163" s="39">
        <f>[2]Emissions!M326</f>
        <v>-4.0276176493800591E-5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1.3701296509091421E-6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307.13554004267343</v>
      </c>
      <c r="F1165" s="39">
        <f>[2]Emissions!F555</f>
        <v>159.2297377184874</v>
      </c>
      <c r="G1165" s="39">
        <f>[2]Emissions!G555</f>
        <v>139.00906536869749</v>
      </c>
      <c r="H1165" s="39">
        <f>[2]Emissions!H555</f>
        <v>225.74462193136489</v>
      </c>
      <c r="I1165" s="39">
        <f>[2]Emissions!I555</f>
        <v>131.76114667830689</v>
      </c>
      <c r="J1165" s="39">
        <f>[2]Emissions!J555</f>
        <v>50.188631914370823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1.4832996198149361E-5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15654.01927212597</v>
      </c>
      <c r="F1169" s="39">
        <f>[2]Emissions!F392</f>
        <v>11057.85168</v>
      </c>
      <c r="G1169" s="39">
        <f>[2]Emissions!G392</f>
        <v>8293.3887599999998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54846.241342131703</v>
      </c>
      <c r="F1170" s="39">
        <f>[2]Emissions!F538</f>
        <v>46853.047000305502</v>
      </c>
      <c r="G1170" s="39">
        <f>[2]Emissions!G538</f>
        <v>38061.741531331558</v>
      </c>
      <c r="H1170" s="39">
        <f>[2]Emissions!H538</f>
        <v>54846.241342131689</v>
      </c>
      <c r="I1170" s="39">
        <f>[2]Emissions!I538</f>
        <v>54846.241342131689</v>
      </c>
      <c r="J1170" s="39">
        <f>[2]Emissions!J538</f>
        <v>54175.95234461502</v>
      </c>
      <c r="K1170" s="39">
        <f>[2]Emissions!K538</f>
        <v>704.50781252519312</v>
      </c>
      <c r="L1170" s="39">
        <f>[2]Emissions!L538</f>
        <v>704.50781252519323</v>
      </c>
      <c r="M1170" s="39">
        <f>[2]Emissions!M538</f>
        <v>704.50781252519323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39371.412830629182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13798.60612778223</v>
      </c>
      <c r="J1172" s="39">
        <f>[2]Emissions!J499</f>
        <v>6899.3030638911132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84260.771438999989</v>
      </c>
      <c r="G1173" s="39">
        <f>[2]Emissions!G408</f>
        <v>87421.675436868551</v>
      </c>
      <c r="H1173" s="39">
        <f>[2]Emissions!H408</f>
        <v>42130.385719500002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0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15870.507604914241</v>
      </c>
      <c r="G1177" s="39">
        <f>[2]Emissions!G241</f>
        <v>16293.476205362809</v>
      </c>
      <c r="H1177" s="39">
        <f>[2]Emissions!H241</f>
        <v>23186.635787470041</v>
      </c>
      <c r="I1177" s="39">
        <f>[2]Emissions!I241</f>
        <v>23896.611754272039</v>
      </c>
      <c r="J1177" s="39">
        <f>[2]Emissions!J241</f>
        <v>23896.611754272039</v>
      </c>
      <c r="K1177" s="39">
        <f>[2]Emissions!K241</f>
        <v>23897.20183853032</v>
      </c>
      <c r="L1177" s="39">
        <f>[2]Emissions!L241</f>
        <v>23903.26907547424</v>
      </c>
      <c r="M1177" s="39">
        <f>[2]Emissions!M241</f>
        <v>23903.26907547424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</v>
      </c>
      <c r="F1178" s="39">
        <f>[2]Emissions!F55</f>
        <v>42368.25173887275</v>
      </c>
      <c r="G1178" s="39">
        <f>[2]Emissions!G55</f>
        <v>44571.26284757175</v>
      </c>
      <c r="H1178" s="39">
        <f>[2]Emissions!H55</f>
        <v>48220.109994305742</v>
      </c>
      <c r="I1178" s="39">
        <f>[2]Emissions!I55</f>
        <v>49953.808060427291</v>
      </c>
      <c r="J1178" s="39">
        <f>[2]Emissions!J55</f>
        <v>51386.409523638496</v>
      </c>
      <c r="K1178" s="39">
        <f>[2]Emissions!K55</f>
        <v>52510.696125067319</v>
      </c>
      <c r="L1178" s="39">
        <f>[2]Emissions!L55</f>
        <v>53441.398507017017</v>
      </c>
      <c r="M1178" s="39">
        <f>[2]Emissions!M55</f>
        <v>54117.969058959898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0</v>
      </c>
      <c r="J1188" s="39">
        <f>[2]Emissions!J618</f>
        <v>3.5563412091964628E-4</v>
      </c>
      <c r="K1188" s="39">
        <f>[2]Emissions!K618</f>
        <v>2.6792397844539102E-3</v>
      </c>
      <c r="L1188" s="39">
        <f>[2]Emissions!L618</f>
        <v>2.6792397844539102E-3</v>
      </c>
      <c r="M1188" s="39">
        <f>[2]Emissions!M618</f>
        <v>2.4971551145430509E-3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1.7034533046357621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0.42910237693478598</v>
      </c>
      <c r="L1203" s="39">
        <f>[2]Emissions!L391</f>
        <v>3.7724839874451699</v>
      </c>
      <c r="M1203" s="39">
        <f>[2]Emissions!M391</f>
        <v>5.8879410465459276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0</v>
      </c>
      <c r="J1206" s="39">
        <f>[2]Emissions!J365</f>
        <v>0</v>
      </c>
      <c r="K1206" s="39">
        <f>[2]Emissions!K365</f>
        <v>-5.1884232507448387E-5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63.908920096226531</v>
      </c>
      <c r="F1207" s="39">
        <f>[2]Emissions!F1073</f>
        <v>2519.4371634546492</v>
      </c>
      <c r="G1207" s="39">
        <f>[2]Emissions!G1073</f>
        <v>4647.6257668351882</v>
      </c>
      <c r="H1207" s="39">
        <f>[2]Emissions!H1073</f>
        <v>7250.8102230380337</v>
      </c>
      <c r="I1207" s="39">
        <f>[2]Emissions!I1073</f>
        <v>9424.9524469980643</v>
      </c>
      <c r="J1207" s="39">
        <f>[2]Emissions!J1073</f>
        <v>9853.1241839354479</v>
      </c>
      <c r="K1207" s="39">
        <f>[2]Emissions!K1073</f>
        <v>10397.90438857821</v>
      </c>
      <c r="L1207" s="39">
        <f>[2]Emissions!L1073</f>
        <v>11020.61307906103</v>
      </c>
      <c r="M1207" s="39">
        <f>[2]Emissions!M1073</f>
        <v>11706.283072972659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8.5809004241269307</v>
      </c>
      <c r="F1208" s="39">
        <f>[2]Emissions!F1320</f>
        <v>0</v>
      </c>
      <c r="G1208" s="39">
        <f>[2]Emissions!G1320</f>
        <v>11.750426424093281</v>
      </c>
      <c r="H1208" s="39">
        <f>[2]Emissions!H1320</f>
        <v>14.061250510043299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1450.0449351185071</v>
      </c>
      <c r="F1209" s="39">
        <f>[2]Emissions!F385</f>
        <v>721.90683070757018</v>
      </c>
      <c r="G1209" s="39">
        <f>[2]Emissions!G385</f>
        <v>849.71840500415783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401.68298115828412</v>
      </c>
      <c r="J1213" s="39">
        <f>[2]Emissions!J2227</f>
        <v>389.4988128421237</v>
      </c>
      <c r="K1213" s="39">
        <f>[2]Emissions!K2227</f>
        <v>383.3974849953197</v>
      </c>
      <c r="L1213" s="39">
        <f>[2]Emissions!L2227</f>
        <v>387.09237745734441</v>
      </c>
      <c r="M1213" s="39">
        <f>[2]Emissions!M2227</f>
        <v>382.03562053602423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0</v>
      </c>
      <c r="K1215" s="39">
        <f>[2]Emissions!K2213</f>
        <v>0</v>
      </c>
      <c r="L1215" s="39">
        <f>[2]Emissions!L2213</f>
        <v>0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5488.5347974468532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30231.039905233862</v>
      </c>
      <c r="F1218" s="39">
        <f>[2]Emissions!F2133</f>
        <v>121382.8806816643</v>
      </c>
      <c r="G1218" s="39">
        <f>[2]Emissions!G2133</f>
        <v>218242.6158093721</v>
      </c>
      <c r="H1218" s="39">
        <f>[2]Emissions!H2133</f>
        <v>241081.67814868741</v>
      </c>
      <c r="I1218" s="39">
        <f>[2]Emissions!I2133</f>
        <v>152592.4653208215</v>
      </c>
      <c r="J1218" s="39">
        <f>[2]Emissions!J2133</f>
        <v>86314.550513220747</v>
      </c>
      <c r="K1218" s="39">
        <f>[2]Emissions!K2133</f>
        <v>33244.448268671622</v>
      </c>
      <c r="L1218" s="39">
        <f>[2]Emissions!L2133</f>
        <v>138620.221837866</v>
      </c>
      <c r="M1218" s="39">
        <f>[2]Emissions!M2133</f>
        <v>242991.6956562172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9.2117949511494235</v>
      </c>
      <c r="F1219" s="39">
        <f>[2]Emissions!F2126</f>
        <v>4.6058974755747126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6477.8103997706403</v>
      </c>
      <c r="I1220" s="39">
        <f>[2]Emissions!I2119</f>
        <v>37128.303459277347</v>
      </c>
      <c r="J1220" s="39">
        <f>[2]Emissions!J2119</f>
        <v>84790.818212177954</v>
      </c>
      <c r="K1220" s="39">
        <f>[2]Emissions!K2119</f>
        <v>120688.71871803309</v>
      </c>
      <c r="L1220" s="39">
        <f>[2]Emissions!L2119</f>
        <v>90038.225658526411</v>
      </c>
      <c r="M1220" s="39">
        <f>[2]Emissions!M2119</f>
        <v>21187.855452812881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0.46604368932038842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1.29153090710341</v>
      </c>
      <c r="F1222" s="39">
        <f>[2]Emissions!F1112</f>
        <v>7.3912712441518371</v>
      </c>
      <c r="G1222" s="39">
        <f>[2]Emissions!G1112</f>
        <v>11.873437515023319</v>
      </c>
      <c r="H1222" s="39">
        <f>[2]Emissions!H1112</f>
        <v>18.16978607475556</v>
      </c>
      <c r="I1222" s="39">
        <f>[2]Emissions!I1112</f>
        <v>20.108419096827031</v>
      </c>
      <c r="J1222" s="39">
        <f>[2]Emissions!J1112</f>
        <v>24.500516841655809</v>
      </c>
      <c r="K1222" s="39">
        <f>[2]Emissions!K1112</f>
        <v>28.157854043778219</v>
      </c>
      <c r="L1222" s="39">
        <f>[2]Emissions!L1112</f>
        <v>28.491074535305629</v>
      </c>
      <c r="M1222" s="39">
        <f>[2]Emissions!M1112</f>
        <v>29.743199054618799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91367.645871339031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132973.13147783469</v>
      </c>
      <c r="J1224" s="39">
        <f>[2]Emissions!J1973</f>
        <v>146841.62667999999</v>
      </c>
      <c r="K1224" s="39">
        <f>[2]Emissions!K1973</f>
        <v>146841.62667999999</v>
      </c>
      <c r="L1224" s="39">
        <f>[2]Emissions!L1973</f>
        <v>146841.62667999999</v>
      </c>
      <c r="M1224" s="39">
        <f>[2]Emissions!M1973</f>
        <v>146841.62667999999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104.4633879439865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2440.9963892471519</v>
      </c>
      <c r="G1229" s="39">
        <f>[2]Emissions!G2345</f>
        <v>3032.1665710055422</v>
      </c>
      <c r="H1229" s="39">
        <f>[2]Emissions!H2345</f>
        <v>3032.1665710055422</v>
      </c>
      <c r="I1229" s="39">
        <f>[2]Emissions!I2345</f>
        <v>3032.1665710055422</v>
      </c>
      <c r="J1229" s="39">
        <f>[2]Emissions!J2345</f>
        <v>13612.31421408904</v>
      </c>
      <c r="K1229" s="39">
        <f>[2]Emissions!K2345</f>
        <v>13021.144032330651</v>
      </c>
      <c r="L1229" s="39">
        <f>[2]Emissions!L2345</f>
        <v>10796.13478967166</v>
      </c>
      <c r="M1229" s="39">
        <f>[2]Emissions!M2345</f>
        <v>6510.572016165328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0</v>
      </c>
      <c r="I1231" s="39">
        <f>[2]Emissions!I2271</f>
        <v>181.25494728100551</v>
      </c>
      <c r="J1231" s="39">
        <f>[2]Emissions!J2271</f>
        <v>1078.9266184770879</v>
      </c>
      <c r="K1231" s="39">
        <f>[2]Emissions!K2271</f>
        <v>6058.227399501573</v>
      </c>
      <c r="L1231" s="39">
        <f>[2]Emissions!L2271</f>
        <v>5876.9724522205679</v>
      </c>
      <c r="M1231" s="39">
        <f>[2]Emissions!M2271</f>
        <v>11320.112229132281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1.6310984574044589</v>
      </c>
      <c r="H1232" s="39">
        <f>[2]Emissions!H2059</f>
        <v>60.236896989361753</v>
      </c>
      <c r="I1232" s="39">
        <f>[2]Emissions!I2059</f>
        <v>358.91687598601749</v>
      </c>
      <c r="J1232" s="39">
        <f>[2]Emissions!J2059</f>
        <v>1527.0075187746211</v>
      </c>
      <c r="K1232" s="39">
        <f>[2]Emissions!K2059</f>
        <v>1468.4017202426371</v>
      </c>
      <c r="L1232" s="39">
        <f>[2]Emissions!L2059</f>
        <v>1168.090642788555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3.0271562938708428E-10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0.45638455999999999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254.95936459487521</v>
      </c>
      <c r="H1241" s="39">
        <f>[2]Emissions!H819</f>
        <v>254.9593645948749</v>
      </c>
      <c r="I1241" s="39">
        <f>[2]Emissions!I819</f>
        <v>254.95936459487521</v>
      </c>
      <c r="J1241" s="39">
        <f>[2]Emissions!J819</f>
        <v>254.9593645948751</v>
      </c>
      <c r="K1241" s="39">
        <f>[2]Emissions!K819</f>
        <v>38.401033893128108</v>
      </c>
      <c r="L1241" s="39">
        <f>[2]Emissions!L819</f>
        <v>254.9593645948751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933.67020252631585</v>
      </c>
      <c r="G1242" s="39">
        <f>[2]Emissions!G380</f>
        <v>1060.802455578948</v>
      </c>
      <c r="H1242" s="39">
        <f>[2]Emissions!H380</f>
        <v>311.08476077496812</v>
      </c>
      <c r="I1242" s="39">
        <f>[2]Emissions!I380</f>
        <v>369.77999865703748</v>
      </c>
      <c r="J1242" s="39">
        <f>[2]Emissions!J380</f>
        <v>249.11231673154469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0</v>
      </c>
      <c r="J1243" s="39">
        <f>[2]Emissions!J359</f>
        <v>0</v>
      </c>
      <c r="K1243" s="39">
        <f>[2]Emissions!K359</f>
        <v>2.2835427678742739E-5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73237.845268386809</v>
      </c>
      <c r="F1245" s="39">
        <f>[2]Emissions!F2281</f>
        <v>83105.252221700168</v>
      </c>
      <c r="G1245" s="39">
        <f>[2]Emissions!G2281</f>
        <v>136092.70385870131</v>
      </c>
      <c r="H1245" s="39">
        <f>[2]Emissions!H2281</f>
        <v>146264.12034270581</v>
      </c>
      <c r="I1245" s="39">
        <f>[2]Emissions!I2281</f>
        <v>137059.51151463139</v>
      </c>
      <c r="J1245" s="39">
        <f>[2]Emissions!J2281</f>
        <v>133844.60899016939</v>
      </c>
      <c r="K1245" s="39">
        <f>[2]Emissions!K2281</f>
        <v>94693.149299643381</v>
      </c>
      <c r="L1245" s="39">
        <f>[2]Emissions!L2281</f>
        <v>84521.732815638796</v>
      </c>
      <c r="M1245" s="39">
        <f>[2]Emissions!M2281</f>
        <v>17162.244160900751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408040.74454706541</v>
      </c>
      <c r="I1246" s="39">
        <f>[2]Emissions!I2173</f>
        <v>384986.04605822108</v>
      </c>
      <c r="J1246" s="39">
        <f>[2]Emissions!J2173</f>
        <v>382970.28841109358</v>
      </c>
      <c r="K1246" s="39">
        <f>[2]Emissions!K2173</f>
        <v>372067.70734435268</v>
      </c>
      <c r="L1246" s="39">
        <f>[2]Emissions!L2173</f>
        <v>345440.00769794272</v>
      </c>
      <c r="M1246" s="39">
        <f>[2]Emissions!M2173</f>
        <v>197125.09583939091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258.5062021272563</v>
      </c>
      <c r="G1248" s="39">
        <f>[2]Emissions!G1746</f>
        <v>321.83674052609967</v>
      </c>
      <c r="H1248" s="39">
        <f>[2]Emissions!H1746</f>
        <v>355.6077535999475</v>
      </c>
      <c r="I1248" s="39">
        <f>[2]Emissions!I1746</f>
        <v>321.96511879831053</v>
      </c>
      <c r="J1248" s="39">
        <f>[2]Emissions!J1746</f>
        <v>378.23511969907679</v>
      </c>
      <c r="K1248" s="39">
        <f>[2]Emissions!K1746</f>
        <v>396.48386269870758</v>
      </c>
      <c r="L1248" s="39">
        <f>[2]Emissions!L1746</f>
        <v>388.14064922009032</v>
      </c>
      <c r="M1248" s="39">
        <f>[2]Emissions!M1746</f>
        <v>387.89221143948458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243.4562285676848</v>
      </c>
      <c r="F1250" s="39">
        <f>[2]Emissions!F1239</f>
        <v>302.16300346365358</v>
      </c>
      <c r="G1250" s="39">
        <f>[2]Emissions!G1239</f>
        <v>338.2537160151947</v>
      </c>
      <c r="H1250" s="39">
        <f>[2]Emissions!H1239</f>
        <v>412.08892249334161</v>
      </c>
      <c r="I1250" s="39">
        <f>[2]Emissions!I1239</f>
        <v>436.34004563348759</v>
      </c>
      <c r="J1250" s="39">
        <f>[2]Emissions!J1239</f>
        <v>481.46116278529479</v>
      </c>
      <c r="K1250" s="39">
        <f>[2]Emissions!K1239</f>
        <v>485.02547833944021</v>
      </c>
      <c r="L1250" s="39">
        <f>[2]Emissions!L1239</f>
        <v>489.20045732157178</v>
      </c>
      <c r="M1250" s="39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6315.4454092406168</v>
      </c>
      <c r="F1251" s="39">
        <f>[2]Emissions!F658</f>
        <v>5638.0748577315808</v>
      </c>
      <c r="G1251" s="39">
        <f>[2]Emissions!G658</f>
        <v>0</v>
      </c>
      <c r="H1251" s="39">
        <f>[2]Emissions!H658</f>
        <v>5813.3569549028243</v>
      </c>
      <c r="I1251" s="39">
        <f>[2]Emissions!I658</f>
        <v>10454.97728783759</v>
      </c>
      <c r="J1251" s="39">
        <f>[2]Emissions!J658</f>
        <v>3995.8113047266779</v>
      </c>
      <c r="K1251" s="39">
        <f>[2]Emissions!K658</f>
        <v>3594.9642062080438</v>
      </c>
      <c r="L1251" s="39">
        <f>[2]Emissions!L658</f>
        <v>5332.8085036317798</v>
      </c>
      <c r="M1251" s="39">
        <f>[2]Emissions!M658</f>
        <v>6186.8280664866606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1.726327726244415</v>
      </c>
      <c r="F1252" s="39">
        <f>[2]Emissions!F54</f>
        <v>1.8821974873931411</v>
      </c>
      <c r="G1252" s="39">
        <f>[2]Emissions!G54</f>
        <v>1.961516267464841</v>
      </c>
      <c r="H1252" s="39">
        <f>[2]Emissions!H54</f>
        <v>2.2939134641269221</v>
      </c>
      <c r="I1252" s="39">
        <f>[2]Emissions!I54</f>
        <v>2.4390078598685272</v>
      </c>
      <c r="J1252" s="39">
        <f>[2]Emissions!J54</f>
        <v>2.5772849996002112</v>
      </c>
      <c r="K1252" s="39">
        <f>[2]Emissions!K54</f>
        <v>2.7065715203104239</v>
      </c>
      <c r="L1252" s="39">
        <f>[2]Emissions!L54</f>
        <v>2.8333881443790072</v>
      </c>
      <c r="M1252" s="39">
        <f>[2]Emissions!M54</f>
        <v>2.9537970376850562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4.9461971132647056E-6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1073.478114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1939.687838697927</v>
      </c>
      <c r="J1255" s="39">
        <f>[2]Emissions!J666</f>
        <v>1944.278543868586</v>
      </c>
      <c r="K1255" s="39">
        <f>[2]Emissions!K666</f>
        <v>0</v>
      </c>
      <c r="L1255" s="39">
        <f>[2]Emissions!L666</f>
        <v>1752.330192683818</v>
      </c>
      <c r="M1255" s="39">
        <f>[2]Emissions!M666</f>
        <v>1843.673347032834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200.58261243238331</v>
      </c>
      <c r="F1256" s="39">
        <f>[2]Emissions!F375</f>
        <v>100.05268969074091</v>
      </c>
      <c r="G1256" s="39">
        <f>[2]Emissions!G375</f>
        <v>0</v>
      </c>
      <c r="H1256" s="39">
        <f>[2]Emissions!H375</f>
        <v>60.747876908093197</v>
      </c>
      <c r="I1256" s="39">
        <f>[2]Emissions!I375</f>
        <v>72.209740475657952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4.4008769627195523</v>
      </c>
      <c r="F1257" s="39">
        <f>[2]Emissions!F132</f>
        <v>5.1278568820803976</v>
      </c>
      <c r="G1257" s="39">
        <f>[2]Emissions!G132</f>
        <v>5.634205331570656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1595.711305541947</v>
      </c>
      <c r="G1258" s="39">
        <f>[2]Emissions!G518</f>
        <v>1595.711305541947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20524.308731228219</v>
      </c>
      <c r="F1259" s="39">
        <f>[2]Emissions!F2112</f>
        <v>51803.49352552757</v>
      </c>
      <c r="G1259" s="39">
        <f>[2]Emissions!G2112</f>
        <v>68559.674829167168</v>
      </c>
      <c r="H1259" s="39">
        <f>[2]Emissions!H2112</f>
        <v>53717.053068384717</v>
      </c>
      <c r="I1259" s="39">
        <f>[2]Emissions!I2112</f>
        <v>72657.872929045407</v>
      </c>
      <c r="J1259" s="39">
        <f>[2]Emissions!J2112</f>
        <v>55901.691625405801</v>
      </c>
      <c r="K1259" s="39">
        <f>[2]Emissions!K2112</f>
        <v>49688.876897273651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355.35145795496362</v>
      </c>
      <c r="F1262" s="39">
        <f>[2]Emissions!F1363</f>
        <v>355.35145795496362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0</v>
      </c>
      <c r="L1263" s="39">
        <f>[2]Emissions!L1049</f>
        <v>0</v>
      </c>
      <c r="M1263" s="39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0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0</v>
      </c>
      <c r="M1264" s="39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2577.069339506173</v>
      </c>
      <c r="I1266" s="39">
        <f>[2]Emissions!I1429</f>
        <v>904.23485596707803</v>
      </c>
      <c r="J1266" s="39">
        <f>[2]Emissions!J1429</f>
        <v>452.11742798353907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188.52404164814811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31186.65649806301</v>
      </c>
      <c r="F1268" s="39">
        <f>[2]Emissions!F1201</f>
        <v>45400.627728176631</v>
      </c>
      <c r="G1268" s="39">
        <f>[2]Emissions!G1201</f>
        <v>57881.187412919637</v>
      </c>
      <c r="H1268" s="39">
        <f>[2]Emissions!H1201</f>
        <v>91910.850357561896</v>
      </c>
      <c r="I1268" s="39">
        <f>[2]Emissions!I1201</f>
        <v>99035.718241506183</v>
      </c>
      <c r="J1268" s="39">
        <f>[2]Emissions!J1201</f>
        <v>106271.0402911651</v>
      </c>
      <c r="K1268" s="39">
        <f>[2]Emissions!K1201</f>
        <v>89784.323936025088</v>
      </c>
      <c r="L1268" s="39">
        <f>[2]Emissions!L1201</f>
        <v>83825.791755419297</v>
      </c>
      <c r="M1268" s="39">
        <f>[2]Emissions!M1201</f>
        <v>75757.299733834603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13282.059385449409</v>
      </c>
      <c r="F1269" s="39">
        <f>[2]Emissions!F1194</f>
        <v>10888.553884459019</v>
      </c>
      <c r="G1269" s="39">
        <f>[2]Emissions!G1194</f>
        <v>8166.4154133442671</v>
      </c>
      <c r="H1269" s="39">
        <f>[2]Emissions!H1194</f>
        <v>5312.8237541797625</v>
      </c>
      <c r="I1269" s="39">
        <f>[2]Emissions!I1194</f>
        <v>2656.4118770898822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4927.1718149951394</v>
      </c>
      <c r="F1270" s="39">
        <f>[2]Emissions!F885</f>
        <v>8807.5772593705733</v>
      </c>
      <c r="G1270" s="39">
        <f>[2]Emissions!G885</f>
        <v>8904.6933070635241</v>
      </c>
      <c r="H1270" s="39">
        <f>[2]Emissions!H885</f>
        <v>5304.8046260422479</v>
      </c>
      <c r="I1270" s="39">
        <f>[2]Emissions!I885</f>
        <v>4259.084093655897</v>
      </c>
      <c r="J1270" s="39">
        <f>[2]Emissions!J885</f>
        <v>7587.7074623446006</v>
      </c>
      <c r="K1270" s="39">
        <f>[2]Emissions!K885</f>
        <v>7493.5445954673978</v>
      </c>
      <c r="L1270" s="39">
        <f>[2]Emissions!L885</f>
        <v>6979.464327138734</v>
      </c>
      <c r="M1270" s="39">
        <f>[2]Emissions!M885</f>
        <v>7033.6067204647261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7478.5299312295911</v>
      </c>
      <c r="F1271" s="39">
        <f>[2]Emissions!F878</f>
        <v>4464.8432815786746</v>
      </c>
      <c r="G1271" s="39">
        <f>[2]Emissions!G878</f>
        <v>4361.6610393520414</v>
      </c>
      <c r="H1271" s="39">
        <f>[2]Emissions!H878</f>
        <v>4241.6011174997366</v>
      </c>
      <c r="I1271" s="39">
        <f>[2]Emissions!I878</f>
        <v>2120.8005587498092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7008.5011847275746</v>
      </c>
      <c r="H1273" s="39">
        <f>[2]Emissions!H1849</f>
        <v>13731.653101227959</v>
      </c>
      <c r="I1273" s="39">
        <f>[2]Emissions!I1849</f>
        <v>16213.28046283416</v>
      </c>
      <c r="J1273" s="39">
        <f>[2]Emissions!J1849</f>
        <v>17691.15796719788</v>
      </c>
      <c r="K1273" s="39">
        <f>[2]Emissions!K1849</f>
        <v>17691.0729861441</v>
      </c>
      <c r="L1273" s="39">
        <f>[2]Emissions!L1849</f>
        <v>10967.921069643709</v>
      </c>
      <c r="M1273" s="39">
        <f>[2]Emissions!M1849</f>
        <v>10967.64577816872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0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44169.383855073531</v>
      </c>
      <c r="F1277" s="39">
        <f>[2]Emissions!F1223</f>
        <v>39714.421047375748</v>
      </c>
      <c r="G1277" s="39">
        <f>[2]Emissions!G1223</f>
        <v>31771.53683790061</v>
      </c>
      <c r="H1277" s="39">
        <f>[2]Emissions!H1223</f>
        <v>8653.4034660291363</v>
      </c>
      <c r="I1277" s="39">
        <f>[2]Emissions!I1223</f>
        <v>4326.7017330145709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0.66627432321428581</v>
      </c>
      <c r="G1281" s="39">
        <f>[2]Emissions!G1594</f>
        <v>0.4441828821428585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8840.7894082155835</v>
      </c>
      <c r="F1282" s="39">
        <f>[2]Emissions!F1017</f>
        <v>10418.56540392675</v>
      </c>
      <c r="G1282" s="39">
        <f>[2]Emissions!G1017</f>
        <v>5563.6190943840174</v>
      </c>
      <c r="H1282" s="39">
        <f>[2]Emissions!H1017</f>
        <v>17129.35058474648</v>
      </c>
      <c r="I1282" s="39">
        <f>[2]Emissions!I1017</f>
        <v>18902.90640487081</v>
      </c>
      <c r="J1282" s="39">
        <f>[2]Emissions!J1017</f>
        <v>34944.353493201503</v>
      </c>
      <c r="K1282" s="39">
        <f>[2]Emissions!K1017</f>
        <v>49615.318547178227</v>
      </c>
      <c r="L1282" s="39">
        <f>[2]Emissions!L1017</f>
        <v>31594.369004105069</v>
      </c>
      <c r="M1282" s="39">
        <f>[2]Emissions!M1017</f>
        <v>16184.82123678879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564.3740883789726</v>
      </c>
      <c r="F1286" s="39">
        <f>[2]Emissions!F1141</f>
        <v>659.88354116805704</v>
      </c>
      <c r="G1286" s="39">
        <f>[2]Emissions!G1141</f>
        <v>705.4360550195421</v>
      </c>
      <c r="H1286" s="39">
        <f>[2]Emissions!H1141</f>
        <v>780.75140041962277</v>
      </c>
      <c r="I1286" s="39">
        <f>[2]Emissions!I1141</f>
        <v>712.20280565468715</v>
      </c>
      <c r="J1286" s="39">
        <f>[2]Emissions!J1141</f>
        <v>701.2020046868605</v>
      </c>
      <c r="K1286" s="39">
        <f>[2]Emissions!K1141</f>
        <v>694.67579482824249</v>
      </c>
      <c r="L1286" s="39">
        <f>[2]Emissions!L1141</f>
        <v>691.45580668855803</v>
      </c>
      <c r="M1286" s="39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670.89723524999999</v>
      </c>
      <c r="F1290" s="39">
        <f>[2]Emissions!F1096</f>
        <v>591.59850840000001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90.033445783132535</v>
      </c>
      <c r="I1291" s="39">
        <f>[2]Emissions!I922</f>
        <v>90.033445783132535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0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6.5565661492760086</v>
      </c>
      <c r="F1298" s="39">
        <f>[2]Emissions!F1449</f>
        <v>0</v>
      </c>
      <c r="G1298" s="39">
        <f>[2]Emissions!G1449</f>
        <v>25.34090362414323</v>
      </c>
      <c r="H1298" s="39">
        <f>[2]Emissions!H1449</f>
        <v>30.410870900699791</v>
      </c>
      <c r="I1298" s="39">
        <f>[2]Emissions!I1449</f>
        <v>13.046263616400211</v>
      </c>
      <c r="J1298" s="39">
        <f>[2]Emissions!J1449</f>
        <v>8.0588807886854443</v>
      </c>
      <c r="K1298" s="39">
        <f>[2]Emissions!K1449</f>
        <v>8.3100249618664801</v>
      </c>
      <c r="L1298" s="39">
        <f>[2]Emissions!L1449</f>
        <v>6.3213907591273024</v>
      </c>
      <c r="M1298" s="39">
        <f>[2]Emissions!M1449</f>
        <v>3.8324660437073952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1339.755939759036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0.13566629404662001</v>
      </c>
      <c r="G1303" s="39">
        <f>[2]Emissions!G870</f>
        <v>0.13044249142530709</v>
      </c>
      <c r="H1303" s="39">
        <f>[2]Emissions!H870</f>
        <v>1.555539687477866</v>
      </c>
      <c r="I1303" s="39">
        <f>[2]Emissions!I870</f>
        <v>1.555490235703298</v>
      </c>
      <c r="J1303" s="39">
        <f>[2]Emissions!J870</f>
        <v>3.6999603927190989</v>
      </c>
      <c r="K1303" s="39">
        <f>[2]Emissions!K870</f>
        <v>3.6996874655321901</v>
      </c>
      <c r="L1303" s="39">
        <f>[2]Emissions!L870</f>
        <v>3.5694750618978479</v>
      </c>
      <c r="M1303" s="39">
        <f>[2]Emissions!M870</f>
        <v>2.8568361458633711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3635.7275825415982</v>
      </c>
      <c r="F1304" s="39">
        <f>[2]Emissions!F1126</f>
        <v>2908.582066033277</v>
      </c>
      <c r="G1304" s="39">
        <f>[2]Emissions!G1126</f>
        <v>2181.4365495249581</v>
      </c>
      <c r="H1304" s="39">
        <f>[2]Emissions!H1126</f>
        <v>1780.924800018922</v>
      </c>
      <c r="I1304" s="39">
        <f>[2]Emissions!I1126</f>
        <v>1160.378964235485</v>
      </c>
      <c r="J1304" s="39">
        <f>[2]Emissions!J1126</f>
        <v>1151.3137344715051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8809.8128048356321</v>
      </c>
      <c r="I1307" s="39">
        <f>[2]Emissions!I892</f>
        <v>14315.440598333371</v>
      </c>
      <c r="J1307" s="39">
        <f>[2]Emissions!J892</f>
        <v>14315.44059833336</v>
      </c>
      <c r="K1307" s="39">
        <f>[2]Emissions!K892</f>
        <v>14857.441971549029</v>
      </c>
      <c r="L1307" s="39">
        <f>[2]Emissions!L892</f>
        <v>15625.92377670627</v>
      </c>
      <c r="M1307" s="39">
        <f>[2]Emissions!M892</f>
        <v>15703.92926152005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1068.6296064925041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1345.709758414821</v>
      </c>
      <c r="I1311" s="39">
        <f>[2]Emissions!I1103</f>
        <v>911.58363141361258</v>
      </c>
      <c r="J1311" s="39">
        <f>[2]Emissions!J1103</f>
        <v>455.79181570680652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115104.3725345362</v>
      </c>
      <c r="F1312" s="39">
        <f>[2]Emissions!F1023</f>
        <v>98934.455285260541</v>
      </c>
      <c r="G1312" s="39">
        <f>[2]Emissions!G1023</f>
        <v>79147.564228208445</v>
      </c>
      <c r="H1312" s="39">
        <f>[2]Emissions!H1023</f>
        <v>55551.244919673532</v>
      </c>
      <c r="I1312" s="39">
        <f>[2]Emissions!I1023</f>
        <v>37741.258248478887</v>
      </c>
      <c r="J1312" s="39">
        <f>[2]Emissions!J1023</f>
        <v>18814.42856734075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0.17108047096263501</v>
      </c>
      <c r="G1313" s="39">
        <f>[2]Emissions!G5</f>
        <v>0.2241820472680898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5.4510300364433932E-2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1.9558968813977772E-3</v>
      </c>
      <c r="J1316" s="39">
        <f>[2]Emissions!J2159</f>
        <v>1.151544580556782E-2</v>
      </c>
      <c r="K1316" s="39">
        <f>[2]Emissions!K2159</f>
        <v>6.7459867837501505E-2</v>
      </c>
      <c r="L1316" s="39">
        <f>[2]Emissions!L2159</f>
        <v>6.8817957973417346E-2</v>
      </c>
      <c r="M1316" s="39">
        <f>[2]Emissions!M2159</f>
        <v>0.81127509217524363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6884.0199535360434</v>
      </c>
      <c r="G1318" s="39">
        <f>[2]Emissions!G2145</f>
        <v>9168.7646780860432</v>
      </c>
      <c r="H1318" s="39">
        <f>[2]Emissions!H2145</f>
        <v>7569.6326096399207</v>
      </c>
      <c r="I1318" s="39">
        <f>[2]Emissions!I2145</f>
        <v>13759.418312644701</v>
      </c>
      <c r="J1318" s="39">
        <f>[2]Emissions!J2145</f>
        <v>18554.08800941319</v>
      </c>
      <c r="K1318" s="39">
        <f>[2]Emissions!K2145</f>
        <v>18609.199922959171</v>
      </c>
      <c r="L1318" s="39">
        <f>[2]Emissions!L2145</f>
        <v>18602.532539754298</v>
      </c>
      <c r="M1318" s="39">
        <f>[2]Emissions!M2145</f>
        <v>18583.793395923251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101.1158888888889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0</v>
      </c>
      <c r="K1322" s="39">
        <f>[2]Emissions!K338</f>
        <v>1.3684617304305779E-5</v>
      </c>
      <c r="L1322" s="39">
        <f>[2]Emissions!L338</f>
        <v>0</v>
      </c>
      <c r="M1322" s="39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67062.986384731674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0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3541.8475063552419</v>
      </c>
      <c r="G1326" s="39">
        <f>[2]Emissions!G1961</f>
        <v>0</v>
      </c>
      <c r="H1326" s="39">
        <f>[2]Emissions!H1961</f>
        <v>8588.045108046621</v>
      </c>
      <c r="I1326" s="39">
        <f>[2]Emissions!I1961</f>
        <v>13300.57563596561</v>
      </c>
      <c r="J1326" s="39">
        <f>[2]Emissions!J1961</f>
        <v>17447.289625502821</v>
      </c>
      <c r="K1326" s="39">
        <f>[2]Emissions!K1961</f>
        <v>20450.16366166568</v>
      </c>
      <c r="L1326" s="39">
        <f>[2]Emissions!L1961</f>
        <v>20441.193756444209</v>
      </c>
      <c r="M1326" s="39">
        <f>[2]Emissions!M1961</f>
        <v>9720.7371406168313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335.43865071538443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13.403484099264711</v>
      </c>
      <c r="G1328" s="39">
        <f>[2]Emissions!G1808</f>
        <v>13.403484099264711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60.750416666666673</v>
      </c>
      <c r="I1330" s="39">
        <f>[2]Emissions!I1442</f>
        <v>40.500277777777761</v>
      </c>
      <c r="J1330" s="39">
        <f>[2]Emissions!J1442</f>
        <v>20.25013888888887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7.318498490690239E-3</v>
      </c>
      <c r="F1331" s="39">
        <f>[2]Emissions!F1186</f>
        <v>5.2781021351912009E-3</v>
      </c>
      <c r="G1331" s="39">
        <f>[2]Emissions!G1186</f>
        <v>4.8789989937934901E-3</v>
      </c>
      <c r="H1331" s="39">
        <f>[2]Emissions!H1186</f>
        <v>3.6592492453451199E-3</v>
      </c>
      <c r="I1331" s="39">
        <f>[2]Emissions!I1186</f>
        <v>2.4394994968967459E-3</v>
      </c>
      <c r="J1331" s="39">
        <f>[2]Emissions!J1186</f>
        <v>1.2197497484483749E-3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10.32915763844912</v>
      </c>
      <c r="F1333" s="39">
        <f>[2]Emissions!F1601</f>
        <v>8.1399417308392099</v>
      </c>
      <c r="G1333" s="39">
        <f>[2]Emissions!G1601</f>
        <v>8.1399417308392099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</v>
      </c>
      <c r="K1333" s="39">
        <f>[2]Emissions!K1601</f>
        <v>15.01493622476505</v>
      </c>
      <c r="L1333" s="39">
        <f>[2]Emissions!L1601</f>
        <v>15.59609112622131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30.6989175</v>
      </c>
      <c r="F1334" s="39">
        <f>[2]Emissions!F1531</f>
        <v>12.92586</v>
      </c>
      <c r="G1334" s="39">
        <f>[2]Emissions!G1531</f>
        <v>9.7349070000000033</v>
      </c>
      <c r="H1334" s="39">
        <f>[2]Emissions!H1531</f>
        <v>6.462930000000001</v>
      </c>
      <c r="I1334" s="39">
        <f>[2]Emissions!I1531</f>
        <v>3.2314649999999978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510.91843840000013</v>
      </c>
      <c r="G1335" s="39">
        <f>[2]Emissions!G1524</f>
        <v>383.18882880000012</v>
      </c>
      <c r="H1335" s="39">
        <f>[2]Emissions!H1524</f>
        <v>255.45921920000001</v>
      </c>
      <c r="I1335" s="39">
        <f>[2]Emissions!I1524</f>
        <v>127.7296096000001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75.149848619999517</v>
      </c>
      <c r="F1337" s="39">
        <f>[2]Emissions!F686</f>
        <v>71.678865324600366</v>
      </c>
      <c r="G1337" s="39">
        <f>[2]Emissions!G686</f>
        <v>272.30067714755182</v>
      </c>
      <c r="H1337" s="39">
        <f>[2]Emissions!H686</f>
        <v>282.34428554246779</v>
      </c>
      <c r="I1337" s="39">
        <f>[2]Emissions!I686</f>
        <v>328.87066352405589</v>
      </c>
      <c r="J1337" s="39">
        <f>[2]Emissions!J686</f>
        <v>375.55626645422342</v>
      </c>
      <c r="K1337" s="39">
        <f>[2]Emissions!K686</f>
        <v>385.54284765460312</v>
      </c>
      <c r="L1337" s="39">
        <f>[2]Emissions!L686</f>
        <v>372.05469343650572</v>
      </c>
      <c r="M1337" s="39">
        <f>[2]Emissions!M686</f>
        <v>383.00176182750869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1231.947648039042</v>
      </c>
      <c r="F1341" s="39">
        <f>[2]Emissions!F1271</f>
        <v>5240.4757334817596</v>
      </c>
      <c r="G1341" s="39">
        <f>[2]Emissions!G1271</f>
        <v>8169.55329456867</v>
      </c>
      <c r="H1341" s="39">
        <f>[2]Emissions!H1271</f>
        <v>12828.30856759233</v>
      </c>
      <c r="I1341" s="39">
        <f>[2]Emissions!I1271</f>
        <v>16299.54595587778</v>
      </c>
      <c r="J1341" s="39">
        <f>[2]Emissions!J1271</f>
        <v>19688.180623910612</v>
      </c>
      <c r="K1341" s="39">
        <f>[2]Emissions!K1271</f>
        <v>22808.137915463241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43.539083860032576</v>
      </c>
      <c r="F1342" s="39">
        <f>[2]Emissions!F1166</f>
        <v>51.678858891668298</v>
      </c>
      <c r="G1342" s="39">
        <f>[2]Emissions!G1166</f>
        <v>10.71743654829765</v>
      </c>
      <c r="H1342" s="39">
        <f>[2]Emissions!H1166</f>
        <v>68.859039393541707</v>
      </c>
      <c r="I1342" s="39">
        <f>[2]Emissions!I1166</f>
        <v>75.780241468855934</v>
      </c>
      <c r="J1342" s="39">
        <f>[2]Emissions!J1166</f>
        <v>83.604506067978548</v>
      </c>
      <c r="K1342" s="39">
        <f>[2]Emissions!K1166</f>
        <v>78.797927558629794</v>
      </c>
      <c r="L1342" s="39">
        <f>[2]Emissions!L1166</f>
        <v>78.041719613372479</v>
      </c>
      <c r="M1342" s="39">
        <f>[2]Emissions!M1166</f>
        <v>77.482925014994407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3.5329979380313108E-6</v>
      </c>
      <c r="J1343" s="39">
        <f>[2]Emissions!J1009</f>
        <v>0</v>
      </c>
      <c r="K1343" s="39">
        <f>[2]Emissions!K1009</f>
        <v>0</v>
      </c>
      <c r="L1343" s="39">
        <f>[2]Emissions!L1009</f>
        <v>0</v>
      </c>
      <c r="M1343" s="39">
        <f>[2]Emissions!M1009</f>
        <v>5.6881266802297221E-5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625.20161528843664</v>
      </c>
      <c r="F1344" s="39">
        <f>[2]Emissions!F1402</f>
        <v>739.45716981214991</v>
      </c>
      <c r="G1344" s="39">
        <f>[2]Emissions!G1402</f>
        <v>799.0147539093432</v>
      </c>
      <c r="H1344" s="39">
        <f>[2]Emissions!H1402</f>
        <v>969.39020999080992</v>
      </c>
      <c r="I1344" s="39">
        <f>[2]Emissions!I1402</f>
        <v>1768.1321176667809</v>
      </c>
      <c r="J1344" s="39">
        <f>[2]Emissions!J1402</f>
        <v>1907.144805288013</v>
      </c>
      <c r="K1344" s="39">
        <f>[2]Emissions!K1402</f>
        <v>2154.589262245278</v>
      </c>
      <c r="L1344" s="39">
        <f>[2]Emissions!L1402</f>
        <v>2175.1928800900869</v>
      </c>
      <c r="M1344" s="39">
        <f>[2]Emissions!M1402</f>
        <v>2197.0285709769159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3.502953618036301</v>
      </c>
      <c r="F1346" s="39">
        <f>[2]Emissions!F856</f>
        <v>32.137065866384518</v>
      </c>
      <c r="G1346" s="39">
        <f>[2]Emissions!G856</f>
        <v>57.487007702992621</v>
      </c>
      <c r="H1346" s="39">
        <f>[2]Emissions!H856</f>
        <v>53.984054084956853</v>
      </c>
      <c r="I1346" s="39">
        <f>[2]Emissions!I856</f>
        <v>0</v>
      </c>
      <c r="J1346" s="39">
        <f>[2]Emissions!J856</f>
        <v>39.467411662062382</v>
      </c>
      <c r="K1346" s="39">
        <f>[2]Emissions!K856</f>
        <v>41.700321105971312</v>
      </c>
      <c r="L1346" s="39">
        <f>[2]Emissions!L856</f>
        <v>-1.720787246823604E-6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37.869515215428017</v>
      </c>
      <c r="F1347" s="39">
        <f>[2]Emissions!F787</f>
        <v>198.10033139299489</v>
      </c>
      <c r="G1347" s="39">
        <f>[2]Emissions!G787</f>
        <v>305.29192455172779</v>
      </c>
      <c r="H1347" s="39">
        <f>[2]Emissions!H787</f>
        <v>534.20732187343617</v>
      </c>
      <c r="I1347" s="39">
        <f>[2]Emissions!I787</f>
        <v>706.65113174092778</v>
      </c>
      <c r="J1347" s="39">
        <f>[2]Emissions!J787</f>
        <v>792.72765906937116</v>
      </c>
      <c r="K1347" s="39">
        <f>[2]Emissions!K787</f>
        <v>813.27969279464423</v>
      </c>
      <c r="L1347" s="39">
        <f>[2]Emissions!L787</f>
        <v>813.27969279464423</v>
      </c>
      <c r="M1347" s="39">
        <f>[2]Emissions!M787</f>
        <v>814.70917325285552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25330.199144942981</v>
      </c>
      <c r="G1348" s="39">
        <f>[2]Emissions!G1584</f>
        <v>31313.71438432021</v>
      </c>
      <c r="H1348" s="39">
        <f>[2]Emissions!H1584</f>
        <v>42638.717593436842</v>
      </c>
      <c r="I1348" s="39">
        <f>[2]Emissions!I1584</f>
        <v>51067.482205681052</v>
      </c>
      <c r="J1348" s="39">
        <f>[2]Emissions!J1584</f>
        <v>64252.642273107027</v>
      </c>
      <c r="K1348" s="39">
        <f>[2]Emissions!K1584</f>
        <v>64579.967054497967</v>
      </c>
      <c r="L1348" s="39">
        <f>[2]Emissions!L1584</f>
        <v>64673.377363987507</v>
      </c>
      <c r="M1348" s="39">
        <f>[2]Emissions!M1584</f>
        <v>64766.75603718686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210.13168724279839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52.532921810699591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</v>
      </c>
      <c r="F1352" s="39">
        <f>[2]Emissions!F849</f>
        <v>13.58910825174825</v>
      </c>
      <c r="G1352" s="39">
        <f>[2]Emissions!G849</f>
        <v>10.191831188811181</v>
      </c>
      <c r="H1352" s="39">
        <f>[2]Emissions!H849</f>
        <v>6.7945541258741251</v>
      </c>
      <c r="I1352" s="39">
        <f>[2]Emissions!I849</f>
        <v>3.3972770629370612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167813.04339215081</v>
      </c>
      <c r="F1355" s="39">
        <f>[2]Emissions!F438</f>
        <v>174001.4042012236</v>
      </c>
      <c r="G1355" s="39">
        <f>[2]Emissions!G438</f>
        <v>147933.42555711529</v>
      </c>
      <c r="H1355" s="39">
        <f>[2]Emissions!H438</f>
        <v>6754.3405549874296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0</v>
      </c>
      <c r="K1357" s="39">
        <f>[2]Emissions!K344</f>
        <v>-3.9398821466805858E-5</v>
      </c>
      <c r="L1357" s="39">
        <f>[2]Emissions!L344</f>
        <v>0</v>
      </c>
      <c r="M1357" s="39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941.43313203622176</v>
      </c>
      <c r="F1358" s="39">
        <f>[2]Emissions!F527</f>
        <v>1508.7589460230949</v>
      </c>
      <c r="G1358" s="39">
        <f>[2]Emissions!G527</f>
        <v>1804.1435004290331</v>
      </c>
      <c r="H1358" s="39">
        <f>[2]Emissions!H527</f>
        <v>1804.1435004290331</v>
      </c>
      <c r="I1358" s="39">
        <f>[2]Emissions!I527</f>
        <v>1804.1435004290331</v>
      </c>
      <c r="J1358" s="39">
        <f>[2]Emissions!J527</f>
        <v>1804.1435004290331</v>
      </c>
      <c r="K1358" s="39">
        <f>[2]Emissions!K527</f>
        <v>862.71036839281101</v>
      </c>
      <c r="L1358" s="39">
        <f>[2]Emissions!L527</f>
        <v>295.3845544059381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-5.2186158258662663E-5</v>
      </c>
      <c r="M1360" s="39">
        <f>[2]Emissions!M331</f>
        <v>-3.9398821466876711E-5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2680.0293013972241</v>
      </c>
      <c r="G1364" s="39">
        <f>[2]Emissions!G349</f>
        <v>2874.4339465519561</v>
      </c>
      <c r="H1364" s="39">
        <f>[2]Emissions!H349</f>
        <v>2495.9914330064421</v>
      </c>
      <c r="I1364" s="39">
        <f>[2]Emissions!I349</f>
        <v>1426.0632994481909</v>
      </c>
      <c r="J1364" s="39">
        <f>[2]Emissions!J349</f>
        <v>916.30523151253522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559862.064087098</v>
      </c>
      <c r="F1368" s="39">
        <f>[2]Emissions!F444</f>
        <v>559862.06408709812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135794.0632891772</v>
      </c>
      <c r="F1371" s="39">
        <f>[2]Emissions!F397</f>
        <v>95923.646494420318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23980.911623605101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1.8126115903071251E-5</v>
      </c>
      <c r="M1372" s="39">
        <f>[2]Emissions!M325</f>
        <v>1.368461730433038E-5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3.7590625210084027E-4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8.7777396519917719E-4</v>
      </c>
      <c r="K1373" s="39">
        <f>[2]Emissions!K229</f>
        <v>0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4658.7726012174917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0.24618939840000001</v>
      </c>
      <c r="F1375" s="39">
        <f>[2]Emissions!F136</f>
        <v>1.5140713474601659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15.65436301719744</v>
      </c>
      <c r="J1375" s="39">
        <f>[2]Emissions!J136</f>
        <v>15.50170620519744</v>
      </c>
      <c r="K1375" s="39">
        <f>[2]Emissions!K136</f>
        <v>15.65452421233843</v>
      </c>
      <c r="L1375" s="39">
        <f>[2]Emissions!L136</f>
        <v>15.653829806282889</v>
      </c>
      <c r="M1375" s="39">
        <f>[2]Emissions!M136</f>
        <v>15.650016030485769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0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7.6196365984831669</v>
      </c>
      <c r="H1377" s="39">
        <f>[2]Emissions!H140</f>
        <v>97.737435672650975</v>
      </c>
      <c r="I1377" s="39">
        <f>[2]Emissions!I140</f>
        <v>383.48716188234067</v>
      </c>
      <c r="J1377" s="39">
        <f>[2]Emissions!J140</f>
        <v>383.52806646695137</v>
      </c>
      <c r="K1377" s="39">
        <f>[2]Emissions!K140</f>
        <v>383.53295642343852</v>
      </c>
      <c r="L1377" s="39">
        <f>[2]Emissions!L140</f>
        <v>383.61871050202592</v>
      </c>
      <c r="M1377" s="39">
        <f>[2]Emissions!M140</f>
        <v>383.52001292659708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0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0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0</v>
      </c>
      <c r="M1379" s="39">
        <f>[2]Emissions!M629</f>
        <v>0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6.5413917665476057E-5</v>
      </c>
      <c r="J1380" s="39">
        <f>[2]Emissions!J623</f>
        <v>6.5413917665476057E-5</v>
      </c>
      <c r="K1380" s="39">
        <f>[2]Emissions!K623</f>
        <v>6.5413917665475894E-5</v>
      </c>
      <c r="L1380" s="39">
        <f>[2]Emissions!L623</f>
        <v>1.4420213441289039E-2</v>
      </c>
      <c r="M1380" s="39">
        <f>[2]Emissions!M623</f>
        <v>9.8495410251915883E-2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9873.0205487970925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5.9443686101215387E-6</v>
      </c>
      <c r="K1387" s="39">
        <f>[2]Emissions!K1064</f>
        <v>0</v>
      </c>
      <c r="L1387" s="39">
        <f>[2]Emissions!L1064</f>
        <v>0</v>
      </c>
      <c r="M1387" s="39">
        <f>[2]Emissions!M1064</f>
        <v>4.9461971132619417E-6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1.1696228727272851E-8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1030.174040609053</v>
      </c>
      <c r="F1390" s="39">
        <f>[2]Emissions!F1111</f>
        <v>5895.558302899939</v>
      </c>
      <c r="G1390" s="39">
        <f>[2]Emissions!G1111</f>
        <v>9470.7041337504161</v>
      </c>
      <c r="H1390" s="39">
        <f>[2]Emissions!H1111</f>
        <v>14492.91057200718</v>
      </c>
      <c r="I1390" s="39">
        <f>[2]Emissions!I1111</f>
        <v>16039.23780476739</v>
      </c>
      <c r="J1390" s="39">
        <f>[2]Emissions!J1111</f>
        <v>19542.541562853839</v>
      </c>
      <c r="K1390" s="39">
        <f>[2]Emissions!K1111</f>
        <v>22459.7724418502</v>
      </c>
      <c r="L1390" s="39">
        <f>[2]Emissions!L1111</f>
        <v>22725.561745290419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40.54873712268494</v>
      </c>
      <c r="F1391" s="39">
        <f>[2]Emissions!F1294</f>
        <v>57.22079920533092</v>
      </c>
      <c r="G1391" s="39">
        <f>[2]Emissions!G1294</f>
        <v>68.265323655780122</v>
      </c>
      <c r="H1391" s="39">
        <f>[2]Emissions!H1294</f>
        <v>68.265323655780122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1327.244113038864</v>
      </c>
      <c r="H1392" s="39">
        <f>[2]Emissions!H673</f>
        <v>11379.065536686279</v>
      </c>
      <c r="I1392" s="39">
        <f>[2]Emissions!I673</f>
        <v>17253.673540788601</v>
      </c>
      <c r="J1392" s="39">
        <f>[2]Emissions!J673</f>
        <v>20986.027965159999</v>
      </c>
      <c r="K1392" s="39">
        <f>[2]Emissions!K673</f>
        <v>17932.625187231621</v>
      </c>
      <c r="L1392" s="39">
        <f>[2]Emissions!L673</f>
        <v>19722.114281880349</v>
      </c>
      <c r="M1392" s="39">
        <f>[2]Emissions!M673</f>
        <v>21873.919356972328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11.198085681465519</v>
      </c>
      <c r="F1394" s="39">
        <f>[2]Emissions!F1140</f>
        <v>13.093146170145991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13.91297065223557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1.4238744607733409</v>
      </c>
      <c r="H1397" s="39">
        <f>[2]Emissions!H337</f>
        <v>2.5897105367340458</v>
      </c>
      <c r="I1397" s="39">
        <f>[2]Emissions!I337</f>
        <v>0.97930230380699235</v>
      </c>
      <c r="J1397" s="39">
        <f>[2]Emissions!J337</f>
        <v>1.367914329127228</v>
      </c>
      <c r="K1397" s="39">
        <f>[2]Emissions!K337</f>
        <v>0.97930230380699235</v>
      </c>
      <c r="L1397" s="39">
        <f>[2]Emissions!L337</f>
        <v>1.333716470899057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</v>
      </c>
      <c r="G1403" s="39">
        <f>[2]Emissions!G1824</f>
        <v>1236.6711967575</v>
      </c>
      <c r="H1403" s="39">
        <f>[2]Emissions!H1824</f>
        <v>618.33559837874986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3.1546887324260947E-2</v>
      </c>
      <c r="F1406" s="39">
        <f>[2]Emissions!F1993</f>
        <v>4.0505858218105498E-2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3658.6083504273502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5324.6048376068366</v>
      </c>
      <c r="J1407" s="39">
        <f>[2]Emissions!J1972</f>
        <v>5879.9369999999999</v>
      </c>
      <c r="K1407" s="39">
        <f>[2]Emissions!K1972</f>
        <v>5879.9370000000017</v>
      </c>
      <c r="L1407" s="39">
        <f>[2]Emissions!L1972</f>
        <v>5879.9369999999999</v>
      </c>
      <c r="M1407" s="39">
        <f>[2]Emissions!M1972</f>
        <v>5879.9369999999999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5.232053645641687E-2</v>
      </c>
      <c r="H1408" s="39">
        <f>[2]Emissions!H1937</f>
        <v>5.6528469124214158E-2</v>
      </c>
      <c r="I1408" s="39">
        <f>[2]Emissions!I1937</f>
        <v>6.0731440328915427E-2</v>
      </c>
      <c r="J1408" s="39">
        <f>[2]Emissions!J1937</f>
        <v>6.4934411533616704E-2</v>
      </c>
      <c r="K1408" s="39">
        <f>[2]Emissions!K1937</f>
        <v>6.4934411533616704E-2</v>
      </c>
      <c r="L1408" s="39">
        <f>[2]Emissions!L1937</f>
        <v>6.2898620862984977E-2</v>
      </c>
      <c r="M1408" s="39">
        <f>[2]Emissions!M1937</f>
        <v>6.4934411533616704E-2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0</v>
      </c>
      <c r="K1410" s="39">
        <f>[2]Emissions!K1839</f>
        <v>11232.719284098919</v>
      </c>
      <c r="L1410" s="39">
        <f>[2]Emissions!L1839</f>
        <v>23301.790232732688</v>
      </c>
      <c r="M1410" s="39">
        <f>[2]Emissions!M1839</f>
        <v>23301.790232732681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638.04440000219302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4.7305044977426629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0.75962652975691536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0</v>
      </c>
      <c r="I1415" s="39">
        <f>[2]Emissions!I1882</f>
        <v>0</v>
      </c>
      <c r="J1415" s="39">
        <f>[2]Emissions!J1882</f>
        <v>-12072.651672620599</v>
      </c>
      <c r="K1415" s="39">
        <f>[2]Emissions!K1882</f>
        <v>0</v>
      </c>
      <c r="L1415" s="39">
        <f>[2]Emissions!L1882</f>
        <v>0</v>
      </c>
      <c r="M1415" s="39">
        <f>[2]Emissions!M1882</f>
        <v>-9181.0448268059554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0</v>
      </c>
      <c r="F1419" s="39">
        <f>[2]Emissions!F1897</f>
        <v>-36.031113663520941</v>
      </c>
      <c r="G1419" s="39">
        <f>[2]Emissions!G1897</f>
        <v>0</v>
      </c>
      <c r="H1419" s="39">
        <f>[2]Emissions!H1897</f>
        <v>-486.54472416666658</v>
      </c>
      <c r="I1419" s="39">
        <f>[2]Emissions!I1897</f>
        <v>-459.78476433749989</v>
      </c>
      <c r="J1419" s="39">
        <f>[2]Emissions!J1897</f>
        <v>-875.78050350000001</v>
      </c>
      <c r="K1419" s="39">
        <f>[2]Emissions!K1897</f>
        <v>-895.91990972814756</v>
      </c>
      <c r="L1419" s="39">
        <f>[2]Emissions!L1897</f>
        <v>-1265.016282833333</v>
      </c>
      <c r="M1419" s="39">
        <f>[2]Emissions!M1897</f>
        <v>-459.78476433751649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53.75774843459007</v>
      </c>
      <c r="I1424" s="39">
        <f>[2]Emissions!I1912</f>
        <v>65.830276960674297</v>
      </c>
      <c r="J1424" s="39">
        <f>[2]Emissions!J1912</f>
        <v>77.360798303872883</v>
      </c>
      <c r="K1424" s="39">
        <f>[2]Emissions!K1912</f>
        <v>79.694023059891592</v>
      </c>
      <c r="L1424" s="39">
        <f>[2]Emissions!L1912</f>
        <v>79.694023059891592</v>
      </c>
      <c r="M1424" s="39">
        <f>[2]Emissions!M1912</f>
        <v>56.361472461130397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-681.43246053781377</v>
      </c>
      <c r="F1425" s="39">
        <f>[2]Emissions!F1877</f>
        <v>0</v>
      </c>
      <c r="G1425" s="39">
        <f>[2]Emissions!G1877</f>
        <v>0</v>
      </c>
      <c r="H1425" s="39">
        <f>[2]Emissions!H1877</f>
        <v>-1169.4671834999999</v>
      </c>
      <c r="I1425" s="39">
        <f>[2]Emissions!I1877</f>
        <v>-1484.3827845000001</v>
      </c>
      <c r="J1425" s="39">
        <f>[2]Emissions!J1877</f>
        <v>-1263.4498340837979</v>
      </c>
      <c r="K1425" s="39">
        <f>[2]Emissions!K1877</f>
        <v>-2031.4030275</v>
      </c>
      <c r="L1425" s="39">
        <f>[2]Emissions!L1877</f>
        <v>-2304.9192416249998</v>
      </c>
      <c r="M1425" s="39">
        <f>[2]Emissions!M1877</f>
        <v>-2202.419967962725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2.1279844269853299</v>
      </c>
      <c r="H1429" s="39">
        <f>[2]Emissions!H1766</f>
        <v>3.9818663373471912</v>
      </c>
      <c r="I1429" s="39">
        <f>[2]Emissions!I1766</f>
        <v>3.9818663373471912</v>
      </c>
      <c r="J1429" s="39">
        <f>[2]Emissions!J1766</f>
        <v>3.9818663373471912</v>
      </c>
      <c r="K1429" s="39">
        <f>[2]Emissions!K1766</f>
        <v>3.9818405346321368</v>
      </c>
      <c r="L1429" s="39">
        <f>[2]Emissions!L1766</f>
        <v>3.981823673158186</v>
      </c>
      <c r="M1429" s="39">
        <f>[2]Emissions!M1766</f>
        <v>3.981823673158186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137163.39084872219</v>
      </c>
      <c r="G1430" s="39">
        <f>[2]Emissions!G1745</f>
        <v>170766.57452314851</v>
      </c>
      <c r="H1430" s="39">
        <f>[2]Emissions!H1745</f>
        <v>188685.47406013211</v>
      </c>
      <c r="I1430" s="39">
        <f>[2]Emissions!I1745</f>
        <v>170834.69203438351</v>
      </c>
      <c r="J1430" s="39">
        <f>[2]Emissions!J1745</f>
        <v>200691.55451233021</v>
      </c>
      <c r="K1430" s="39">
        <f>[2]Emissions!K1745</f>
        <v>210374.33754793421</v>
      </c>
      <c r="L1430" s="39">
        <f>[2]Emissions!L1745</f>
        <v>205947.42847617989</v>
      </c>
      <c r="M1430" s="39">
        <f>[2]Emissions!M1745</f>
        <v>205815.6073897905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3956.9444269769142</v>
      </c>
      <c r="H1434" s="39">
        <f>[2]Emissions!H1907</f>
        <v>6562.9251213895386</v>
      </c>
      <c r="I1434" s="39">
        <f>[2]Emissions!I1907</f>
        <v>8036.7796456156539</v>
      </c>
      <c r="J1434" s="39">
        <f>[2]Emissions!J1907</f>
        <v>9444.4641262644818</v>
      </c>
      <c r="K1434" s="39">
        <f>[2]Emissions!K1907</f>
        <v>9729.3119818950981</v>
      </c>
      <c r="L1434" s="39">
        <f>[2]Emissions!L1907</f>
        <v>9729.3119818950981</v>
      </c>
      <c r="M1434" s="39">
        <f>[2]Emissions!M1907</f>
        <v>6880.7964296296695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42985.242050806788</v>
      </c>
      <c r="F1435" s="39">
        <f>[2]Emissions!F1844</f>
        <v>35332.108017332743</v>
      </c>
      <c r="G1435" s="39">
        <f>[2]Emissions!G1844</f>
        <v>18260.391773759689</v>
      </c>
      <c r="H1435" s="39">
        <f>[2]Emissions!H1844</f>
        <v>18260.391773759689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379.72979854492007</v>
      </c>
      <c r="M1436" s="39">
        <f>[2]Emissions!M1795</f>
        <v>379.72979854492007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933.9745744820118</v>
      </c>
      <c r="G1437" s="39">
        <f>[2]Emissions!G2013</f>
        <v>700.4809308615088</v>
      </c>
      <c r="H1437" s="39">
        <f>[2]Emissions!H2013</f>
        <v>466.9872872410059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-18141.542836347511</v>
      </c>
      <c r="F1439" s="39">
        <f>[2]Emissions!F1887</f>
        <v>-16195.750246912539</v>
      </c>
      <c r="G1439" s="39">
        <f>[2]Emissions!G1887</f>
        <v>-14708.86904254726</v>
      </c>
      <c r="H1439" s="39">
        <f>[2]Emissions!H1887</f>
        <v>-16699.25989163596</v>
      </c>
      <c r="I1439" s="39">
        <f>[2]Emissions!I1887</f>
        <v>-19102.365536113939</v>
      </c>
      <c r="J1439" s="39">
        <f>[2]Emissions!J1887</f>
        <v>-11483.84248176751</v>
      </c>
      <c r="K1439" s="39">
        <f>[2]Emissions!K1887</f>
        <v>-10326.77711798973</v>
      </c>
      <c r="L1439" s="39">
        <f>[2]Emissions!L1887</f>
        <v>-15318.852058339169</v>
      </c>
      <c r="M1439" s="39">
        <f>[2]Emissions!M1887</f>
        <v>-17772.080845645469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949.5201229936996</v>
      </c>
      <c r="I1441" s="39">
        <f>[2]Emissions!I1872</f>
        <v>1109.749230248503</v>
      </c>
      <c r="J1441" s="39">
        <f>[2]Emissions!J1872</f>
        <v>1262.5657572629459</v>
      </c>
      <c r="K1441" s="39">
        <f>[2]Emissions!K1872</f>
        <v>1317.390531028042</v>
      </c>
      <c r="L1441" s="39">
        <f>[2]Emissions!L1872</f>
        <v>1366.753985508908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4.5487897125567313E-2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7001.270321297362</v>
      </c>
      <c r="H1445" s="39">
        <f>[2]Emissions!H1848</f>
        <v>13717.485777055659</v>
      </c>
      <c r="I1445" s="39">
        <f>[2]Emissions!I1848</f>
        <v>16196.55277545959</v>
      </c>
      <c r="J1445" s="39">
        <f>[2]Emissions!J1848</f>
        <v>17672.905512955331</v>
      </c>
      <c r="K1445" s="39">
        <f>[2]Emissions!K1848</f>
        <v>17672.820619578841</v>
      </c>
      <c r="L1445" s="39">
        <f>[2]Emissions!L1848</f>
        <v>10956.605163820541</v>
      </c>
      <c r="M1445" s="39">
        <f>[2]Emissions!M1848</f>
        <v>10956.330156371339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9303.8610554287006</v>
      </c>
      <c r="M1446" s="39">
        <f>[2]Emissions!M1799</f>
        <v>9303.8610554287006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32127.899839178961</v>
      </c>
      <c r="I1448" s="39">
        <f>[2]Emissions!I1780</f>
        <v>0</v>
      </c>
      <c r="J1448" s="39">
        <f>[2]Emissions!J1780</f>
        <v>11562.99172759628</v>
      </c>
      <c r="K1448" s="39">
        <f>[2]Emissions!K1780</f>
        <v>64139.053583225803</v>
      </c>
      <c r="L1448" s="39">
        <f>[2]Emissions!L1780</f>
        <v>64139.053583225817</v>
      </c>
      <c r="M1448" s="39">
        <f>[2]Emissions!M1780</f>
        <v>64116.875566498202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62.215608494086027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145.05860094287681</v>
      </c>
      <c r="G1451" s="39">
        <f>[2]Emissions!G1960</f>
        <v>0</v>
      </c>
      <c r="H1451" s="39">
        <f>[2]Emissions!H1960</f>
        <v>351.72880988586849</v>
      </c>
      <c r="I1451" s="39">
        <f>[2]Emissions!I1960</f>
        <v>544.73347314534919</v>
      </c>
      <c r="J1451" s="39">
        <f>[2]Emissions!J1960</f>
        <v>714.56476281922835</v>
      </c>
      <c r="K1451" s="39">
        <f>[2]Emissions!K1960</f>
        <v>837.54936498289464</v>
      </c>
      <c r="L1451" s="39">
        <f>[2]Emissions!L1960</f>
        <v>837.18199685095726</v>
      </c>
      <c r="M1451" s="39">
        <f>[2]Emissions!M1960</f>
        <v>398.11892726075757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126.3908525909002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0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8.3604205384615362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0.1073423713235294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4113.2868025999542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334.9237978013021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47.614290432692293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335.43865071538443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177710.5671133709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1063.9922134926651</v>
      </c>
      <c r="H1470" s="39">
        <f>[2]Emissions!H1765</f>
        <v>1990.933168673595</v>
      </c>
      <c r="I1470" s="39">
        <f>[2]Emissions!I1765</f>
        <v>1990.933168673595</v>
      </c>
      <c r="J1470" s="39">
        <f>[2]Emissions!J1765</f>
        <v>1990.933168673595</v>
      </c>
      <c r="K1470" s="39">
        <f>[2]Emissions!K1765</f>
        <v>1990.920267316068</v>
      </c>
      <c r="L1470" s="39">
        <f>[2]Emissions!L1765</f>
        <v>1990.9118365790921</v>
      </c>
      <c r="M1470" s="39">
        <f>[2]Emissions!M1765</f>
        <v>1990.911836579093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615.80293293749992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3864.693494175021</v>
      </c>
      <c r="F1473" s="39">
        <f>[2]Emissions!F1992</f>
        <v>4962.2241688199747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0</v>
      </c>
      <c r="K1474" s="39">
        <f>[2]Emissions!K1838</f>
        <v>11221.13017867503</v>
      </c>
      <c r="L1474" s="39">
        <f>[2]Emissions!L1838</f>
        <v>23277.749134870061</v>
      </c>
      <c r="M1474" s="39">
        <f>[2]Emissions!M1838</f>
        <v>23277.749134870061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26.131511262888448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6.8807338148984187E-4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4.9614630960156767E-6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0</v>
      </c>
      <c r="I1479" s="39">
        <f>[2]Emissions!I1881</f>
        <v>0</v>
      </c>
      <c r="J1479" s="39">
        <f>[2]Emissions!J1881</f>
        <v>-494.44307191620197</v>
      </c>
      <c r="K1479" s="39">
        <f>[2]Emissions!K1881</f>
        <v>0</v>
      </c>
      <c r="L1479" s="39">
        <f>[2]Emissions!L1881</f>
        <v>0</v>
      </c>
      <c r="M1479" s="39">
        <f>[2]Emissions!M1881</f>
        <v>-376.01548778727471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0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20.173358333333329</v>
      </c>
      <c r="I1483" s="39">
        <f>[2]Emissions!I1896</f>
        <v>19.063823625000001</v>
      </c>
      <c r="J1483" s="39">
        <f>[2]Emissions!J1896</f>
        <v>36.312045000000012</v>
      </c>
      <c r="K1483" s="39">
        <f>[2]Emissions!K1896</f>
        <v>37.147075035844793</v>
      </c>
      <c r="L1483" s="39">
        <f>[2]Emissions!L1896</f>
        <v>52.450731666666663</v>
      </c>
      <c r="M1483" s="39">
        <f>[2]Emissions!M1896</f>
        <v>19.06382362500069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3956.9444269769142</v>
      </c>
      <c r="H1488" s="39">
        <f>[2]Emissions!H1911</f>
        <v>6562.9251213895386</v>
      </c>
      <c r="I1488" s="39">
        <f>[2]Emissions!I1911</f>
        <v>8036.7796456156539</v>
      </c>
      <c r="J1488" s="39">
        <f>[2]Emissions!J1911</f>
        <v>9444.4641262644818</v>
      </c>
      <c r="K1488" s="39">
        <f>[2]Emissions!K1911</f>
        <v>9729.3119818950981</v>
      </c>
      <c r="L1488" s="39">
        <f>[2]Emissions!L1911</f>
        <v>9729.3119818950981</v>
      </c>
      <c r="M1488" s="39">
        <f>[2]Emissions!M1911</f>
        <v>6880.7964296296695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-16688.51264560764</v>
      </c>
      <c r="F1489" s="39">
        <f>[2]Emissions!F1876</f>
        <v>0</v>
      </c>
      <c r="G1489" s="39">
        <f>[2]Emissions!G1876</f>
        <v>0</v>
      </c>
      <c r="H1489" s="39">
        <f>[2]Emissions!H1876</f>
        <v>-28640.648942757391</v>
      </c>
      <c r="I1489" s="39">
        <f>[2]Emissions!I1876</f>
        <v>-36353.039082551739</v>
      </c>
      <c r="J1489" s="39">
        <f>[2]Emissions!J1876</f>
        <v>-30942.316009655799</v>
      </c>
      <c r="K1489" s="39">
        <f>[2]Emissions!K1876</f>
        <v>-49749.750820504349</v>
      </c>
      <c r="L1489" s="39">
        <f>[2]Emissions!L1876</f>
        <v>-56448.255899938398</v>
      </c>
      <c r="M1489" s="39">
        <f>[2]Emissions!M1876</f>
        <v>-53938.013838196253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9.529860100586756</v>
      </c>
      <c r="F1490" s="39">
        <f>[2]Emissions!F2017</f>
        <v>7.6238880804694027</v>
      </c>
      <c r="G1490" s="39">
        <f>[2]Emissions!G2017</f>
        <v>5.7179160603520511</v>
      </c>
      <c r="H1490" s="39">
        <f>[2]Emissions!H2017</f>
        <v>3.8119440402347009</v>
      </c>
      <c r="I1490" s="39">
        <f>[2]Emissions!I2017</f>
        <v>1.9059720201173509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0.16205915741884969</v>
      </c>
      <c r="H1496" s="39">
        <f>[2]Emissions!H1906</f>
        <v>0.2687887421729504</v>
      </c>
      <c r="I1496" s="39">
        <f>[2]Emissions!I1906</f>
        <v>0.32915138480337153</v>
      </c>
      <c r="J1496" s="39">
        <f>[2]Emissions!J1906</f>
        <v>0.38680399151936451</v>
      </c>
      <c r="K1496" s="39">
        <f>[2]Emissions!K1906</f>
        <v>0.39847011529945803</v>
      </c>
      <c r="L1496" s="39">
        <f>[2]Emissions!L1906</f>
        <v>0.39847011529945803</v>
      </c>
      <c r="M1496" s="39">
        <f>[2]Emissions!M1906</f>
        <v>0.28180736230565212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0.27335079710178162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42940.892994340713</v>
      </c>
      <c r="F1498" s="39">
        <f>[2]Emissions!F1843</f>
        <v>35295.654909736557</v>
      </c>
      <c r="G1498" s="39">
        <f>[2]Emissions!G1843</f>
        <v>18241.552025343011</v>
      </c>
      <c r="H1498" s="39">
        <f>[2]Emissions!H1843</f>
        <v>18241.552025343011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7500.7220867613196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930.74966982397325</v>
      </c>
      <c r="G1500" s="39">
        <f>[2]Emissions!G2012</f>
        <v>698.0622523679798</v>
      </c>
      <c r="H1500" s="39">
        <f>[2]Emissions!H2012</f>
        <v>465.37483491198662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-775.05879391971723</v>
      </c>
      <c r="F1502" s="39">
        <f>[2]Emissions!F1886</f>
        <v>-691.92894817342108</v>
      </c>
      <c r="G1502" s="39">
        <f>[2]Emissions!G1886</f>
        <v>-628.40511432130131</v>
      </c>
      <c r="H1502" s="39">
        <f>[2]Emissions!H1886</f>
        <v>-713.4403257605793</v>
      </c>
      <c r="I1502" s="39">
        <f>[2]Emissions!I1886</f>
        <v>-816.1078981535436</v>
      </c>
      <c r="J1502" s="39">
        <f>[2]Emissions!J1886</f>
        <v>-490.62272066793702</v>
      </c>
      <c r="K1502" s="39">
        <f>[2]Emissions!K1886</f>
        <v>-441.18956641938451</v>
      </c>
      <c r="L1502" s="39">
        <f>[2]Emissions!L1886</f>
        <v>-654.46534000309737</v>
      </c>
      <c r="M1502" s="39">
        <f>[2]Emissions!M1886</f>
        <v>-759.27431696007454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133423.59304709631</v>
      </c>
      <c r="J1504" s="39">
        <f>[2]Emissions!J1971</f>
        <v>147339.06935020001</v>
      </c>
      <c r="K1504" s="39">
        <f>[2]Emissions!K1971</f>
        <v>147339.06935020001</v>
      </c>
      <c r="L1504" s="39">
        <f>[2]Emissions!L1971</f>
        <v>147339.06935020001</v>
      </c>
      <c r="M1504" s="39">
        <f>[2]Emissions!M1971</f>
        <v>147339.06935020001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6555.2225724456503</v>
      </c>
      <c r="H1505" s="39">
        <f>[2]Emissions!H1936</f>
        <v>7082.4330537497499</v>
      </c>
      <c r="I1505" s="39">
        <f>[2]Emissions!I1936</f>
        <v>7609.0219149963714</v>
      </c>
      <c r="J1505" s="39">
        <f>[2]Emissions!J1936</f>
        <v>8135.610776242992</v>
      </c>
      <c r="K1505" s="39">
        <f>[2]Emissions!K1936</f>
        <v>8135.6107762429929</v>
      </c>
      <c r="L1505" s="39">
        <f>[2]Emissions!L1936</f>
        <v>7880.5472417164328</v>
      </c>
      <c r="M1505" s="39">
        <f>[2]Emissions!M1936</f>
        <v>8135.610776242992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32383.036155848389</v>
      </c>
      <c r="I1509" s="39">
        <f>[2]Emissions!I1784</f>
        <v>0</v>
      </c>
      <c r="J1509" s="39">
        <f>[2]Emissions!J1784</f>
        <v>11654.816563138769</v>
      </c>
      <c r="K1509" s="39">
        <f>[2]Emissions!K1784</f>
        <v>64648.399104339878</v>
      </c>
      <c r="L1509" s="39">
        <f>[2]Emissions!L1784</f>
        <v>64648.3991043399</v>
      </c>
      <c r="M1509" s="39">
        <f>[2]Emissions!M1784</f>
        <v>64626.044966000627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3733.040015115334</v>
      </c>
      <c r="I1510" s="39">
        <f>[2]Emissions!I1779</f>
        <v>0</v>
      </c>
      <c r="J1510" s="39">
        <f>[2]Emissions!J1779</f>
        <v>1343.5397592010049</v>
      </c>
      <c r="K1510" s="39">
        <f>[2]Emissions!K1779</f>
        <v>7452.5149404825597</v>
      </c>
      <c r="L1510" s="39">
        <f>[2]Emissions!L1779</f>
        <v>7452.5149404825625</v>
      </c>
      <c r="M1510" s="39">
        <f>[2]Emissions!M1779</f>
        <v>7449.9380081491518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77.521424851111092</v>
      </c>
      <c r="F1515" s="39">
        <f>[2]Emissions!F1749</f>
        <v>52.583261645833311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13.403484099264711</v>
      </c>
      <c r="G1519" s="39">
        <f>[2]Emissions!G1806</f>
        <v>13.403484099264711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3349.2379780130218</v>
      </c>
      <c r="F1522" s="39">
        <f>[2]Emissions!F1739</f>
        <v>1428.428712980769</v>
      </c>
      <c r="G1522" s="39">
        <f>[2]Emissions!G1739</f>
        <v>952.28580865384617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2127.9844269853288</v>
      </c>
      <c r="H1528" s="39">
        <f>[2]Emissions!H1764</f>
        <v>3981.8663373471909</v>
      </c>
      <c r="I1528" s="39">
        <f>[2]Emissions!I1764</f>
        <v>3981.8663373471909</v>
      </c>
      <c r="J1528" s="39">
        <f>[2]Emissions!J1764</f>
        <v>3981.86633734719</v>
      </c>
      <c r="K1528" s="39">
        <f>[2]Emissions!K1764</f>
        <v>3981.840534632136</v>
      </c>
      <c r="L1528" s="39">
        <f>[2]Emissions!L1764</f>
        <v>3981.8236731581851</v>
      </c>
      <c r="M1528" s="39">
        <f>[2]Emissions!M1764</f>
        <v>3981.823673158186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23.949555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5.9873887499999991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3851.349160836859</v>
      </c>
      <c r="F1531" s="39">
        <f>[2]Emissions!F1991</f>
        <v>4945.090190793715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0</v>
      </c>
      <c r="K1532" s="39">
        <f>[2]Emissions!K1837</f>
        <v>21.148002598332141</v>
      </c>
      <c r="L1532" s="39">
        <f>[2]Emissions!L1837</f>
        <v>43.870616537636749</v>
      </c>
      <c r="M1532" s="39">
        <f>[2]Emissions!M1837</f>
        <v>43.870616537636749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0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-486.31364751666661</v>
      </c>
      <c r="I1535" s="39">
        <f>[2]Emissions!I1895</f>
        <v>-459.56639690324988</v>
      </c>
      <c r="J1535" s="39">
        <f>[2]Emissions!J1895</f>
        <v>-875.36456553000005</v>
      </c>
      <c r="K1535" s="39">
        <f>[2]Emissions!K1895</f>
        <v>-895.49440686864602</v>
      </c>
      <c r="L1535" s="39">
        <f>[2]Emissions!L1895</f>
        <v>-1264.415483543333</v>
      </c>
      <c r="M1535" s="39">
        <f>[2]Emissions!M1895</f>
        <v>-459.56639690326648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162.05915741884971</v>
      </c>
      <c r="H1540" s="39">
        <f>[2]Emissions!H1910</f>
        <v>268.78874217295038</v>
      </c>
      <c r="I1540" s="39">
        <f>[2]Emissions!I1910</f>
        <v>329.15138480337151</v>
      </c>
      <c r="J1540" s="39">
        <f>[2]Emissions!J1910</f>
        <v>386.80399151936439</v>
      </c>
      <c r="K1540" s="39">
        <f>[2]Emissions!K1910</f>
        <v>398.47011529945797</v>
      </c>
      <c r="L1540" s="39">
        <f>[2]Emissions!L1910</f>
        <v>398.47011529945797</v>
      </c>
      <c r="M1540" s="39">
        <f>[2]Emissions!M1910</f>
        <v>281.80736230565208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-16638.309244798289</v>
      </c>
      <c r="F1541" s="39">
        <f>[2]Emissions!F1875</f>
        <v>0</v>
      </c>
      <c r="G1541" s="39">
        <f>[2]Emissions!G1875</f>
        <v>0</v>
      </c>
      <c r="H1541" s="39">
        <f>[2]Emissions!H1875</f>
        <v>-28554.490397124999</v>
      </c>
      <c r="I1541" s="39">
        <f>[2]Emissions!I1875</f>
        <v>-36243.679654874999</v>
      </c>
      <c r="J1541" s="39">
        <f>[2]Emissions!J1875</f>
        <v>-30849.233448879389</v>
      </c>
      <c r="K1541" s="39">
        <f>[2]Emissions!K1875</f>
        <v>-49600.090588125</v>
      </c>
      <c r="L1541" s="39">
        <f>[2]Emissions!L1875</f>
        <v>-56278.444816343748</v>
      </c>
      <c r="M1541" s="39">
        <f>[2]Emissions!M1875</f>
        <v>-53775.754217756526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13.19500625951256</v>
      </c>
      <c r="H1542" s="39">
        <f>[2]Emissions!H1847</f>
        <v>25.852781336328039</v>
      </c>
      <c r="I1542" s="39">
        <f>[2]Emissions!I1847</f>
        <v>30.524976960911399</v>
      </c>
      <c r="J1542" s="39">
        <f>[2]Emissions!J1847</f>
        <v>33.307398252837032</v>
      </c>
      <c r="K1542" s="39">
        <f>[2]Emissions!K1847</f>
        <v>33.307238257781449</v>
      </c>
      <c r="L1542" s="39">
        <f>[2]Emissions!L1847</f>
        <v>20.649463180965959</v>
      </c>
      <c r="M1542" s="39">
        <f>[2]Emissions!M1847</f>
        <v>20.648944885735659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9271.7359144717993</v>
      </c>
      <c r="M1543" s="39">
        <f>[2]Emissions!M1798</f>
        <v>9271.7359144717975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930.74966982397325</v>
      </c>
      <c r="G1544" s="39">
        <f>[2]Emissions!G2016</f>
        <v>698.0622523679798</v>
      </c>
      <c r="H1544" s="39">
        <f>[2]Emissions!H2016</f>
        <v>465.37483491198662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31.54688732426095</v>
      </c>
      <c r="F1548" s="39">
        <f>[2]Emissions!F1996</f>
        <v>40.505858218105509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52.320536456416868</v>
      </c>
      <c r="H1549" s="39">
        <f>[2]Emissions!H1940</f>
        <v>56.528469124214162</v>
      </c>
      <c r="I1549" s="39">
        <f>[2]Emissions!I1940</f>
        <v>60.73144032891544</v>
      </c>
      <c r="J1549" s="39">
        <f>[2]Emissions!J1940</f>
        <v>64.934411533616711</v>
      </c>
      <c r="K1549" s="39">
        <f>[2]Emissions!K1940</f>
        <v>64.934411533616711</v>
      </c>
      <c r="L1549" s="39">
        <f>[2]Emissions!L1940</f>
        <v>62.898620862984963</v>
      </c>
      <c r="M1549" s="39">
        <f>[2]Emissions!M1940</f>
        <v>64.934411533616696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80.928935157068821</v>
      </c>
      <c r="F1551" s="39">
        <f>[2]Emissions!F1842</f>
        <v>66.520269336103567</v>
      </c>
      <c r="G1551" s="39">
        <f>[2]Emissions!G1842</f>
        <v>34.379102950137607</v>
      </c>
      <c r="H1551" s="39">
        <f>[2]Emissions!H1842</f>
        <v>34.379102950137593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4.764930050293379E-2</v>
      </c>
      <c r="F1553" s="39">
        <f>[2]Emissions!F2011</f>
        <v>3.8119440402347021E-2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9.5298601005867536E-3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-18198.6440012249</v>
      </c>
      <c r="F1556" s="39">
        <f>[2]Emissions!F1885</f>
        <v>-16246.72695895431</v>
      </c>
      <c r="G1556" s="39">
        <f>[2]Emissions!G1885</f>
        <v>-14755.16574200303</v>
      </c>
      <c r="H1556" s="39">
        <f>[2]Emissions!H1885</f>
        <v>-16751.821418569161</v>
      </c>
      <c r="I1556" s="39">
        <f>[2]Emissions!I1885</f>
        <v>-19162.490925330581</v>
      </c>
      <c r="J1556" s="39">
        <f>[2]Emissions!J1885</f>
        <v>-11519.98829300818</v>
      </c>
      <c r="K1556" s="39">
        <f>[2]Emissions!K1885</f>
        <v>-10359.281023979731</v>
      </c>
      <c r="L1556" s="39">
        <f>[2]Emissions!L1885</f>
        <v>-15367.068701488321</v>
      </c>
      <c r="M1556" s="39">
        <f>[2]Emissions!M1885</f>
        <v>-17828.019115490319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6533.0909855245864</v>
      </c>
      <c r="H1559" s="39">
        <f>[2]Emissions!H1935</f>
        <v>7058.5215113102076</v>
      </c>
      <c r="I1559" s="39">
        <f>[2]Emissions!I1935</f>
        <v>7583.3325157372401</v>
      </c>
      <c r="J1559" s="39">
        <f>[2]Emissions!J1935</f>
        <v>8108.1435201642716</v>
      </c>
      <c r="K1559" s="39">
        <f>[2]Emissions!K1935</f>
        <v>8108.1435201642726</v>
      </c>
      <c r="L1559" s="39">
        <f>[2]Emissions!L1935</f>
        <v>7853.9411250913899</v>
      </c>
      <c r="M1559" s="39">
        <f>[2]Emissions!M1935</f>
        <v>8108.1435201642726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640.25512585503327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6.5895391633780394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0.62162005747877191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0</v>
      </c>
      <c r="I1566" s="39">
        <f>[2]Emissions!I1880</f>
        <v>0</v>
      </c>
      <c r="J1566" s="39">
        <f>[2]Emissions!J1880</f>
        <v>-12109.07894187224</v>
      </c>
      <c r="K1566" s="39">
        <f>[2]Emissions!K1880</f>
        <v>0</v>
      </c>
      <c r="L1566" s="39">
        <f>[2]Emissions!L1880</f>
        <v>0</v>
      </c>
      <c r="M1566" s="39">
        <f>[2]Emissions!M1880</f>
        <v>-9208.7471411762035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32127.899839178961</v>
      </c>
      <c r="I1568" s="39">
        <f>[2]Emissions!I1783</f>
        <v>0</v>
      </c>
      <c r="J1568" s="39">
        <f>[2]Emissions!J1783</f>
        <v>11562.99172759628</v>
      </c>
      <c r="K1568" s="39">
        <f>[2]Emissions!K1783</f>
        <v>64139.053583225803</v>
      </c>
      <c r="L1568" s="39">
        <f>[2]Emissions!L1783</f>
        <v>64139.053583225817</v>
      </c>
      <c r="M1568" s="39">
        <f>[2]Emissions!M1783</f>
        <v>64116.875566498202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3554.119463995009</v>
      </c>
      <c r="G1569" s="39">
        <f>[2]Emissions!G1959</f>
        <v>0</v>
      </c>
      <c r="H1569" s="39">
        <f>[2]Emissions!H1959</f>
        <v>8617.8013653629641</v>
      </c>
      <c r="I1569" s="39">
        <f>[2]Emissions!I1959</f>
        <v>13346.6600877937</v>
      </c>
      <c r="J1569" s="39">
        <f>[2]Emissions!J1959</f>
        <v>17507.74180443733</v>
      </c>
      <c r="K1569" s="39">
        <f>[2]Emissions!K1959</f>
        <v>20521.020337943231</v>
      </c>
      <c r="L1569" s="39">
        <f>[2]Emissions!L1959</f>
        <v>20512.0193533778</v>
      </c>
      <c r="M1569" s="39">
        <f>[2]Emissions!M1959</f>
        <v>9754.4180018630923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7420.9066882512188</v>
      </c>
      <c r="H1570" s="39">
        <f>[2]Emissions!H1778</f>
        <v>3710.4533441256099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33017.95166499183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67062.986384731674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0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2585.062021272563</v>
      </c>
      <c r="G1576" s="39">
        <f>[2]Emissions!G1744</f>
        <v>3218.3674052609972</v>
      </c>
      <c r="H1576" s="39">
        <f>[2]Emissions!H1744</f>
        <v>3556.077535999475</v>
      </c>
      <c r="I1576" s="39">
        <f>[2]Emissions!I1744</f>
        <v>3219.6511879831041</v>
      </c>
      <c r="J1576" s="39">
        <f>[2]Emissions!J1744</f>
        <v>3782.3511969907681</v>
      </c>
      <c r="K1576" s="39">
        <f>[2]Emissions!K1744</f>
        <v>3964.8386269870748</v>
      </c>
      <c r="L1576" s="39">
        <f>[2]Emissions!L1744</f>
        <v>3881.406492200902</v>
      </c>
      <c r="M1576" s="39">
        <f>[2]Emissions!M1744</f>
        <v>3878.9221143948462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137305.05224748791</v>
      </c>
      <c r="G1577" s="39">
        <f>[2]Emissions!G1748</f>
        <v>170942.9410569568</v>
      </c>
      <c r="H1577" s="39">
        <f>[2]Emissions!H1748</f>
        <v>188880.34710910491</v>
      </c>
      <c r="I1577" s="39">
        <f>[2]Emissions!I1748</f>
        <v>171011.128919485</v>
      </c>
      <c r="J1577" s="39">
        <f>[2]Emissions!J1748</f>
        <v>200898.82735792521</v>
      </c>
      <c r="K1577" s="39">
        <f>[2]Emissions!K1748</f>
        <v>210591.6107046931</v>
      </c>
      <c r="L1577" s="39">
        <f>[2]Emissions!L1748</f>
        <v>206160.1295519525</v>
      </c>
      <c r="M1577" s="39">
        <f>[2]Emissions!M1748</f>
        <v>206028.17232165931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82.742099528518892</v>
      </c>
      <c r="F1578" s="39">
        <f>[2]Emissions!F703</f>
        <v>66.193679622815097</v>
      </c>
      <c r="G1578" s="39">
        <f>[2]Emissions!G703</f>
        <v>49.645259717111301</v>
      </c>
      <c r="H1578" s="39">
        <f>[2]Emissions!H703</f>
        <v>33.096839811407513</v>
      </c>
      <c r="I1578" s="39">
        <f>[2]Emissions!I703</f>
        <v>16.548419905703739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1.243444330599768</v>
      </c>
      <c r="I1579" s="39">
        <f>[2]Emissions!I1034</f>
        <v>1.2434443306001459</v>
      </c>
      <c r="J1579" s="39">
        <f>[2]Emissions!J1034</f>
        <v>9.0707278072595852</v>
      </c>
      <c r="K1579" s="39">
        <f>[2]Emissions!K1034</f>
        <v>52.679878605785319</v>
      </c>
      <c r="L1579" s="39">
        <f>[2]Emissions!L1034</f>
        <v>326.63480028883203</v>
      </c>
      <c r="M1579" s="39">
        <f>[2]Emissions!M1034</f>
        <v>421.64549011637217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0</v>
      </c>
      <c r="F1580" s="39">
        <f>[2]Emissions!F1583</f>
        <v>25304.065281817391</v>
      </c>
      <c r="G1580" s="39">
        <f>[2]Emissions!G1583</f>
        <v>31281.407163954878</v>
      </c>
      <c r="H1580" s="39">
        <f>[2]Emissions!H1583</f>
        <v>42594.726055784049</v>
      </c>
      <c r="I1580" s="39">
        <f>[2]Emissions!I1583</f>
        <v>51014.794479757751</v>
      </c>
      <c r="J1580" s="39">
        <f>[2]Emissions!J1583</f>
        <v>64186.351054904837</v>
      </c>
      <c r="K1580" s="39">
        <f>[2]Emissions!K1583</f>
        <v>64513.338126316259</v>
      </c>
      <c r="L1580" s="39">
        <f>[2]Emissions!L1583</f>
        <v>64606.652061820387</v>
      </c>
      <c r="M1580" s="39">
        <f>[2]Emissions!M1583</f>
        <v>64699.934393674361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63.537609927599199</v>
      </c>
      <c r="F1582" s="39">
        <f>[2]Emissions!F1072</f>
        <v>2504.8987115349842</v>
      </c>
      <c r="G1582" s="39">
        <f>[2]Emissions!G1072</f>
        <v>4620.8065689874129</v>
      </c>
      <c r="H1582" s="39">
        <f>[2]Emissions!H1072</f>
        <v>7208.9693081958867</v>
      </c>
      <c r="I1582" s="39">
        <f>[2]Emissions!I1072</f>
        <v>9370.2215312742446</v>
      </c>
      <c r="J1582" s="39">
        <f>[2]Emissions!J1072</f>
        <v>9796.2665753058536</v>
      </c>
      <c r="K1582" s="39">
        <f>[2]Emissions!K1072</f>
        <v>10337.903117178639</v>
      </c>
      <c r="L1582" s="39">
        <f>[2]Emissions!L1072</f>
        <v>10957.01845733391</v>
      </c>
      <c r="M1582" s="39">
        <f>[2]Emissions!M1072</f>
        <v>11638.731781722739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93.887148617072199</v>
      </c>
      <c r="I1583" s="39">
        <f>[2]Emissions!I1424</f>
        <v>305.79519206579141</v>
      </c>
      <c r="J1583" s="39">
        <f>[2]Emissions!J1424</f>
        <v>475.25863831748961</v>
      </c>
      <c r="K1583" s="39">
        <f>[2]Emissions!K1424</f>
        <v>452.45186708012591</v>
      </c>
      <c r="L1583" s="39">
        <f>[2]Emissions!L1424</f>
        <v>437.46454483533557</v>
      </c>
      <c r="M1583" s="39">
        <f>[2]Emissions!M1424</f>
        <v>424.82832602192838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1071.468432959316</v>
      </c>
      <c r="F1585" s="39">
        <f>[2]Emissions!F1319</f>
        <v>0</v>
      </c>
      <c r="G1585" s="39">
        <f>[2]Emissions!G1319</f>
        <v>1467.2365794884479</v>
      </c>
      <c r="H1585" s="39">
        <f>[2]Emissions!H1319</f>
        <v>1755.781480354073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2108.3044166409231</v>
      </c>
      <c r="F1587" s="39">
        <f>[2]Emissions!F1327</f>
        <v>1235.723613400979</v>
      </c>
      <c r="G1587" s="39">
        <f>[2]Emissions!G1327</f>
        <v>1952.4466322270771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1.9687785138331432E-3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1.1244899938027429E-2</v>
      </c>
      <c r="H1595" s="39">
        <f>[2]Emissions!H818</f>
        <v>1.1244899938027421E-2</v>
      </c>
      <c r="I1595" s="39">
        <f>[2]Emissions!I818</f>
        <v>1.1244899938027429E-2</v>
      </c>
      <c r="J1595" s="39">
        <f>[2]Emissions!J818</f>
        <v>1.1244899938027429E-2</v>
      </c>
      <c r="K1595" s="39">
        <f>[2]Emissions!K818</f>
        <v>1.6936651231900079E-3</v>
      </c>
      <c r="L1595" s="39">
        <f>[2]Emissions!L818</f>
        <v>1.1244899938027429E-2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1.3657126825091419E-3</v>
      </c>
      <c r="F1596" s="39">
        <f>[2]Emissions!F1080</f>
        <v>1.3297842622950909E-3</v>
      </c>
      <c r="G1596" s="39">
        <f>[2]Emissions!G1080</f>
        <v>1.167512369597636E-4</v>
      </c>
      <c r="H1596" s="39">
        <f>[2]Emissions!H1080</f>
        <v>6.490415658718323E-4</v>
      </c>
      <c r="I1596" s="39">
        <f>[2]Emissions!I1080</f>
        <v>3.3244606557372469E-4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9933.4184474292688</v>
      </c>
      <c r="H1597" s="39">
        <f>[2]Emissions!H1238</f>
        <v>6622.2789649528431</v>
      </c>
      <c r="I1597" s="39">
        <f>[2]Emissions!I1238</f>
        <v>3311.1394824764202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567.49396904040486</v>
      </c>
      <c r="F1598" s="39">
        <f>[2]Emissions!F826</f>
        <v>430.35569300880002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67.412144085014447</v>
      </c>
      <c r="F1599" s="39">
        <f>[2]Emissions!F1246</f>
        <v>272.96946669631131</v>
      </c>
      <c r="G1599" s="39">
        <f>[2]Emissions!G1246</f>
        <v>422.8098583659953</v>
      </c>
      <c r="H1599" s="39">
        <f>[2]Emissions!H1246</f>
        <v>661.1755066238527</v>
      </c>
      <c r="I1599" s="39">
        <f>[2]Emissions!I1246</f>
        <v>838.37229983225564</v>
      </c>
      <c r="J1599" s="39">
        <f>[2]Emissions!J1246</f>
        <v>1010.582166561347</v>
      </c>
      <c r="K1599" s="39">
        <f>[2]Emissions!K1246</f>
        <v>1168.945519683002</v>
      </c>
      <c r="L1599" s="39">
        <f>[2]Emissions!L1246</f>
        <v>1175.800432562502</v>
      </c>
      <c r="M1599" s="39">
        <f>[2]Emissions!M1246</f>
        <v>1181.6410767103739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27970.068637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39583.599999999999</v>
      </c>
      <c r="I1600" s="39">
        <f>[2]Emissions!I665</f>
        <v>50539.644241629321</v>
      </c>
      <c r="J1600" s="39">
        <f>[2]Emissions!J665</f>
        <v>50659.25761524259</v>
      </c>
      <c r="K1600" s="39">
        <f>[2]Emissions!K665</f>
        <v>0</v>
      </c>
      <c r="L1600" s="39">
        <f>[2]Emissions!L665</f>
        <v>45657.936687150577</v>
      </c>
      <c r="M1600" s="39">
        <f>[2]Emissions!M665</f>
        <v>48037.933319911062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4.4031364274484993E-8</v>
      </c>
      <c r="K1602" s="39">
        <f>[2]Emissions!K1063</f>
        <v>0</v>
      </c>
      <c r="L1602" s="39">
        <f>[2]Emissions!L1063</f>
        <v>0</v>
      </c>
      <c r="M1602" s="39">
        <f>[2]Emissions!M1063</f>
        <v>4.9055359309063987E-9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187.28535833333319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1.2506615577406219</v>
      </c>
      <c r="F1605" s="39">
        <f>[2]Emissions!F1200</f>
        <v>1.895682946455834</v>
      </c>
      <c r="G1605" s="39">
        <f>[2]Emissions!G1200</f>
        <v>2.5531469618251301</v>
      </c>
      <c r="H1605" s="39">
        <f>[2]Emissions!H1200</f>
        <v>4.7119946983050482</v>
      </c>
      <c r="I1605" s="39">
        <f>[2]Emissions!I1200</f>
        <v>5.2883258380694098</v>
      </c>
      <c r="J1605" s="39">
        <f>[2]Emissions!J1200</f>
        <v>5.8735916242377382</v>
      </c>
      <c r="K1605" s="39">
        <f>[2]Emissions!K1200</f>
        <v>5.8120094143584664</v>
      </c>
      <c r="L1605" s="39">
        <f>[2]Emissions!L1200</f>
        <v>5.8347711584898017</v>
      </c>
      <c r="M1605" s="39">
        <f>[2]Emissions!M1200</f>
        <v>5.8311068800782024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0.52427595202360877</v>
      </c>
      <c r="F1606" s="39">
        <f>[2]Emissions!F1193</f>
        <v>0.43540291214165261</v>
      </c>
      <c r="G1606" s="39">
        <f>[2]Emissions!G1193</f>
        <v>0.3265521841062396</v>
      </c>
      <c r="H1606" s="39">
        <f>[2]Emissions!H1193</f>
        <v>0.20971038080944349</v>
      </c>
      <c r="I1606" s="39">
        <f>[2]Emissions!I1193</f>
        <v>0.1048551904047217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9.2860380983700322E-2</v>
      </c>
      <c r="F1607" s="39">
        <f>[2]Emissions!F884</f>
        <v>0.16599278664475259</v>
      </c>
      <c r="G1607" s="39">
        <f>[2]Emissions!G884</f>
        <v>0.1678230928583401</v>
      </c>
      <c r="H1607" s="39">
        <f>[2]Emissions!H884</f>
        <v>9.9977471278594937E-2</v>
      </c>
      <c r="I1607" s="39">
        <f>[2]Emissions!I884</f>
        <v>8.0269206439048196E-2</v>
      </c>
      <c r="J1607" s="39">
        <f>[2]Emissions!J884</f>
        <v>0.14300240223039201</v>
      </c>
      <c r="K1607" s="39">
        <f>[2]Emissions!K884</f>
        <v>0.14122775340119489</v>
      </c>
      <c r="L1607" s="39">
        <f>[2]Emissions!L884</f>
        <v>0.13153909399055291</v>
      </c>
      <c r="M1607" s="39">
        <f>[2]Emissions!M884</f>
        <v>0.13255949341245241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3.6669967479838618E-2</v>
      </c>
      <c r="J1608" s="39">
        <f>[2]Emissions!J863</f>
        <v>0.22982655004133309</v>
      </c>
      <c r="K1608" s="39">
        <f>[2]Emissions!K863</f>
        <v>1.429155945057752</v>
      </c>
      <c r="L1608" s="39">
        <f>[2]Emissions!L863</f>
        <v>1.4290865224271641</v>
      </c>
      <c r="M1608" s="39">
        <f>[2]Emissions!M863</f>
        <v>52.389341708194337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118.39544928996</v>
      </c>
      <c r="H1609" s="39">
        <f>[2]Emissions!H1377</f>
        <v>126.5678353658537</v>
      </c>
      <c r="I1609" s="39">
        <f>[2]Emissions!I1377</f>
        <v>50.627134146341461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44026.910193179923</v>
      </c>
      <c r="F1610" s="39">
        <f>[2]Emissions!F1222</f>
        <v>39586.317404020221</v>
      </c>
      <c r="G1610" s="39">
        <f>[2]Emissions!G1222</f>
        <v>31669.053923216179</v>
      </c>
      <c r="H1610" s="39">
        <f>[2]Emissions!H1222</f>
        <v>8596.3868813800254</v>
      </c>
      <c r="I1610" s="39">
        <f>[2]Emissions!I1222</f>
        <v>4298.1934406900173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47.800510538181257</v>
      </c>
      <c r="J1613" s="39">
        <f>[2]Emissions!J1133</f>
        <v>47.800510538181257</v>
      </c>
      <c r="K1613" s="39">
        <f>[2]Emissions!K1133</f>
        <v>140.02671656987181</v>
      </c>
      <c r="L1613" s="39">
        <f>[2]Emissions!L1133</f>
        <v>139.78914428664859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1.1152216075955681E-5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6309.8878399975574</v>
      </c>
      <c r="F1616" s="39">
        <f>[2]Emissions!F657</f>
        <v>5633.1133721373026</v>
      </c>
      <c r="G1616" s="39">
        <f>[2]Emissions!G657</f>
        <v>0</v>
      </c>
      <c r="H1616" s="39">
        <f>[2]Emissions!H657</f>
        <v>5808.2412216935363</v>
      </c>
      <c r="I1616" s="39">
        <f>[2]Emissions!I657</f>
        <v>10445.776945431529</v>
      </c>
      <c r="J1616" s="39">
        <f>[2]Emissions!J657</f>
        <v>3992.2950051517141</v>
      </c>
      <c r="K1616" s="39">
        <f>[2]Emissions!K657</f>
        <v>3591.8006506379038</v>
      </c>
      <c r="L1616" s="39">
        <f>[2]Emissions!L657</f>
        <v>5328.1156513310461</v>
      </c>
      <c r="M1616" s="39">
        <f>[2]Emissions!M657</f>
        <v>6181.3836800425788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11.39085724516687</v>
      </c>
      <c r="F1617" s="39">
        <f>[2]Emissions!F1110</f>
        <v>65.188463659197083</v>
      </c>
      <c r="G1617" s="39">
        <f>[2]Emissions!G1110</f>
        <v>104.71962459370739</v>
      </c>
      <c r="H1617" s="39">
        <f>[2]Emissions!H1110</f>
        <v>160.25124773587001</v>
      </c>
      <c r="I1617" s="39">
        <f>[2]Emissions!I1110</f>
        <v>177.34932249639479</v>
      </c>
      <c r="J1617" s="39">
        <f>[2]Emissions!J1110</f>
        <v>216.08611008932101</v>
      </c>
      <c r="K1617" s="39">
        <f>[2]Emissions!K1110</f>
        <v>248.3425630612812</v>
      </c>
      <c r="L1617" s="39">
        <f>[2]Emissions!L1110</f>
        <v>251.28145289293519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0.63246226746242828</v>
      </c>
      <c r="F1619" s="39">
        <f>[2]Emissions!F1293</f>
        <v>0.89250612915314353</v>
      </c>
      <c r="G1619" s="39">
        <f>[2]Emissions!G1293</f>
        <v>1.0647740090587661</v>
      </c>
      <c r="H1619" s="39">
        <f>[2]Emissions!H1293</f>
        <v>1.0647740090587661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154.21659705743639</v>
      </c>
      <c r="H1621" s="39">
        <f>[2]Emissions!H672</f>
        <v>1322.1688064175471</v>
      </c>
      <c r="I1621" s="39">
        <f>[2]Emissions!I672</f>
        <v>2004.757673483412</v>
      </c>
      <c r="J1621" s="39">
        <f>[2]Emissions!J672</f>
        <v>2438.431473716701</v>
      </c>
      <c r="K1621" s="39">
        <f>[2]Emissions!K672</f>
        <v>2083.6471644612639</v>
      </c>
      <c r="L1621" s="39">
        <f>[2]Emissions!L672</f>
        <v>2291.5734350975381</v>
      </c>
      <c r="M1621" s="39">
        <f>[2]Emissions!M672</f>
        <v>2541.5983197073592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4.1289384572774888E-2</v>
      </c>
      <c r="F1622" s="39">
        <f>[2]Emissions!F1362</f>
        <v>4.1289384572774888E-2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3293.8388881520768</v>
      </c>
      <c r="F1623" s="39">
        <f>[2]Emissions!F1334</f>
        <v>4259.7850685297208</v>
      </c>
      <c r="G1623" s="39">
        <f>[2]Emissions!G1334</f>
        <v>4861.8533460010658</v>
      </c>
      <c r="H1623" s="39">
        <f>[2]Emissions!H1334</f>
        <v>5966.9644396783606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3624.1589519550748</v>
      </c>
      <c r="F1625" s="39">
        <f>[2]Emissions!F1125</f>
        <v>2899.3271615640601</v>
      </c>
      <c r="G1625" s="39">
        <f>[2]Emissions!G1125</f>
        <v>2174.495371173045</v>
      </c>
      <c r="H1625" s="39">
        <f>[2]Emissions!H1125</f>
        <v>1775.25802200928</v>
      </c>
      <c r="I1625" s="39">
        <f>[2]Emissions!I1125</f>
        <v>1156.68671962341</v>
      </c>
      <c r="J1625" s="39">
        <f>[2]Emissions!J1125</f>
        <v>1147.650334785774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</v>
      </c>
      <c r="L1627" s="39">
        <f>[2]Emissions!L1048</f>
        <v>0</v>
      </c>
      <c r="M1627" s="39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</v>
      </c>
      <c r="M1628" s="39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152.17859283053139</v>
      </c>
      <c r="F1629" s="39">
        <f>[2]Emissions!F1383</f>
        <v>4335.5372899176009</v>
      </c>
      <c r="G1629" s="39">
        <f>[2]Emissions!G1383</f>
        <v>4335.5372899176009</v>
      </c>
      <c r="H1629" s="39">
        <f>[2]Emissions!H1383</f>
        <v>4619.2207430879716</v>
      </c>
      <c r="I1629" s="39">
        <f>[2]Emissions!I1383</f>
        <v>0</v>
      </c>
      <c r="J1629" s="39">
        <f>[2]Emissions!J1383</f>
        <v>0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3655.9847404107682</v>
      </c>
      <c r="F1630" s="39">
        <f>[2]Emissions!F942</f>
        <v>3655.9847404107682</v>
      </c>
      <c r="G1630" s="39">
        <f>[2]Emissions!G942</f>
        <v>2151.977834714417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13.48747590361446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71.984535621136558</v>
      </c>
      <c r="G1633" s="39">
        <f>[2]Emissions!G869</f>
        <v>69.212785950267943</v>
      </c>
      <c r="H1633" s="39">
        <f>[2]Emissions!H869</f>
        <v>825.36935817575579</v>
      </c>
      <c r="I1633" s="39">
        <f>[2]Emissions!I869</f>
        <v>825.34311906417008</v>
      </c>
      <c r="J1633" s="39">
        <f>[2]Emissions!J869</f>
        <v>1963.198984376754</v>
      </c>
      <c r="K1633" s="39">
        <f>[2]Emissions!K869</f>
        <v>1963.05416921138</v>
      </c>
      <c r="L1633" s="39">
        <f>[2]Emissions!L869</f>
        <v>1893.9634678429979</v>
      </c>
      <c r="M1633" s="39">
        <f>[2]Emissions!M869</f>
        <v>1515.8372589951041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0.31519753086419738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5.2532921810699587E-2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8773.7283411670487</v>
      </c>
      <c r="I1637" s="39">
        <f>[2]Emissions!I891</f>
        <v>14256.80541417976</v>
      </c>
      <c r="J1637" s="39">
        <f>[2]Emissions!J891</f>
        <v>14256.80541417976</v>
      </c>
      <c r="K1637" s="39">
        <f>[2]Emissions!K891</f>
        <v>14796.5867823518</v>
      </c>
      <c r="L1637" s="39">
        <f>[2]Emissions!L891</f>
        <v>15561.920932230491</v>
      </c>
      <c r="M1637" s="39">
        <f>[2]Emissions!M891</f>
        <v>15639.60691126759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0.27386790221268581</v>
      </c>
      <c r="F1638" s="39">
        <f>[2]Emissions!F877</f>
        <v>0.24989635546262451</v>
      </c>
      <c r="G1638" s="39">
        <f>[2]Emissions!G877</f>
        <v>0.15296195818490921</v>
      </c>
      <c r="H1638" s="39">
        <f>[2]Emissions!H877</f>
        <v>0.15107370580240459</v>
      </c>
      <c r="I1638" s="39">
        <f>[2]Emissions!I877</f>
        <v>7.553685290119927E-2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4.0510460204688634</v>
      </c>
      <c r="F1639" s="39">
        <f>[2]Emissions!F1022</f>
        <v>3.5238997800010479</v>
      </c>
      <c r="G1639" s="39">
        <f>[2]Emissions!G1022</f>
        <v>2.8191198240008379</v>
      </c>
      <c r="H1639" s="39">
        <f>[2]Emissions!H1022</f>
        <v>1.9094691788076901</v>
      </c>
      <c r="I1639" s="39">
        <f>[2]Emissions!I1022</f>
        <v>1.370017070686419</v>
      </c>
      <c r="J1639" s="39">
        <f>[2]Emissions!J1022</f>
        <v>0.67340583972541357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1530.508682395335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23.975392691872148</v>
      </c>
      <c r="F1641" s="39">
        <f>[2]Emissions!F1607</f>
        <v>19.898039945205479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952.69151084931423</v>
      </c>
      <c r="M1641" s="39">
        <f>[2]Emissions!M1607</f>
        <v>3118.0395104931508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71.900078084132502</v>
      </c>
      <c r="F1645" s="39">
        <f>[2]Emissions!F1153</f>
        <v>59.916731736777088</v>
      </c>
      <c r="G1645" s="39">
        <f>[2]Emissions!G1153</f>
        <v>47.933385389421673</v>
      </c>
      <c r="H1645" s="39">
        <f>[2]Emissions!H1153</f>
        <v>35.950039042066237</v>
      </c>
      <c r="I1645" s="39">
        <f>[2]Emissions!I1153</f>
        <v>23.96669269471084</v>
      </c>
      <c r="J1645" s="39">
        <f>[2]Emissions!J1153</f>
        <v>11.98334634735542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0.88964567925947768</v>
      </c>
      <c r="F1646" s="39">
        <f>[2]Emissions!F1016</f>
        <v>1.0484167496482111</v>
      </c>
      <c r="G1646" s="39">
        <f>[2]Emissions!G1016</f>
        <v>0.55986512740193217</v>
      </c>
      <c r="H1646" s="39">
        <f>[2]Emissions!H1016</f>
        <v>1.7237208163876341</v>
      </c>
      <c r="I1646" s="39">
        <f>[2]Emissions!I1016</f>
        <v>1.90219314498228</v>
      </c>
      <c r="J1646" s="39">
        <f>[2]Emissions!J1016</f>
        <v>3.5164385966317608</v>
      </c>
      <c r="K1646" s="39">
        <f>[2]Emissions!K1016</f>
        <v>4.9927728998454803</v>
      </c>
      <c r="L1646" s="39">
        <f>[2]Emissions!L1016</f>
        <v>3.1793307786872052</v>
      </c>
      <c r="M1646" s="39">
        <f>[2]Emissions!M1016</f>
        <v>1.628673144223489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6034.9846207392839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2011.6615402464281</v>
      </c>
      <c r="J1650" s="39">
        <f>[2]Emissions!J1252</f>
        <v>1005.8307701232141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3329.5842113457861</v>
      </c>
      <c r="I1651" s="39">
        <f>[2]Emissions!I1147</f>
        <v>4790.2313575958688</v>
      </c>
      <c r="J1651" s="39">
        <f>[2]Emissions!J1147</f>
        <v>5607.2169061292598</v>
      </c>
      <c r="K1651" s="39">
        <f>[2]Emissions!K1147</f>
        <v>7766.1288280808712</v>
      </c>
      <c r="L1651" s="39">
        <f>[2]Emissions!L1147</f>
        <v>7766.1288280808712</v>
      </c>
      <c r="M1651" s="39">
        <f>[2]Emissions!M1147</f>
        <v>7058.1944959559914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5982.9007506944426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239.20268406862681</v>
      </c>
      <c r="F1654" s="39">
        <f>[2]Emissions!F679</f>
        <v>191.362147254902</v>
      </c>
      <c r="G1654" s="39">
        <f>[2]Emissions!G679</f>
        <v>143.52161044117651</v>
      </c>
      <c r="H1654" s="39">
        <f>[2]Emissions!H679</f>
        <v>95.681073627450957</v>
      </c>
      <c r="I1654" s="39">
        <f>[2]Emissions!I679</f>
        <v>47.8405368137255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369.94773597222218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818.69655983959808</v>
      </c>
      <c r="F1657" s="39">
        <f>[2]Emissions!F1448</f>
        <v>0</v>
      </c>
      <c r="G1657" s="39">
        <f>[2]Emissions!G1448</f>
        <v>3164.234165868018</v>
      </c>
      <c r="H1657" s="39">
        <f>[2]Emissions!H1448</f>
        <v>3797.3040798007141</v>
      </c>
      <c r="I1657" s="39">
        <f>[2]Emissions!I1448</f>
        <v>1629.043450234507</v>
      </c>
      <c r="J1657" s="39">
        <f>[2]Emissions!J1448</f>
        <v>1006.285581147189</v>
      </c>
      <c r="K1657" s="39">
        <f>[2]Emissions!K1448</f>
        <v>1037.6451169050611</v>
      </c>
      <c r="L1657" s="39">
        <f>[2]Emissions!L1448</f>
        <v>789.33099278969576</v>
      </c>
      <c r="M1657" s="39">
        <f>[2]Emissions!M1448</f>
        <v>478.54725999093012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0.86100883993063215</v>
      </c>
      <c r="G1658" s="39">
        <f>[2]Emissions!G1185</f>
        <v>0.79590374647357509</v>
      </c>
      <c r="H1658" s="39">
        <f>[2]Emissions!H1185</f>
        <v>0.59692780985518146</v>
      </c>
      <c r="I1658" s="39">
        <f>[2]Emissions!I1185</f>
        <v>0.39795187323678771</v>
      </c>
      <c r="J1658" s="39">
        <f>[2]Emissions!J1185</f>
        <v>0.19897593661839399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5.4742952345187548E-3</v>
      </c>
      <c r="F1660" s="39">
        <f>[2]Emissions!F1172</f>
        <v>6.4989546233123856E-3</v>
      </c>
      <c r="G1660" s="39">
        <f>[2]Emissions!G1172</f>
        <v>9.1073881715705775E-4</v>
      </c>
      <c r="H1660" s="39">
        <f>[2]Emissions!H1172</f>
        <v>8.6665421265597307E-3</v>
      </c>
      <c r="I1660" s="39">
        <f>[2]Emissions!I1172</f>
        <v>9.541266499136997E-3</v>
      </c>
      <c r="J1660" s="39">
        <f>[2]Emissions!J1172</f>
        <v>1.053012289544953E-2</v>
      </c>
      <c r="K1660" s="39">
        <f>[2]Emissions!K1172</f>
        <v>9.9509695846239088E-3</v>
      </c>
      <c r="L1660" s="39">
        <f>[2]Emissions!L1172</f>
        <v>9.8594697852678239E-3</v>
      </c>
      <c r="M1660" s="39">
        <f>[2]Emissions!M1172</f>
        <v>9.7913973650103955E-3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3980.0761200000011</v>
      </c>
      <c r="G1661" s="39">
        <f>[2]Emissions!G1613</f>
        <v>1853.1743918581819</v>
      </c>
      <c r="H1661" s="39">
        <f>[2]Emissions!H1613</f>
        <v>0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11.77249392294479</v>
      </c>
      <c r="G1662" s="39">
        <f>[2]Emissions!G1543</f>
        <v>8.8293704422085888</v>
      </c>
      <c r="H1662" s="39">
        <f>[2]Emissions!H1543</f>
        <v>5.8862469614723922</v>
      </c>
      <c r="I1662" s="39">
        <f>[2]Emissions!I1543</f>
        <v>2.9431234807361961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0</v>
      </c>
      <c r="F1663" s="39">
        <f>[2]Emissions!F1414</f>
        <v>86.180211234909223</v>
      </c>
      <c r="G1663" s="39">
        <f>[2]Emissions!G1414</f>
        <v>86.180211234909223</v>
      </c>
      <c r="H1663" s="39">
        <f>[2]Emissions!H1414</f>
        <v>86.180211234909223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3.0687840000000008</v>
      </c>
      <c r="H1665" s="39">
        <f>[2]Emissions!H1523</f>
        <v>2.0458560000000001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20617.047046211621</v>
      </c>
      <c r="F1666" s="39">
        <f>[2]Emissions!F1408</f>
        <v>9092.1231460843355</v>
      </c>
      <c r="G1666" s="39">
        <f>[2]Emissions!G1408</f>
        <v>7273.698516867471</v>
      </c>
      <c r="H1666" s="39">
        <f>[2]Emissions!H1408</f>
        <v>7273.698516867471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5.1598928721176467</v>
      </c>
      <c r="F1668" s="39">
        <f>[2]Emissions!F1510</f>
        <v>2.2899244760470281</v>
      </c>
      <c r="G1668" s="39">
        <f>[2]Emissions!G1510</f>
        <v>1.6294398543529409</v>
      </c>
      <c r="H1668" s="39">
        <f>[2]Emissions!H1510</f>
        <v>1.0862932362352939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1.8610996421568542E-2</v>
      </c>
      <c r="F1669" s="39">
        <f>[2]Emissions!F685</f>
        <v>1.4888797137254901E-2</v>
      </c>
      <c r="G1669" s="39">
        <f>[2]Emissions!G685</f>
        <v>1.116659785294118E-2</v>
      </c>
      <c r="H1669" s="39">
        <f>[2]Emissions!H685</f>
        <v>7.4443985686274512E-3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5226.2323853456792</v>
      </c>
      <c r="F1670" s="39">
        <f>[2]Emissions!F1461</f>
        <v>4355.1936544547307</v>
      </c>
      <c r="G1670" s="39">
        <f>[2]Emissions!G1461</f>
        <v>3484.1549235637849</v>
      </c>
      <c r="H1670" s="39">
        <f>[2]Emissions!H1461</f>
        <v>2613.1161926728391</v>
      </c>
      <c r="I1670" s="39">
        <f>[2]Emissions!I1461</f>
        <v>1742.0774617818929</v>
      </c>
      <c r="J1670" s="39">
        <f>[2]Emissions!J1461</f>
        <v>871.03873089094657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299.55827364180772</v>
      </c>
      <c r="F1671" s="39">
        <f>[2]Emissions!F1347</f>
        <v>0</v>
      </c>
      <c r="G1671" s="39">
        <f>[2]Emissions!G1347</f>
        <v>579.71037848807134</v>
      </c>
      <c r="H1671" s="39">
        <f>[2]Emissions!H1347</f>
        <v>579.71037848807134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1710.2552449040411</v>
      </c>
      <c r="F1675" s="39">
        <f>[2]Emissions!F691</f>
        <v>1631.2628384662339</v>
      </c>
      <c r="G1675" s="39">
        <f>[2]Emissions!G691</f>
        <v>6197.0006571455042</v>
      </c>
      <c r="H1675" s="39">
        <f>[2]Emissions!H691</f>
        <v>6425.5724274231115</v>
      </c>
      <c r="I1675" s="39">
        <f>[2]Emissions!I691</f>
        <v>7484.4166357695594</v>
      </c>
      <c r="J1675" s="39">
        <f>[2]Emissions!J691</f>
        <v>8546.8844748807878</v>
      </c>
      <c r="K1675" s="39">
        <f>[2]Emissions!K691</f>
        <v>8774.1584240669454</v>
      </c>
      <c r="L1675" s="39">
        <f>[2]Emissions!L691</f>
        <v>8467.1959095817656</v>
      </c>
      <c r="M1675" s="39">
        <f>[2]Emissions!M691</f>
        <v>8716.3285622196545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62815.726813999543</v>
      </c>
      <c r="F1678" s="39">
        <f>[2]Emissions!F1625</f>
        <v>36291.624920656643</v>
      </c>
      <c r="G1678" s="39">
        <f>[2]Emissions!G1625</f>
        <v>28232.217287911819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2674.5154285714279</v>
      </c>
      <c r="F1679" s="39">
        <f>[2]Emissions!F1555</f>
        <v>2005.886571428571</v>
      </c>
      <c r="G1679" s="39">
        <f>[2]Emissions!G1555</f>
        <v>2005.886571428571</v>
      </c>
      <c r="H1679" s="39">
        <f>[2]Emissions!H1555</f>
        <v>1270.394828571428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0.25175375544727741</v>
      </c>
      <c r="F1681" s="39">
        <f>[2]Emissions!F984</f>
        <v>9.7219963821694844E-2</v>
      </c>
      <c r="G1681" s="39">
        <f>[2]Emissions!G984</f>
        <v>1.8757610748688109E-2</v>
      </c>
      <c r="H1681" s="39">
        <f>[2]Emissions!H984</f>
        <v>6.1988499660579059E-2</v>
      </c>
      <c r="I1681" s="39">
        <f>[2]Emissions!I984</f>
        <v>4.6024804236271498E-2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562.21243553908903</v>
      </c>
      <c r="F1682" s="39">
        <f>[2]Emissions!F775</f>
        <v>579.08993683968788</v>
      </c>
      <c r="G1682" s="39">
        <f>[2]Emissions!G775</f>
        <v>3073.1226733147441</v>
      </c>
      <c r="H1682" s="39">
        <f>[2]Emissions!H775</f>
        <v>3349.594810730704</v>
      </c>
      <c r="I1682" s="39">
        <f>[2]Emissions!I775</f>
        <v>4028.8719847617881</v>
      </c>
      <c r="J1682" s="39">
        <f>[2]Emissions!J775</f>
        <v>4502.3935701166311</v>
      </c>
      <c r="K1682" s="39">
        <f>[2]Emissions!K775</f>
        <v>3978.9020422814779</v>
      </c>
      <c r="L1682" s="39">
        <f>[2]Emissions!L775</f>
        <v>4506.8802862314169</v>
      </c>
      <c r="M1682" s="39">
        <f>[2]Emissions!M775</f>
        <v>3885.278719756509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2951.5402075760062</v>
      </c>
      <c r="J1685" s="39">
        <f>[2]Emissions!J1619</f>
        <v>2951.5402075759998</v>
      </c>
      <c r="K1685" s="39">
        <f>[2]Emissions!K1619</f>
        <v>2953.0258769839329</v>
      </c>
      <c r="L1685" s="39">
        <f>[2]Emissions!L1619</f>
        <v>2953.0258769839338</v>
      </c>
      <c r="M1685" s="39">
        <f>[2]Emissions!M1619</f>
        <v>2952.283042279967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418.86421087734658</v>
      </c>
      <c r="F1689" s="39">
        <f>[2]Emissions!F1420</f>
        <v>369.70282264989709</v>
      </c>
      <c r="G1689" s="39">
        <f>[2]Emissions!G1420</f>
        <v>355.08522616754942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89.974262515637832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209.68008162266659</v>
      </c>
      <c r="F1690" s="39">
        <f>[2]Emissions!F1270</f>
        <v>891.93999541064079</v>
      </c>
      <c r="G1690" s="39">
        <f>[2]Emissions!G1270</f>
        <v>1390.4751588694101</v>
      </c>
      <c r="H1690" s="39">
        <f>[2]Emissions!H1270</f>
        <v>2183.405108013379</v>
      </c>
      <c r="I1690" s="39">
        <f>[2]Emissions!I1270</f>
        <v>2774.217014725406</v>
      </c>
      <c r="J1690" s="39">
        <f>[2]Emissions!J1270</f>
        <v>3350.969764660445</v>
      </c>
      <c r="K1690" s="39">
        <f>[2]Emissions!K1270</f>
        <v>3881.9930598412948</v>
      </c>
      <c r="L1690" s="39">
        <f>[2]Emissions!L1270</f>
        <v>3906.1414674423572</v>
      </c>
      <c r="M1690" s="39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4.1984495767390514E-3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1.679379830695621E-3</v>
      </c>
      <c r="I1691" s="39">
        <f>[2]Emissions!I1165</f>
        <v>8.3968991534780994E-4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1730.807068700032</v>
      </c>
      <c r="F1692" s="39">
        <f>[2]Emissions!F978</f>
        <v>668.38725127415216</v>
      </c>
      <c r="G1692" s="39">
        <f>[2]Emissions!G978</f>
        <v>128.95857389723071</v>
      </c>
      <c r="H1692" s="39">
        <f>[2]Emissions!H978</f>
        <v>426.17093516648112</v>
      </c>
      <c r="I1692" s="39">
        <f>[2]Emissions!I978</f>
        <v>316.42052912436651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578.16054636697254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192.72018212232419</v>
      </c>
      <c r="J1696" s="39">
        <f>[2]Emissions!J1264</f>
        <v>96.360091061162038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14.61732204637468</v>
      </c>
      <c r="I1697" s="39">
        <f>[2]Emissions!I1159</f>
        <v>7.3086610231873346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2626.255116263656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60756.167316378072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1594.118519493273</v>
      </c>
      <c r="H1701" s="39">
        <f>[2]Emissions!H1473</f>
        <v>6210.6293068202667</v>
      </c>
      <c r="I1701" s="39">
        <f>[2]Emissions!I1473</f>
        <v>1667.6671258504209</v>
      </c>
      <c r="J1701" s="39">
        <f>[2]Emissions!J1473</f>
        <v>0</v>
      </c>
      <c r="K1701" s="39">
        <f>[2]Emissions!K1473</f>
        <v>1645.8167663073709</v>
      </c>
      <c r="L1701" s="39">
        <f>[2]Emissions!L1473</f>
        <v>708.0117409775105</v>
      </c>
      <c r="M1701" s="39">
        <f>[2]Emissions!M1473</f>
        <v>1434.5960624745121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6.2396349962068512E-8</v>
      </c>
      <c r="J1702" s="39">
        <f>[2]Emissions!J1008</f>
        <v>0</v>
      </c>
      <c r="K1702" s="39">
        <f>[2]Emissions!K1008</f>
        <v>0</v>
      </c>
      <c r="L1702" s="39">
        <f>[2]Emissions!L1008</f>
        <v>0</v>
      </c>
      <c r="M1702" s="39">
        <f>[2]Emissions!M1008</f>
        <v>1.198713095874289E-6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2078.2992728457812</v>
      </c>
      <c r="F1703" s="39">
        <f>[2]Emissions!F721</f>
        <v>1609.227956449565</v>
      </c>
      <c r="G1703" s="39">
        <f>[2]Emissions!G721</f>
        <v>25.670849745000002</v>
      </c>
      <c r="H1703" s="39">
        <f>[2]Emissions!H721</f>
        <v>35867.782965699662</v>
      </c>
      <c r="I1703" s="39">
        <f>[2]Emissions!I721</f>
        <v>20089.48094205933</v>
      </c>
      <c r="J1703" s="39">
        <f>[2]Emissions!J721</f>
        <v>4269.4425356946604</v>
      </c>
      <c r="K1703" s="39">
        <f>[2]Emissions!K721</f>
        <v>19068.482287211798</v>
      </c>
      <c r="L1703" s="39">
        <f>[2]Emissions!L721</f>
        <v>19332.50980004622</v>
      </c>
      <c r="M1703" s="39">
        <f>[2]Emissions!M721</f>
        <v>19552.196037289279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28328.85261698973</v>
      </c>
      <c r="F1706" s="39">
        <f>[2]Emissions!F1579</f>
        <v>11659.707047377109</v>
      </c>
      <c r="G1706" s="39">
        <f>[2]Emissions!G1579</f>
        <v>7773.1380315847409</v>
      </c>
      <c r="H1706" s="39">
        <f>[2]Emissions!H1579</f>
        <v>3886.56901579237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0</v>
      </c>
      <c r="F1708" s="39">
        <f>[2]Emissions!F1258</f>
        <v>0</v>
      </c>
      <c r="G1708" s="39">
        <f>[2]Emissions!G1258</f>
        <v>0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585.32098409999992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4056.9074778157901</v>
      </c>
      <c r="F1711" s="39">
        <f>[2]Emissions!F1573</f>
        <v>3042.680608361843</v>
      </c>
      <c r="G1711" s="39">
        <f>[2]Emissions!G1573</f>
        <v>2028.4537389078951</v>
      </c>
      <c r="H1711" s="39">
        <f>[2]Emissions!H1573</f>
        <v>1014.226869453947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234.19697530864201</v>
      </c>
      <c r="H1713" s="39">
        <f>[2]Emissions!H1467</f>
        <v>175.6477314814814</v>
      </c>
      <c r="I1713" s="39">
        <f>[2]Emissions!I1467</f>
        <v>117.098487654321</v>
      </c>
      <c r="J1713" s="39">
        <f>[2]Emissions!J1467</f>
        <v>58.549243827160481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492.70441113917292</v>
      </c>
      <c r="F1716" s="39">
        <f>[2]Emissions!F769</f>
        <v>416.76771179691542</v>
      </c>
      <c r="G1716" s="39">
        <f>[2]Emissions!G769</f>
        <v>383.64853841017981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9916.5252982524944</v>
      </c>
      <c r="F1717" s="39">
        <f>[2]Emissions!F751</f>
        <v>6478.1711243166656</v>
      </c>
      <c r="G1717" s="39">
        <f>[2]Emissions!G751</f>
        <v>5182.5368994533328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17.623423333333331</v>
      </c>
      <c r="F1721" s="39">
        <f>[2]Emissions!F1567</f>
        <v>13.217567499999999</v>
      </c>
      <c r="G1721" s="39">
        <f>[2]Emissions!G1567</f>
        <v>13.217567499999999</v>
      </c>
      <c r="H1721" s="39">
        <f>[2]Emissions!H1567</f>
        <v>4.4058558333333329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34.04304878048773</v>
      </c>
      <c r="F1722" s="39">
        <f>[2]Emissions!F1497</f>
        <v>27.234439024390241</v>
      </c>
      <c r="G1722" s="39">
        <f>[2]Emissions!G1497</f>
        <v>20.425829268292681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3433.421270370784</v>
      </c>
      <c r="F1723" s="39">
        <f>[2]Emissions!F1395</f>
        <v>3984.5926137951701</v>
      </c>
      <c r="G1723" s="39">
        <f>[2]Emissions!G1395</f>
        <v>3403.897743659234</v>
      </c>
      <c r="H1723" s="39">
        <f>[2]Emissions!H1395</f>
        <v>680.43929714173635</v>
      </c>
      <c r="I1723" s="39">
        <f>[2]Emissions!I1395</f>
        <v>0</v>
      </c>
      <c r="J1723" s="39">
        <f>[2]Emissions!J1395</f>
        <v>0</v>
      </c>
      <c r="K1723" s="39">
        <f>[2]Emissions!K1395</f>
        <v>0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0</v>
      </c>
      <c r="L1724" s="39">
        <f>[2]Emissions!L996</f>
        <v>0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51.129218379083682</v>
      </c>
      <c r="F1726" s="39">
        <f>[2]Emissions!F763</f>
        <v>468.12308476234659</v>
      </c>
      <c r="G1726" s="39">
        <f>[2]Emissions!G763</f>
        <v>837.01046922786691</v>
      </c>
      <c r="H1726" s="39">
        <f>[2]Emissions!H763</f>
        <v>25021.59018426995</v>
      </c>
      <c r="I1726" s="39">
        <f>[2]Emissions!I763</f>
        <v>40227.239600188877</v>
      </c>
      <c r="J1726" s="39">
        <f>[2]Emissions!J763</f>
        <v>40801.717375409411</v>
      </c>
      <c r="K1726" s="39">
        <f>[2]Emissions!K763</f>
        <v>42359.947235864529</v>
      </c>
      <c r="L1726" s="39">
        <f>[2]Emissions!L763</f>
        <v>43916.197742962788</v>
      </c>
      <c r="M1726" s="39">
        <f>[2]Emissions!M763</f>
        <v>44170.859050327192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1567.735043334035</v>
      </c>
      <c r="F1727" s="39">
        <f>[2]Emissions!F745</f>
        <v>7638.6878731929874</v>
      </c>
      <c r="G1727" s="39">
        <f>[2]Emissions!G745</f>
        <v>11508.9108665737</v>
      </c>
      <c r="H1727" s="39">
        <f>[2]Emissions!H745</f>
        <v>20349.04686066381</v>
      </c>
      <c r="I1727" s="39">
        <f>[2]Emissions!I745</f>
        <v>28622.338693916248</v>
      </c>
      <c r="J1727" s="39">
        <f>[2]Emissions!J745</f>
        <v>32188.05809363263</v>
      </c>
      <c r="K1727" s="39">
        <f>[2]Emissions!K745</f>
        <v>33039.425912854756</v>
      </c>
      <c r="L1727" s="39">
        <f>[2]Emissions!L745</f>
        <v>33039.425912854793</v>
      </c>
      <c r="M1727" s="39">
        <f>[2]Emissions!M745</f>
        <v>33423.981290184522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1.445978438362467E-2</v>
      </c>
      <c r="F1728" s="39">
        <f>[2]Emissions!F709</f>
        <v>1.156782750689973E-2</v>
      </c>
      <c r="G1728" s="39">
        <f>[2]Emissions!G709</f>
        <v>8.6758706301747965E-3</v>
      </c>
      <c r="H1728" s="39">
        <f>[2]Emissions!H709</f>
        <v>5.7839137534498536E-3</v>
      </c>
      <c r="I1728" s="39">
        <f>[2]Emissions!I709</f>
        <v>2.891956876724922E-3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1197.778090776</v>
      </c>
      <c r="F1730" s="39">
        <f>[2]Emissions!F1655</f>
        <v>898.33356808200006</v>
      </c>
      <c r="G1730" s="39">
        <f>[2]Emissions!G1655</f>
        <v>1128.3430605239059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11654.81656313884</v>
      </c>
      <c r="I1731" s="39">
        <f>[2]Emissions!I1631</f>
        <v>64622.201368109541</v>
      </c>
      <c r="J1731" s="39">
        <f>[2]Emissions!J1631</f>
        <v>52967.384804970767</v>
      </c>
      <c r="K1731" s="39">
        <f>[2]Emissions!K1631</f>
        <v>0</v>
      </c>
      <c r="L1731" s="39">
        <f>[2]Emissions!L1631</f>
        <v>0</v>
      </c>
      <c r="M1731" s="39">
        <f>[2]Emissions!M1631</f>
        <v>22.34350807774797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3.3241542857142861</v>
      </c>
      <c r="F1732" s="39">
        <f>[2]Emissions!F1561</f>
        <v>2.4931157142857141</v>
      </c>
      <c r="G1732" s="39">
        <f>[2]Emissions!G1561</f>
        <v>1.6620771428571419</v>
      </c>
      <c r="H1732" s="39">
        <f>[2]Emissions!H1561</f>
        <v>0.83103857142857129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1.8033005464461661E-4</v>
      </c>
      <c r="I1733" s="39">
        <f>[2]Emissions!I1040</f>
        <v>1.8033005464467141E-4</v>
      </c>
      <c r="J1733" s="39">
        <f>[2]Emissions!J1040</f>
        <v>1.315478948993703E-3</v>
      </c>
      <c r="K1733" s="39">
        <f>[2]Emissions!K1040</f>
        <v>7.6398799317946853E-3</v>
      </c>
      <c r="L1733" s="39">
        <f>[2]Emissions!L1040</f>
        <v>4.7370091234005977E-2</v>
      </c>
      <c r="M1733" s="39">
        <f>[2]Emissions!M1040</f>
        <v>6.1167713056672957E-2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770.5102348448778</v>
      </c>
      <c r="H1734" s="39">
        <f>[2]Emissions!H1491</f>
        <v>513.67348989658512</v>
      </c>
      <c r="I1734" s="39">
        <f>[2]Emissions!I1491</f>
        <v>256.83674494829239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823.35957004441059</v>
      </c>
      <c r="F1736" s="39">
        <f>[2]Emissions!F990</f>
        <v>3154.8996645319321</v>
      </c>
      <c r="G1736" s="39">
        <f>[2]Emissions!G990</f>
        <v>3424.813921857678</v>
      </c>
      <c r="H1736" s="39">
        <f>[2]Emissions!H990</f>
        <v>4298.2914441401008</v>
      </c>
      <c r="I1736" s="39">
        <f>[2]Emissions!I990</f>
        <v>4775.7073899064853</v>
      </c>
      <c r="J1736" s="39">
        <f>[2]Emissions!J990</f>
        <v>5314.6041598502716</v>
      </c>
      <c r="K1736" s="39">
        <f>[2]Emissions!K990</f>
        <v>5283.3509483720654</v>
      </c>
      <c r="L1736" s="39">
        <f>[2]Emissions!L990</f>
        <v>5274.4314417869055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409.79554231212978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36.477396973240602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175.2856007777778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8.9353040559440574E-4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2.2338260139860141E-4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5480.6510429611044</v>
      </c>
      <c r="F1742" s="39">
        <f>[2]Emissions!F1600</f>
        <v>4319.0530823832842</v>
      </c>
      <c r="G1742" s="39">
        <f>[2]Emissions!G1600</f>
        <v>4319.0530823832842</v>
      </c>
      <c r="H1742" s="39">
        <f>[2]Emissions!H1600</f>
        <v>6121.8004742277617</v>
      </c>
      <c r="I1742" s="39">
        <f>[2]Emissions!I1600</f>
        <v>7450.1012432788993</v>
      </c>
      <c r="J1742" s="39">
        <f>[2]Emissions!J1600</f>
        <v>7709.9106533189897</v>
      </c>
      <c r="K1742" s="39">
        <f>[2]Emissions!K1600</f>
        <v>7966.9251608603336</v>
      </c>
      <c r="L1742" s="39">
        <f>[2]Emissions!L1600</f>
        <v>8275.2859515730252</v>
      </c>
      <c r="M1742" s="39">
        <f>[2]Emissions!M1600</f>
        <v>8641.0179515793934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2088.3574952938939</v>
      </c>
      <c r="G1743" s="39">
        <f>[2]Emissions!G786</f>
        <v>2232.792133318404</v>
      </c>
      <c r="H1743" s="39">
        <f>[2]Emissions!H786</f>
        <v>2976.3093020422089</v>
      </c>
      <c r="I1743" s="39">
        <f>[2]Emissions!I786</f>
        <v>3119.412016502557</v>
      </c>
      <c r="J1743" s="39">
        <f>[2]Emissions!J786</f>
        <v>4024.4839410119162</v>
      </c>
      <c r="K1743" s="39">
        <f>[2]Emissions!K786</f>
        <v>1561.427340563069</v>
      </c>
      <c r="L1743" s="39">
        <f>[2]Emissions!L786</f>
        <v>1506.58272850955</v>
      </c>
      <c r="M1743" s="39">
        <f>[2]Emissions!M786</f>
        <v>1252.6354451526499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514.72777078800016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103.29157638449119</v>
      </c>
      <c r="F1747" s="39">
        <f>[2]Emissions!F1599</f>
        <v>81.399417308392088</v>
      </c>
      <c r="G1747" s="39">
        <f>[2]Emissions!G1599</f>
        <v>81.399417308392088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155.96091126221299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2086.2028794289731</v>
      </c>
      <c r="G1748" s="39">
        <f>[2]Emissions!G785</f>
        <v>2230.488500264983</v>
      </c>
      <c r="H1748" s="39">
        <f>[2]Emissions!H785</f>
        <v>2973.2385618765302</v>
      </c>
      <c r="I1748" s="39">
        <f>[2]Emissions!I785</f>
        <v>3116.1936333305539</v>
      </c>
      <c r="J1748" s="39">
        <f>[2]Emissions!J785</f>
        <v>4020.3317702427989</v>
      </c>
      <c r="K1748" s="39">
        <f>[2]Emissions!K785</f>
        <v>1559.816373031179</v>
      </c>
      <c r="L1748" s="39">
        <f>[2]Emissions!L785</f>
        <v>1505.0283456723309</v>
      </c>
      <c r="M1748" s="39">
        <f>[2]Emissions!M785</f>
        <v>1251.3430667120961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499.11864398148128</v>
      </c>
      <c r="F1751" s="39">
        <f>[2]Emissions!F1440</f>
        <v>218.91168595679011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560.98291418027907</v>
      </c>
      <c r="F1752" s="39">
        <f>[2]Emissions!F854</f>
        <v>448.78633134422358</v>
      </c>
      <c r="G1752" s="39">
        <f>[2]Emissions!G854</f>
        <v>336.58974850816747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5001.5123338739904</v>
      </c>
      <c r="G1753" s="39">
        <f>[2]Emissions!G702</f>
        <v>4699.7910446108917</v>
      </c>
      <c r="H1753" s="39">
        <f>[2]Emissions!H702</f>
        <v>4397.8374833776134</v>
      </c>
      <c r="I1753" s="39">
        <f>[2]Emissions!I702</f>
        <v>4096.3484660846934</v>
      </c>
      <c r="J1753" s="39">
        <f>[2]Emissions!J702</f>
        <v>4096.3484660846934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5.3003875109106698E-3</v>
      </c>
      <c r="F1754" s="39">
        <f>[2]Emissions!F1071</f>
        <v>0.20722731561778809</v>
      </c>
      <c r="G1754" s="39">
        <f>[2]Emissions!G1071</f>
        <v>0.3822738767323326</v>
      </c>
      <c r="H1754" s="39">
        <f>[2]Emissions!H1071</f>
        <v>0.59638952714100268</v>
      </c>
      <c r="I1754" s="39">
        <f>[2]Emissions!I1071</f>
        <v>0.78118803679638082</v>
      </c>
      <c r="J1754" s="39">
        <f>[2]Emissions!J1071</f>
        <v>0.8104335780634262</v>
      </c>
      <c r="K1754" s="39">
        <f>[2]Emissions!K1071</f>
        <v>0.8552425302566059</v>
      </c>
      <c r="L1754" s="39">
        <f>[2]Emissions!L1071</f>
        <v>0.90646121203697683</v>
      </c>
      <c r="M1754" s="39">
        <f>[2]Emissions!M1071</f>
        <v>0.96285855121218322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42.904502120634682</v>
      </c>
      <c r="F1755" s="39">
        <f>[2]Emissions!F1318</f>
        <v>0</v>
      </c>
      <c r="G1755" s="39">
        <f>[2]Emissions!G1318</f>
        <v>58.75213212046642</v>
      </c>
      <c r="H1755" s="39">
        <f>[2]Emissions!H1318</f>
        <v>70.306252550216527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2099.668928485848</v>
      </c>
      <c r="F1756" s="39">
        <f>[2]Emissions!F1326</f>
        <v>1230.662163762946</v>
      </c>
      <c r="G1756" s="39">
        <f>[2]Emissions!G1326</f>
        <v>1944.449528187957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0.19687785138331429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2.2489799876054848</v>
      </c>
      <c r="H1763" s="39">
        <f>[2]Emissions!H817</f>
        <v>2.248979987605483</v>
      </c>
      <c r="I1763" s="39">
        <f>[2]Emissions!I817</f>
        <v>2.2489799876054848</v>
      </c>
      <c r="J1763" s="39">
        <f>[2]Emissions!J817</f>
        <v>2.2489799876054848</v>
      </c>
      <c r="K1763" s="39">
        <f>[2]Emissions!K817</f>
        <v>0.33873302463800148</v>
      </c>
      <c r="L1763" s="39">
        <f>[2]Emissions!L817</f>
        <v>2.2489799876054848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238.11682316060291</v>
      </c>
      <c r="F1764" s="39">
        <f>[2]Emissions!F1079</f>
        <v>190.6093319763354</v>
      </c>
      <c r="G1764" s="39">
        <f>[2]Emissions!G1079</f>
        <v>153.66309137360929</v>
      </c>
      <c r="H1764" s="39">
        <f>[2]Emissions!H1079</f>
        <v>95.497375651211158</v>
      </c>
      <c r="I1764" s="39">
        <f>[2]Emissions!I1079</f>
        <v>47.652332994076907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9912.8214569473876</v>
      </c>
      <c r="H1765" s="39">
        <f>[2]Emissions!H1237</f>
        <v>6608.5476379649263</v>
      </c>
      <c r="I1765" s="39">
        <f>[2]Emissions!I1237</f>
        <v>3304.2738189824622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565.29058022940478</v>
      </c>
      <c r="F1766" s="39">
        <f>[2]Emissions!F825</f>
        <v>428.59298195999997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2146.956228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3879.3756773958548</v>
      </c>
      <c r="J1768" s="39">
        <f>[2]Emissions!J664</f>
        <v>3888.557087737172</v>
      </c>
      <c r="K1768" s="39">
        <f>[2]Emissions!K664</f>
        <v>0</v>
      </c>
      <c r="L1768" s="39">
        <f>[2]Emissions!L664</f>
        <v>3504.6603853676361</v>
      </c>
      <c r="M1768" s="39">
        <f>[2]Emissions!M664</f>
        <v>3687.3466940656681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0.1711785773710483</v>
      </c>
      <c r="F1769" s="39">
        <f>[2]Emissions!F1124</f>
        <v>0.1369428618968386</v>
      </c>
      <c r="G1769" s="39">
        <f>[2]Emissions!G1124</f>
        <v>0.1027071464226289</v>
      </c>
      <c r="H1769" s="39">
        <f>[2]Emissions!H1124</f>
        <v>8.3850114385892585E-2</v>
      </c>
      <c r="I1769" s="39">
        <f>[2]Emissions!I1124</f>
        <v>5.4633361768613269E-2</v>
      </c>
      <c r="J1769" s="39">
        <f>[2]Emissions!J1124</f>
        <v>5.4206549500832008E-2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6.3501510684211456E-7</v>
      </c>
      <c r="K1770" s="39">
        <f>[2]Emissions!K1062</f>
        <v>0</v>
      </c>
      <c r="L1770" s="39">
        <f>[2]Emissions!L1062</f>
        <v>0</v>
      </c>
      <c r="M1770" s="39">
        <f>[2]Emissions!M1062</f>
        <v>5.2838410508260343E-7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1.8123858024691349E-2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189.02425018130731</v>
      </c>
      <c r="F1773" s="39">
        <f>[2]Emissions!F1199</f>
        <v>286.51240243015462</v>
      </c>
      <c r="G1773" s="39">
        <f>[2]Emissions!G1199</f>
        <v>385.88112593268568</v>
      </c>
      <c r="H1773" s="39">
        <f>[2]Emissions!H1199</f>
        <v>712.16809950924176</v>
      </c>
      <c r="I1773" s="39">
        <f>[2]Emissions!I1199</f>
        <v>799.27444804601362</v>
      </c>
      <c r="J1773" s="39">
        <f>[2]Emissions!J1199</f>
        <v>887.73117377051642</v>
      </c>
      <c r="K1773" s="39">
        <f>[2]Emissions!K1199</f>
        <v>878.42367489130993</v>
      </c>
      <c r="L1773" s="39">
        <f>[2]Emissions!L1199</f>
        <v>881.86387147416258</v>
      </c>
      <c r="M1773" s="39">
        <f>[2]Emissions!M1199</f>
        <v>881.31005459627022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94.811001526138284</v>
      </c>
      <c r="F1774" s="39">
        <f>[2]Emissions!F1192</f>
        <v>78.51249297470487</v>
      </c>
      <c r="G1774" s="39">
        <f>[2]Emissions!G1192</f>
        <v>58.88436973102867</v>
      </c>
      <c r="H1774" s="39">
        <f>[2]Emissions!H1192</f>
        <v>37.924400610455322</v>
      </c>
      <c r="I1774" s="39">
        <f>[2]Emissions!I1192</f>
        <v>18.962200305227661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9.2860380983700317</v>
      </c>
      <c r="F1775" s="39">
        <f>[2]Emissions!F883</f>
        <v>16.599278664475261</v>
      </c>
      <c r="G1775" s="39">
        <f>[2]Emissions!G883</f>
        <v>16.78230928583401</v>
      </c>
      <c r="H1775" s="39">
        <f>[2]Emissions!H883</f>
        <v>9.9977471278594923</v>
      </c>
      <c r="I1775" s="39">
        <f>[2]Emissions!I883</f>
        <v>8.0269206439048197</v>
      </c>
      <c r="J1775" s="39">
        <f>[2]Emissions!J883</f>
        <v>14.3002402230392</v>
      </c>
      <c r="K1775" s="39">
        <f>[2]Emissions!K883</f>
        <v>14.122775340119491</v>
      </c>
      <c r="L1775" s="39">
        <f>[2]Emissions!L883</f>
        <v>13.153909399055291</v>
      </c>
      <c r="M1775" s="39">
        <f>[2]Emissions!M883</f>
        <v>13.255949341245239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7.9507621108363628E-4</v>
      </c>
      <c r="J1776" s="39">
        <f>[2]Emissions!J862</f>
        <v>4.9445245415999997E-3</v>
      </c>
      <c r="K1776" s="39">
        <f>[2]Emissions!K862</f>
        <v>3.0706024363636359E-2</v>
      </c>
      <c r="L1776" s="39">
        <f>[2]Emissions!L862</f>
        <v>3.0706567045733709E-2</v>
      </c>
      <c r="M1776" s="39">
        <f>[2]Emissions!M862</f>
        <v>1.1254538590909029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1.759647337556079</v>
      </c>
      <c r="F1779" s="39">
        <f>[2]Emissions!F1221</f>
        <v>1.582167763260947</v>
      </c>
      <c r="G1779" s="39">
        <f>[2]Emissions!G1221</f>
        <v>1.2657342106087579</v>
      </c>
      <c r="H1779" s="39">
        <f>[2]Emissions!H1221</f>
        <v>0.79738782399430441</v>
      </c>
      <c r="I1779" s="39">
        <f>[2]Emissions!I1221</f>
        <v>0.39869391199715232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47.751193436780291</v>
      </c>
      <c r="J1782" s="39">
        <f>[2]Emissions!J1132</f>
        <v>47.751193436780291</v>
      </c>
      <c r="K1782" s="39">
        <f>[2]Emissions!K1132</f>
        <v>139.88224715516961</v>
      </c>
      <c r="L1782" s="39">
        <f>[2]Emissions!L1132</f>
        <v>139.644919981805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0.10395263780630259</v>
      </c>
      <c r="F1784" s="39">
        <f>[2]Emissions!F1109</f>
        <v>0.27179179379782531</v>
      </c>
      <c r="G1784" s="39">
        <f>[2]Emissions!G1109</f>
        <v>0</v>
      </c>
      <c r="H1784" s="39">
        <f>[2]Emissions!H1109</f>
        <v>0.1601397249056786</v>
      </c>
      <c r="I1784" s="39">
        <f>[2]Emissions!I1109</f>
        <v>0.1087167175191301</v>
      </c>
      <c r="J1784" s="39">
        <f>[2]Emissions!J1109</f>
        <v>5.4358358759565059E-2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1.169622872727285E-7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83.010672604443712</v>
      </c>
      <c r="F1786" s="39">
        <f>[2]Emissions!F1292</f>
        <v>117.14142945135011</v>
      </c>
      <c r="G1786" s="39">
        <f>[2]Emissions!G1292</f>
        <v>139.75158868896301</v>
      </c>
      <c r="H1786" s="39">
        <f>[2]Emissions!H1292</f>
        <v>139.75158868896301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24.985856886386511</v>
      </c>
      <c r="F1788" s="39">
        <f>[2]Emissions!F656</f>
        <v>0</v>
      </c>
      <c r="G1788" s="39">
        <f>[2]Emissions!G656</f>
        <v>0</v>
      </c>
      <c r="H1788" s="39">
        <f>[2]Emissions!H656</f>
        <v>42.877590519225002</v>
      </c>
      <c r="I1788" s="39">
        <f>[2]Emissions!I656</f>
        <v>54.423633579700002</v>
      </c>
      <c r="J1788" s="39">
        <f>[2]Emissions!J656</f>
        <v>64.451748268599999</v>
      </c>
      <c r="K1788" s="39">
        <f>[2]Emissions!K656</f>
        <v>74.481542897300002</v>
      </c>
      <c r="L1788" s="39">
        <f>[2]Emissions!L656</f>
        <v>84.510242884374989</v>
      </c>
      <c r="M1788" s="39">
        <f>[2]Emissions!M656</f>
        <v>94.538228003450001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670.89723524999999</v>
      </c>
      <c r="F1789" s="39">
        <f>[2]Emissions!F1094</f>
        <v>591.59850840000001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6.0057286651308921</v>
      </c>
      <c r="F1791" s="39">
        <f>[2]Emissions!F1361</f>
        <v>6.0057286651308921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62.077626991181262</v>
      </c>
      <c r="F1792" s="39">
        <f>[2]Emissions!F1333</f>
        <v>80.282417424231468</v>
      </c>
      <c r="G1792" s="39">
        <f>[2]Emissions!G1333</f>
        <v>91.629350659650711</v>
      </c>
      <c r="H1792" s="39">
        <f>[2]Emissions!H1333</f>
        <v>112.4569249845149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7.5739030430856044E-3</v>
      </c>
      <c r="F1794" s="39">
        <f>[2]Emissions!F793</f>
        <v>3.9620066278598973E-2</v>
      </c>
      <c r="G1794" s="39">
        <f>[2]Emissions!G793</f>
        <v>6.105838491034557E-2</v>
      </c>
      <c r="H1794" s="39">
        <f>[2]Emissions!H793</f>
        <v>0.1068414643746872</v>
      </c>
      <c r="I1794" s="39">
        <f>[2]Emissions!I793</f>
        <v>0.14133022634818551</v>
      </c>
      <c r="J1794" s="39">
        <f>[2]Emissions!J793</f>
        <v>0.15854553181387421</v>
      </c>
      <c r="K1794" s="39">
        <f>[2]Emissions!K793</f>
        <v>0.16265593855892879</v>
      </c>
      <c r="L1794" s="39">
        <f>[2]Emissions!L793</f>
        <v>0.16265593855892879</v>
      </c>
      <c r="M1794" s="39">
        <f>[2]Emissions!M793</f>
        <v>0.1629418346505711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0.42653030341113501</v>
      </c>
      <c r="I1797" s="39">
        <f>[2]Emissions!I890</f>
        <v>0.69308728313951184</v>
      </c>
      <c r="J1797" s="39">
        <f>[2]Emissions!J890</f>
        <v>0.69308728313951184</v>
      </c>
      <c r="K1797" s="39">
        <f>[2]Emissions!K890</f>
        <v>0.71932847750859485</v>
      </c>
      <c r="L1797" s="39">
        <f>[2]Emissions!L890</f>
        <v>0.75653480467819567</v>
      </c>
      <c r="M1797" s="39">
        <f>[2]Emissions!M890</f>
        <v>0.76031146870527855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49.305094518932137</v>
      </c>
      <c r="F1798" s="39">
        <f>[2]Emissions!F876</f>
        <v>40.608157762676477</v>
      </c>
      <c r="G1798" s="39">
        <f>[2]Emissions!G876</f>
        <v>27.372139885720589</v>
      </c>
      <c r="H1798" s="39">
        <f>[2]Emissions!H876</f>
        <v>27.247221939362259</v>
      </c>
      <c r="I1798" s="39">
        <f>[2]Emissions!I876</f>
        <v>13.623610969680531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4.5185436660143512E-2</v>
      </c>
      <c r="F1800" s="39">
        <f>[2]Emissions!F1606</f>
        <v>3.7501017612524473E-2</v>
      </c>
      <c r="G1800" s="39">
        <f>[2]Emissions!G1606</f>
        <v>3.7501017612524473E-2</v>
      </c>
      <c r="H1800" s="39">
        <f>[2]Emissions!H1606</f>
        <v>3.7501017612524473E-2</v>
      </c>
      <c r="I1800" s="39">
        <f>[2]Emissions!I1606</f>
        <v>3.7501017612524459E-2</v>
      </c>
      <c r="J1800" s="39">
        <f>[2]Emissions!J1606</f>
        <v>0</v>
      </c>
      <c r="K1800" s="39">
        <f>[2]Emissions!K1606</f>
        <v>0</v>
      </c>
      <c r="L1800" s="39">
        <f>[2]Emissions!L1606</f>
        <v>1.795498512720155</v>
      </c>
      <c r="M1800" s="39">
        <f>[2]Emissions!M1606</f>
        <v>5.8764408414872804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4.1072974410314329E-2</v>
      </c>
      <c r="I1804" s="39">
        <f>[2]Emissions!I1152</f>
        <v>5.9091177000294662E-2</v>
      </c>
      <c r="J1804" s="39">
        <f>[2]Emissions!J1152</f>
        <v>6.9169320215343583E-2</v>
      </c>
      <c r="K1804" s="39">
        <f>[2]Emissions!K1152</f>
        <v>9.5801154251041479E-2</v>
      </c>
      <c r="L1804" s="39">
        <f>[2]Emissions!L1152</f>
        <v>9.5801154251041465E-2</v>
      </c>
      <c r="M1804" s="39">
        <f>[2]Emissions!M1152</f>
        <v>8.7068241412115083E-2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129.48904712625861</v>
      </c>
      <c r="F1805" s="39">
        <f>[2]Emissions!F1015</f>
        <v>152.59837603680441</v>
      </c>
      <c r="G1805" s="39">
        <f>[2]Emissions!G1015</f>
        <v>81.489073185677739</v>
      </c>
      <c r="H1805" s="39">
        <f>[2]Emissions!H1015</f>
        <v>250.88973197905131</v>
      </c>
      <c r="I1805" s="39">
        <f>[2]Emissions!I1015</f>
        <v>276.86660379094133</v>
      </c>
      <c r="J1805" s="39">
        <f>[2]Emissions!J1015</f>
        <v>511.82205879408127</v>
      </c>
      <c r="K1805" s="39">
        <f>[2]Emissions!K1015</f>
        <v>726.70437275313816</v>
      </c>
      <c r="L1805" s="39">
        <f>[2]Emissions!L1015</f>
        <v>462.75559206230622</v>
      </c>
      <c r="M1805" s="39">
        <f>[2]Emissions!M1015</f>
        <v>237.05542379655219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90.9466845882353</v>
      </c>
      <c r="F1807" s="39">
        <f>[2]Emissions!F1516</f>
        <v>72.757347670588217</v>
      </c>
      <c r="G1807" s="39">
        <f>[2]Emissions!G1516</f>
        <v>54.56801075294117</v>
      </c>
      <c r="H1807" s="39">
        <f>[2]Emissions!H1516</f>
        <v>36.378673835294123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61.766501789659777</v>
      </c>
      <c r="I1808" s="39">
        <f>[2]Emissions!I1251</f>
        <v>41.17766785977318</v>
      </c>
      <c r="J1808" s="39">
        <f>[2]Emissions!J1251</f>
        <v>20.588833929886579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304.94913112830352</v>
      </c>
      <c r="I1809" s="39">
        <f>[2]Emissions!I1146</f>
        <v>438.72651889227387</v>
      </c>
      <c r="J1809" s="39">
        <f>[2]Emissions!J1146</f>
        <v>513.55238823676427</v>
      </c>
      <c r="K1809" s="39">
        <f>[2]Emissions!K1146</f>
        <v>711.28227671301261</v>
      </c>
      <c r="L1809" s="39">
        <f>[2]Emissions!L1146</f>
        <v>711.28227671301261</v>
      </c>
      <c r="M1809" s="39">
        <f>[2]Emissions!M1146</f>
        <v>646.44416307055269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695.17173611111093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2.2431505026536219E-2</v>
      </c>
      <c r="H1812" s="39">
        <f>[2]Emissions!H678</f>
        <v>0.19231546275164321</v>
      </c>
      <c r="I1812" s="39">
        <f>[2]Emissions!I678</f>
        <v>0.29160111614304168</v>
      </c>
      <c r="J1812" s="39">
        <f>[2]Emissions!J678</f>
        <v>0.35468094163152009</v>
      </c>
      <c r="K1812" s="39">
        <f>[2]Emissions!K678</f>
        <v>0.30307595119436581</v>
      </c>
      <c r="L1812" s="39">
        <f>[2]Emissions!L678</f>
        <v>0.33331977237782368</v>
      </c>
      <c r="M1812" s="39">
        <f>[2]Emissions!M678</f>
        <v>0.36968702832107048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1.262092592592593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32.78283074638005</v>
      </c>
      <c r="F1814" s="39">
        <f>[2]Emissions!F1447</f>
        <v>0</v>
      </c>
      <c r="G1814" s="39">
        <f>[2]Emissions!G1447</f>
        <v>126.7045181207162</v>
      </c>
      <c r="H1814" s="39">
        <f>[2]Emissions!H1447</f>
        <v>152.05435450349901</v>
      </c>
      <c r="I1814" s="39">
        <f>[2]Emissions!I1447</f>
        <v>65.231318082001067</v>
      </c>
      <c r="J1814" s="39">
        <f>[2]Emissions!J1447</f>
        <v>40.294403943427227</v>
      </c>
      <c r="K1814" s="39">
        <f>[2]Emissions!K1447</f>
        <v>41.550124809332402</v>
      </c>
      <c r="L1814" s="39">
        <f>[2]Emissions!L1447</f>
        <v>31.60695379563651</v>
      </c>
      <c r="M1814" s="39">
        <f>[2]Emissions!M1447</f>
        <v>19.162330218536979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0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0</v>
      </c>
      <c r="M1816" s="39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6.0936435997276339</v>
      </c>
      <c r="F1817" s="39">
        <f>[2]Emissions!F1382</f>
        <v>173.60667204688741</v>
      </c>
      <c r="G1817" s="39">
        <f>[2]Emissions!G1382</f>
        <v>173.60667204688741</v>
      </c>
      <c r="H1817" s="39">
        <f>[2]Emissions!H1382</f>
        <v>184.96612692557281</v>
      </c>
      <c r="I1817" s="39">
        <f>[2]Emissions!I1382</f>
        <v>0</v>
      </c>
      <c r="J1817" s="39">
        <f>[2]Emissions!J1382</f>
        <v>0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3640.4821503142948</v>
      </c>
      <c r="F1818" s="39">
        <f>[2]Emissions!F941</f>
        <v>3640.4821503142948</v>
      </c>
      <c r="G1818" s="39">
        <f>[2]Emissions!G941</f>
        <v>2142.852733643967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1339.755939759036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5.7722692927710844</v>
      </c>
      <c r="I1820" s="39">
        <f>[2]Emissions!I927</f>
        <v>5.7722692927710844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1.3566629404662001</v>
      </c>
      <c r="G1821" s="39">
        <f>[2]Emissions!G868</f>
        <v>1.3044249142530711</v>
      </c>
      <c r="H1821" s="39">
        <f>[2]Emissions!H868</f>
        <v>15.55539687477866</v>
      </c>
      <c r="I1821" s="39">
        <f>[2]Emissions!I868</f>
        <v>15.554902357032979</v>
      </c>
      <c r="J1821" s="39">
        <f>[2]Emissions!J868</f>
        <v>36.999603927190989</v>
      </c>
      <c r="K1821" s="39">
        <f>[2]Emissions!K868</f>
        <v>36.996874655321903</v>
      </c>
      <c r="L1821" s="39">
        <f>[2]Emissions!L868</f>
        <v>35.694750618978482</v>
      </c>
      <c r="M1821" s="39">
        <f>[2]Emissions!M868</f>
        <v>28.568361458633699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212.03304089621381</v>
      </c>
      <c r="F1822" s="39">
        <f>[2]Emissions!F1171</f>
        <v>251.67331577469179</v>
      </c>
      <c r="G1822" s="39">
        <f>[2]Emissions!G1171</f>
        <v>345.78799040926299</v>
      </c>
      <c r="H1822" s="39">
        <f>[2]Emissions!H1171</f>
        <v>335.3398882425152</v>
      </c>
      <c r="I1822" s="39">
        <f>[2]Emissions!I1171</f>
        <v>369.04577712625439</v>
      </c>
      <c r="J1822" s="39">
        <f>[2]Emissions!J1171</f>
        <v>407.14953284747838</v>
      </c>
      <c r="K1822" s="39">
        <f>[2]Emissions!K1171</f>
        <v>383.74174914399168</v>
      </c>
      <c r="L1822" s="39">
        <f>[2]Emissions!L1171</f>
        <v>380.05905635472129</v>
      </c>
      <c r="M1822" s="39">
        <f>[2]Emissions!M1171</f>
        <v>377.33775614750101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2780.0703371617142</v>
      </c>
      <c r="F1823" s="39">
        <f>[2]Emissions!F1612</f>
        <v>2478.1060359192861</v>
      </c>
      <c r="G1823" s="39">
        <f>[2]Emissions!G1612</f>
        <v>2400.723048543287</v>
      </c>
      <c r="H1823" s="39">
        <f>[2]Emissions!H1612</f>
        <v>2413.3499840351292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772.56991369325158</v>
      </c>
      <c r="I1824" s="39">
        <f>[2]Emissions!I1542</f>
        <v>386.28495684662562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0</v>
      </c>
      <c r="F1825" s="39">
        <f>[2]Emissions!F1413</f>
        <v>10706.454909083561</v>
      </c>
      <c r="G1825" s="39">
        <f>[2]Emissions!G1413</f>
        <v>10706.454909083561</v>
      </c>
      <c r="H1825" s="39">
        <f>[2]Emissions!H1413</f>
        <v>10706.454909083561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510.91843840000013</v>
      </c>
      <c r="G1827" s="39">
        <f>[2]Emissions!G1522</f>
        <v>383.18882880000012</v>
      </c>
      <c r="H1827" s="39">
        <f>[2]Emissions!H1522</f>
        <v>255.45921920000001</v>
      </c>
      <c r="I1827" s="39">
        <f>[2]Emissions!I1522</f>
        <v>127.7296096000001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829.77114487033612</v>
      </c>
      <c r="F1828" s="39">
        <f>[2]Emissions!F1407</f>
        <v>365.92929216867469</v>
      </c>
      <c r="G1828" s="39">
        <f>[2]Emissions!G1407</f>
        <v>292.7434337349398</v>
      </c>
      <c r="H1828" s="39">
        <f>[2]Emissions!H1407</f>
        <v>292.7434337349398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100.794042522127</v>
      </c>
      <c r="F1829" s="39">
        <f>[2]Emissions!F1723</f>
        <v>6097.5435772445726</v>
      </c>
      <c r="G1829" s="39">
        <f>[2]Emissions!G1723</f>
        <v>5751.1502681233487</v>
      </c>
      <c r="H1829" s="39">
        <f>[2]Emissions!H1723</f>
        <v>22887.025738437442</v>
      </c>
      <c r="I1829" s="39">
        <f>[2]Emissions!I1723</f>
        <v>25978.702034596288</v>
      </c>
      <c r="J1829" s="39">
        <f>[2]Emissions!J1723</f>
        <v>19981.952499873802</v>
      </c>
      <c r="K1829" s="39">
        <f>[2]Emissions!K1723</f>
        <v>25979.445660363039</v>
      </c>
      <c r="L1829" s="39">
        <f>[2]Emissions!L1723</f>
        <v>25979.41567490327</v>
      </c>
      <c r="M1829" s="39">
        <f>[2]Emissions!M1723</f>
        <v>25979.41567490327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8.0481854117647064E-2</v>
      </c>
      <c r="F1830" s="39">
        <f>[2]Emissions!F1509</f>
        <v>3.5717285647058339E-2</v>
      </c>
      <c r="G1830" s="39">
        <f>[2]Emissions!G1509</f>
        <v>2.541532235294117E-2</v>
      </c>
      <c r="H1830" s="39">
        <f>[2]Emissions!H1509</f>
        <v>1.694354823529412E-2</v>
      </c>
      <c r="I1830" s="39">
        <f>[2]Emissions!I1509</f>
        <v>8.4717741176470619E-3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7493.0205389350922</v>
      </c>
      <c r="F1831" s="39">
        <f>[2]Emissions!F684</f>
        <v>5994.416431148079</v>
      </c>
      <c r="G1831" s="39">
        <f>[2]Emissions!G684</f>
        <v>4495.8123233610577</v>
      </c>
      <c r="H1831" s="39">
        <f>[2]Emissions!H684</f>
        <v>2997.2082155740391</v>
      </c>
      <c r="I1831" s="39">
        <f>[2]Emissions!I684</f>
        <v>1498.60410778702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5220.8403376543201</v>
      </c>
      <c r="F1832" s="39">
        <f>[2]Emissions!F1460</f>
        <v>4350.7002813786003</v>
      </c>
      <c r="G1832" s="39">
        <f>[2]Emissions!G1460</f>
        <v>3480.560225102879</v>
      </c>
      <c r="H1832" s="39">
        <f>[2]Emissions!H1460</f>
        <v>2610.4201688271601</v>
      </c>
      <c r="I1832" s="39">
        <f>[2]Emissions!I1460</f>
        <v>1740.28011255144</v>
      </c>
      <c r="J1832" s="39">
        <f>[2]Emissions!J1460</f>
        <v>870.14005627572033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298.54177374675902</v>
      </c>
      <c r="F1833" s="39">
        <f>[2]Emissions!F1346</f>
        <v>0</v>
      </c>
      <c r="G1833" s="39">
        <f>[2]Emissions!G1346</f>
        <v>577.74323022096542</v>
      </c>
      <c r="H1833" s="39">
        <f>[2]Emissions!H1346</f>
        <v>577.74323022096542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258.55750913522672</v>
      </c>
      <c r="F1836" s="39">
        <f>[2]Emissions!F1184</f>
        <v>186.47171175513171</v>
      </c>
      <c r="G1836" s="39">
        <f>[2]Emissions!G1184</f>
        <v>172.37167275681759</v>
      </c>
      <c r="H1836" s="39">
        <f>[2]Emissions!H1184</f>
        <v>129.2787545676133</v>
      </c>
      <c r="I1836" s="39">
        <f>[2]Emissions!I1184</f>
        <v>86.185836378408865</v>
      </c>
      <c r="J1836" s="39">
        <f>[2]Emissions!J1184</f>
        <v>43.092918189204518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196.24617061800001</v>
      </c>
      <c r="F1837" s="39">
        <f>[2]Emissions!F1177</f>
        <v>156.99693649439999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565.79998634621131</v>
      </c>
      <c r="H1838" s="39">
        <f>[2]Emissions!H726</f>
        <v>5102.0124279741667</v>
      </c>
      <c r="I1838" s="39">
        <f>[2]Emissions!I726</f>
        <v>8143.4744597830268</v>
      </c>
      <c r="J1838" s="39">
        <f>[2]Emissions!J726</f>
        <v>9917.788074902086</v>
      </c>
      <c r="K1838" s="39">
        <f>[2]Emissions!K726</f>
        <v>8483.9203547818652</v>
      </c>
      <c r="L1838" s="39">
        <f>[2]Emissions!L726</f>
        <v>9325.4990882261955</v>
      </c>
      <c r="M1838" s="39">
        <f>[2]Emissions!M726</f>
        <v>10398.581838226701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2061.9249706074511</v>
      </c>
      <c r="F1839" s="39">
        <f>[2]Emissions!F720</f>
        <v>1596.54932769116</v>
      </c>
      <c r="G1839" s="39">
        <f>[2]Emissions!G720</f>
        <v>25.46859675</v>
      </c>
      <c r="H1839" s="39">
        <f>[2]Emissions!H720</f>
        <v>35585.191364685918</v>
      </c>
      <c r="I1839" s="39">
        <f>[2]Emissions!I720</f>
        <v>19931.201892908699</v>
      </c>
      <c r="J1839" s="39">
        <f>[2]Emissions!J720</f>
        <v>4235.8048669613609</v>
      </c>
      <c r="K1839" s="39">
        <f>[2]Emissions!K720</f>
        <v>18918.247382991529</v>
      </c>
      <c r="L1839" s="39">
        <f>[2]Emissions!L720</f>
        <v>19180.19470152917</v>
      </c>
      <c r="M1839" s="39">
        <f>[2]Emissions!M720</f>
        <v>19398.150096206271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46.036891520000097</v>
      </c>
      <c r="J1842" s="39">
        <f>[2]Emissions!J1618</f>
        <v>46.036891519999998</v>
      </c>
      <c r="K1842" s="39">
        <f>[2]Emissions!K1618</f>
        <v>46.060064370971851</v>
      </c>
      <c r="L1842" s="39">
        <f>[2]Emissions!L1618</f>
        <v>46.060064370971851</v>
      </c>
      <c r="M1842" s="39">
        <f>[2]Emissions!M1618</f>
        <v>46.048477945485921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277.60525710365857</v>
      </c>
      <c r="F1845" s="39">
        <f>[2]Emissions!F1478</f>
        <v>222.08420568292689</v>
      </c>
      <c r="G1845" s="39">
        <f>[2]Emissions!G1478</f>
        <v>166.5631542621957</v>
      </c>
      <c r="H1845" s="39">
        <f>[2]Emissions!H1478</f>
        <v>111.0421028414634</v>
      </c>
      <c r="I1845" s="39">
        <f>[2]Emissions!I1478</f>
        <v>55.521051420731723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6.533269032986496</v>
      </c>
      <c r="F1846" s="39">
        <f>[2]Emissions!F1419</f>
        <v>5.7664702304526747</v>
      </c>
      <c r="G1846" s="39">
        <f>[2]Emissions!G1419</f>
        <v>5.5384710651986646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1.4033809711934151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8288.8503736379807</v>
      </c>
      <c r="G1847" s="39">
        <f>[2]Emissions!G1269</f>
        <v>6631.0802989103859</v>
      </c>
      <c r="H1847" s="39">
        <f>[2]Emissions!H1269</f>
        <v>4973.3102241827883</v>
      </c>
      <c r="I1847" s="39">
        <f>[2]Emissions!I1269</f>
        <v>3315.540149455192</v>
      </c>
      <c r="J1847" s="39">
        <f>[2]Emissions!J1269</f>
        <v>1657.770074727596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800.97236418770683</v>
      </c>
      <c r="F1848" s="39">
        <f>[2]Emissions!F1164</f>
        <v>640.77789135016542</v>
      </c>
      <c r="G1848" s="39">
        <f>[2]Emissions!G1164</f>
        <v>480.58341851262389</v>
      </c>
      <c r="H1848" s="39">
        <f>[2]Emissions!H1164</f>
        <v>320.3889456750826</v>
      </c>
      <c r="I1848" s="39">
        <f>[2]Emissions!I1164</f>
        <v>160.1944728375413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6225.5115078362724</v>
      </c>
      <c r="F1849" s="39">
        <f>[2]Emissions!F977</f>
        <v>0</v>
      </c>
      <c r="G1849" s="39">
        <f>[2]Emissions!G977</f>
        <v>6225.5115078362724</v>
      </c>
      <c r="H1849" s="39">
        <f>[2]Emissions!H977</f>
        <v>1128.3508890990579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3504.1896180054382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1168.063206001812</v>
      </c>
      <c r="J1854" s="39">
        <f>[2]Emissions!J1158</f>
        <v>584.03160300090667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2623.545536629143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2488.3071938448352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28299.624960603731</v>
      </c>
      <c r="F1860" s="39">
        <f>[2]Emissions!F1578</f>
        <v>11647.67740693421</v>
      </c>
      <c r="G1860" s="39">
        <f>[2]Emissions!G1578</f>
        <v>7765.1182712894752</v>
      </c>
      <c r="H1860" s="39">
        <f>[2]Emissions!H1578</f>
        <v>3882.559135644738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64.158244680437619</v>
      </c>
      <c r="H1861" s="39">
        <f>[2]Emissions!H1472</f>
        <v>249.95824953663541</v>
      </c>
      <c r="I1861" s="39">
        <f>[2]Emissions!I1472</f>
        <v>67.118344211849504</v>
      </c>
      <c r="J1861" s="39">
        <f>[2]Emissions!J1472</f>
        <v>0</v>
      </c>
      <c r="K1861" s="39">
        <f>[2]Emissions!K1472</f>
        <v>66.23893612720839</v>
      </c>
      <c r="L1861" s="39">
        <f>[2]Emissions!L1472</f>
        <v>28.495240447176428</v>
      </c>
      <c r="M1861" s="39">
        <f>[2]Emissions!M1472</f>
        <v>57.737968707050378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0</v>
      </c>
      <c r="F1862" s="39">
        <f>[2]Emissions!F1257</f>
        <v>0</v>
      </c>
      <c r="G1862" s="39">
        <f>[2]Emissions!G1257</f>
        <v>0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8.9987274958639391E-7</v>
      </c>
      <c r="J1863" s="39">
        <f>[2]Emissions!J1007</f>
        <v>0</v>
      </c>
      <c r="K1863" s="39">
        <f>[2]Emissions!K1007</f>
        <v>0</v>
      </c>
      <c r="L1863" s="39">
        <f>[2]Emissions!L1007</f>
        <v>0</v>
      </c>
      <c r="M1863" s="39">
        <f>[2]Emissions!M1007</f>
        <v>1.6467111834054251E-5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39340.144033729986</v>
      </c>
      <c r="G1866" s="39">
        <f>[2]Emissions!G1636</f>
        <v>55402.371357792137</v>
      </c>
      <c r="H1866" s="39">
        <f>[2]Emissions!H1636</f>
        <v>77249.272520485159</v>
      </c>
      <c r="I1866" s="39">
        <f>[2]Emissions!I1636</f>
        <v>105232.5713144441</v>
      </c>
      <c r="J1866" s="39">
        <f>[2]Emissions!J1636</f>
        <v>65892.427280714124</v>
      </c>
      <c r="K1866" s="39">
        <f>[2]Emissions!K1636</f>
        <v>71289.776678590453</v>
      </c>
      <c r="L1866" s="39">
        <f>[2]Emissions!L1636</f>
        <v>80607.571911027248</v>
      </c>
      <c r="M1866" s="39">
        <f>[2]Emissions!M1636</f>
        <v>80170.262470495349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39.444895263157889</v>
      </c>
      <c r="F1867" s="39">
        <f>[2]Emissions!F1572</f>
        <v>29.58367144736842</v>
      </c>
      <c r="G1867" s="39">
        <f>[2]Emissions!G1572</f>
        <v>19.722447631578941</v>
      </c>
      <c r="H1867" s="39">
        <f>[2]Emissions!H1572</f>
        <v>9.8612238157894723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3449.0995654860999</v>
      </c>
      <c r="F1869" s="39">
        <f>[2]Emissions!F1466</f>
        <v>3301.9291704564621</v>
      </c>
      <c r="G1869" s="39">
        <f>[2]Emissions!G1466</f>
        <v>3870.2146497815661</v>
      </c>
      <c r="H1869" s="39">
        <f>[2]Emissions!H1466</f>
        <v>4922.1286534013971</v>
      </c>
      <c r="I1869" s="39">
        <f>[2]Emissions!I1466</f>
        <v>5930.9517970133729</v>
      </c>
      <c r="J1869" s="39">
        <f>[2]Emissions!J1466</f>
        <v>2392.40034443584</v>
      </c>
      <c r="K1869" s="39">
        <f>[2]Emissions!K1466</f>
        <v>21735.598986459871</v>
      </c>
      <c r="L1869" s="39">
        <f>[2]Emissions!L1466</f>
        <v>20797.795397457408</v>
      </c>
      <c r="M1869" s="39">
        <f>[2]Emissions!M1466</f>
        <v>22715.743315459378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55856.256742810903</v>
      </c>
      <c r="F1872" s="39">
        <f>[2]Emissions!F768</f>
        <v>47247.5662607103</v>
      </c>
      <c r="G1872" s="39">
        <f>[2]Emissions!G768</f>
        <v>43492.95597110071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9883.0453608182233</v>
      </c>
      <c r="F1873" s="39">
        <f>[2]Emissions!F750</f>
        <v>6456.2996766666674</v>
      </c>
      <c r="G1873" s="39">
        <f>[2]Emissions!G750</f>
        <v>5165.0397413333321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2121.272721888889</v>
      </c>
      <c r="F1877" s="39">
        <f>[2]Emissions!F1566</f>
        <v>1590.9545414166671</v>
      </c>
      <c r="G1877" s="39">
        <f>[2]Emissions!G1566</f>
        <v>1590.9545414166671</v>
      </c>
      <c r="H1877" s="39">
        <f>[2]Emissions!H1566</f>
        <v>530.31818047222225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2927.5024854286999</v>
      </c>
      <c r="F1878" s="39">
        <f>[2]Emissions!F1496</f>
        <v>3878.0828395859239</v>
      </c>
      <c r="G1878" s="39">
        <f>[2]Emissions!G1496</f>
        <v>5228.5716777971693</v>
      </c>
      <c r="H1878" s="39">
        <f>[2]Emissions!H1496</f>
        <v>5736.655903328161</v>
      </c>
      <c r="I1878" s="39">
        <f>[2]Emissions!I1496</f>
        <v>4403.9448126999932</v>
      </c>
      <c r="J1878" s="39">
        <f>[2]Emissions!J1496</f>
        <v>1925.1374152820661</v>
      </c>
      <c r="K1878" s="39">
        <f>[2]Emissions!K1496</f>
        <v>5484.142173766023</v>
      </c>
      <c r="L1878" s="39">
        <f>[2]Emissions!L1496</f>
        <v>5113.9178762460506</v>
      </c>
      <c r="M1878" s="39">
        <f>[2]Emissions!M1496</f>
        <v>5202.3374159034502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33.382802823245363</v>
      </c>
      <c r="F1879" s="39">
        <f>[2]Emissions!F1394</f>
        <v>38.741785258095973</v>
      </c>
      <c r="G1879" s="39">
        <f>[2]Emissions!G1394</f>
        <v>33.095748601450978</v>
      </c>
      <c r="H1879" s="39">
        <f>[2]Emissions!H1394</f>
        <v>6.6158414889813937</v>
      </c>
      <c r="I1879" s="39">
        <f>[2]Emissions!I1394</f>
        <v>0</v>
      </c>
      <c r="J1879" s="39">
        <f>[2]Emissions!J1394</f>
        <v>0</v>
      </c>
      <c r="K1879" s="39">
        <f>[2]Emissions!K1394</f>
        <v>0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2.485620728200471</v>
      </c>
      <c r="F1882" s="39">
        <f>[2]Emissions!F762</f>
        <v>22.75756367342472</v>
      </c>
      <c r="G1882" s="39">
        <f>[2]Emissions!G762</f>
        <v>40.690834673206943</v>
      </c>
      <c r="H1882" s="39">
        <f>[2]Emissions!H762</f>
        <v>1216.4117736640719</v>
      </c>
      <c r="I1882" s="39">
        <f>[2]Emissions!I762</f>
        <v>1955.626621302328</v>
      </c>
      <c r="J1882" s="39">
        <f>[2]Emissions!J762</f>
        <v>1983.554563704882</v>
      </c>
      <c r="K1882" s="39">
        <f>[2]Emissions!K762</f>
        <v>2059.3071091815532</v>
      </c>
      <c r="L1882" s="39">
        <f>[2]Emissions!L762</f>
        <v>2134.963429409956</v>
      </c>
      <c r="M1882" s="39">
        <f>[2]Emissions!M762</f>
        <v>2147.3436582560621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15.78256755034263</v>
      </c>
      <c r="F1883" s="39">
        <f>[2]Emissions!F744</f>
        <v>76.899542347580407</v>
      </c>
      <c r="G1883" s="39">
        <f>[2]Emissions!G744</f>
        <v>115.8615187910104</v>
      </c>
      <c r="H1883" s="39">
        <f>[2]Emissions!H744</f>
        <v>204.8561764496356</v>
      </c>
      <c r="I1883" s="39">
        <f>[2]Emissions!I744</f>
        <v>288.14434926761328</v>
      </c>
      <c r="J1883" s="39">
        <f>[2]Emissions!J744</f>
        <v>324.04085329160358</v>
      </c>
      <c r="K1883" s="39">
        <f>[2]Emissions!K744</f>
        <v>332.61167026363847</v>
      </c>
      <c r="L1883" s="39">
        <f>[2]Emissions!L744</f>
        <v>332.61167026363859</v>
      </c>
      <c r="M1883" s="39">
        <f>[2]Emissions!M744</f>
        <v>336.48303312266302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2121.5366728085328</v>
      </c>
      <c r="F1884" s="39">
        <f>[2]Emissions!F708</f>
        <v>1697.229338246827</v>
      </c>
      <c r="G1884" s="39">
        <f>[2]Emissions!G708</f>
        <v>1272.9220036851191</v>
      </c>
      <c r="H1884" s="39">
        <f>[2]Emissions!H708</f>
        <v>848.614669123412</v>
      </c>
      <c r="I1884" s="39">
        <f>[2]Emissions!I708</f>
        <v>424.30733456170549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9.5924566799999997</v>
      </c>
      <c r="F1886" s="39">
        <f>[2]Emissions!F1654</f>
        <v>7.1943425099999994</v>
      </c>
      <c r="G1886" s="39">
        <f>[2]Emissions!G1654</f>
        <v>9.0363832930371544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11562.99172759636</v>
      </c>
      <c r="I1887" s="39">
        <f>[2]Emissions!I1630</f>
        <v>64113.062251172472</v>
      </c>
      <c r="J1887" s="39">
        <f>[2]Emissions!J1630</f>
        <v>52550.070523576192</v>
      </c>
      <c r="K1887" s="39">
        <f>[2]Emissions!K1630</f>
        <v>0</v>
      </c>
      <c r="L1887" s="39">
        <f>[2]Emissions!L1630</f>
        <v>0</v>
      </c>
      <c r="M1887" s="39">
        <f>[2]Emissions!M1630</f>
        <v>22.167470218759242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196.6860538928571</v>
      </c>
      <c r="F1888" s="39">
        <f>[2]Emissions!F1560</f>
        <v>147.51454041964291</v>
      </c>
      <c r="G1888" s="39">
        <f>[2]Emissions!G1560</f>
        <v>98.343026946428566</v>
      </c>
      <c r="H1888" s="39">
        <f>[2]Emissions!H1560</f>
        <v>49.171513473214283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10.949844279359921</v>
      </c>
      <c r="I1889" s="39">
        <f>[2]Emissions!I1039</f>
        <v>10.949844279363241</v>
      </c>
      <c r="J1889" s="39">
        <f>[2]Emissions!J1039</f>
        <v>79.877365271387191</v>
      </c>
      <c r="K1889" s="39">
        <f>[2]Emissions!K1039</f>
        <v>463.90212508403778</v>
      </c>
      <c r="L1889" s="39">
        <f>[2]Emissions!L1039</f>
        <v>2876.3653598045548</v>
      </c>
      <c r="M1889" s="39">
        <f>[2]Emissions!M1039</f>
        <v>3707.312116972415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1026.287037658537</v>
      </c>
      <c r="G1890" s="39">
        <f>[2]Emissions!G1490</f>
        <v>769.71527824390228</v>
      </c>
      <c r="H1890" s="39">
        <f>[2]Emissions!H1490</f>
        <v>513.14351882926803</v>
      </c>
      <c r="I1890" s="39">
        <f>[2]Emissions!I1490</f>
        <v>256.5717594146339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817.94974669991348</v>
      </c>
      <c r="F1892" s="39">
        <f>[2]Emissions!F989</f>
        <v>3134.170628912887</v>
      </c>
      <c r="G1892" s="39">
        <f>[2]Emissions!G989</f>
        <v>3402.311434513023</v>
      </c>
      <c r="H1892" s="39">
        <f>[2]Emissions!H989</f>
        <v>4270.0498371412205</v>
      </c>
      <c r="I1892" s="39">
        <f>[2]Emissions!I989</f>
        <v>4744.3289566382464</v>
      </c>
      <c r="J1892" s="39">
        <f>[2]Emissions!J989</f>
        <v>5279.6849450907121</v>
      </c>
      <c r="K1892" s="39">
        <f>[2]Emissions!K989</f>
        <v>5248.6370805340657</v>
      </c>
      <c r="L1892" s="39">
        <f>[2]Emissions!L989</f>
        <v>5239.7761789092401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3873.934265425969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3623.4214326752331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62320.820373136288</v>
      </c>
      <c r="F1897" s="39">
        <f>[2]Emissions!F1624</f>
        <v>36005.693994858237</v>
      </c>
      <c r="G1897" s="39">
        <f>[2]Emissions!G1624</f>
        <v>28009.784039355909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1034.4827005540001</v>
      </c>
      <c r="F1898" s="39">
        <f>[2]Emissions!F1554</f>
        <v>1034.4827005539801</v>
      </c>
      <c r="G1898" s="39">
        <f>[2]Emissions!G1554</f>
        <v>982.7585655263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15354.369703980199</v>
      </c>
      <c r="F1900" s="39">
        <f>[2]Emissions!F983</f>
        <v>5941.2741819359626</v>
      </c>
      <c r="G1900" s="39">
        <f>[2]Emissions!G983</f>
        <v>1226.0850261322321</v>
      </c>
      <c r="H1900" s="39">
        <f>[2]Emissions!H983</f>
        <v>4363.2824138562501</v>
      </c>
      <c r="I1900" s="39">
        <f>[2]Emissions!I983</f>
        <v>3256.530638259615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4.9592393608270138</v>
      </c>
      <c r="F1902" s="39">
        <f>[2]Emissions!F774</f>
        <v>5.108114703084575</v>
      </c>
      <c r="G1902" s="39">
        <f>[2]Emissions!G774</f>
        <v>27.107815407069189</v>
      </c>
      <c r="H1902" s="39">
        <f>[2]Emissions!H774</f>
        <v>29.546558165810389</v>
      </c>
      <c r="I1902" s="39">
        <f>[2]Emissions!I774</f>
        <v>35.538417977904643</v>
      </c>
      <c r="J1902" s="39">
        <f>[2]Emissions!J774</f>
        <v>39.715321112466611</v>
      </c>
      <c r="K1902" s="39">
        <f>[2]Emissions!K774</f>
        <v>35.09763636237706</v>
      </c>
      <c r="L1902" s="39">
        <f>[2]Emissions!L774</f>
        <v>39.754898143764343</v>
      </c>
      <c r="M1902" s="39">
        <f>[2]Emissions!M774</f>
        <v>34.271791118110933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6042.3056070175644</v>
      </c>
      <c r="F1906" s="39">
        <f>[2]Emissions!F1256</f>
        <v>5035.2546725146394</v>
      </c>
      <c r="G1906" s="39">
        <f>[2]Emissions!G1256</f>
        <v>4028.203738011709</v>
      </c>
      <c r="H1906" s="39">
        <f>[2]Emissions!H1256</f>
        <v>3021.1528035087831</v>
      </c>
      <c r="I1906" s="39">
        <f>[2]Emissions!I1256</f>
        <v>2014.1018690058561</v>
      </c>
      <c r="J1906" s="39">
        <f>[2]Emissions!J1256</f>
        <v>1007.050934502928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34.848209073327588</v>
      </c>
      <c r="F1909" s="39">
        <f>[2]Emissions!F719</f>
        <v>26.982982193998691</v>
      </c>
      <c r="G1909" s="39">
        <f>[2]Emissions!G719</f>
        <v>0.43043999999999999</v>
      </c>
      <c r="H1909" s="39">
        <f>[2]Emissions!H719</f>
        <v>601.41867733703907</v>
      </c>
      <c r="I1909" s="39">
        <f>[2]Emissions!I719</f>
        <v>336.85352306595468</v>
      </c>
      <c r="J1909" s="39">
        <f>[2]Emissions!J719</f>
        <v>71.588547450493039</v>
      </c>
      <c r="K1909" s="39">
        <f>[2]Emissions!K719</f>
        <v>319.73376796013991</v>
      </c>
      <c r="L1909" s="39">
        <f>[2]Emissions!L719</f>
        <v>324.16089069870782</v>
      </c>
      <c r="M1909" s="39">
        <f>[2]Emissions!M719</f>
        <v>327.84451414312917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79.148788260690509</v>
      </c>
      <c r="F1910" s="39">
        <f>[2]Emissions!F749</f>
        <v>51.705550000000002</v>
      </c>
      <c r="G1910" s="39">
        <f>[2]Emissions!G749</f>
        <v>41.364439999999988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0</v>
      </c>
      <c r="F1914" s="39">
        <f>[2]Emissions!F1262</f>
        <v>0</v>
      </c>
      <c r="G1914" s="39">
        <f>[2]Emissions!G1262</f>
        <v>0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3499.9151689472542</v>
      </c>
      <c r="F1915" s="39">
        <f>[2]Emissions!F1157</f>
        <v>2916.5959741227111</v>
      </c>
      <c r="G1915" s="39">
        <f>[2]Emissions!G1157</f>
        <v>2333.276779298169</v>
      </c>
      <c r="H1915" s="39">
        <f>[2]Emissions!H1157</f>
        <v>1749.9575844736271</v>
      </c>
      <c r="I1915" s="39">
        <f>[2]Emissions!I1157</f>
        <v>1166.638389649085</v>
      </c>
      <c r="J1915" s="39">
        <f>[2]Emissions!J1157</f>
        <v>583.31919482454248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4.9444883841484017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2909.8850613041568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53.335139390508353</v>
      </c>
      <c r="F1919" s="39">
        <f>[2]Emissions!F1577</f>
        <v>21.951898618421069</v>
      </c>
      <c r="G1919" s="39">
        <f>[2]Emissions!G1577</f>
        <v>14.63459907894738</v>
      </c>
      <c r="H1919" s="39">
        <f>[2]Emissions!H1577</f>
        <v>7.3172995394736873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8758.2408659197536</v>
      </c>
      <c r="F1920" s="39">
        <f>[2]Emissions!F1471</f>
        <v>7298.5340549331286</v>
      </c>
      <c r="G1920" s="39">
        <f>[2]Emissions!G1471</f>
        <v>5838.8272439465036</v>
      </c>
      <c r="H1920" s="39">
        <f>[2]Emissions!H1471</f>
        <v>4379.1204329598768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4.2897490598922099E-7</v>
      </c>
      <c r="J1921" s="39">
        <f>[2]Emissions!J1006</f>
        <v>0</v>
      </c>
      <c r="K1921" s="39">
        <f>[2]Emissions!K1006</f>
        <v>0</v>
      </c>
      <c r="L1921" s="39">
        <f>[2]Emissions!L1006</f>
        <v>0</v>
      </c>
      <c r="M1921" s="39">
        <f>[2]Emissions!M1006</f>
        <v>8.2363510929120475E-6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39204.30713066156</v>
      </c>
      <c r="G1924" s="39">
        <f>[2]Emissions!G1635</f>
        <v>55211.073467742812</v>
      </c>
      <c r="H1924" s="39">
        <f>[2]Emissions!H1635</f>
        <v>76982.539843185485</v>
      </c>
      <c r="I1924" s="39">
        <f>[2]Emissions!I1635</f>
        <v>104869.215588623</v>
      </c>
      <c r="J1924" s="39">
        <f>[2]Emissions!J1635</f>
        <v>65664.908457961486</v>
      </c>
      <c r="K1924" s="39">
        <f>[2]Emissions!K1635</f>
        <v>71043.621441432289</v>
      </c>
      <c r="L1924" s="39">
        <f>[2]Emissions!L1635</f>
        <v>80329.243419833365</v>
      </c>
      <c r="M1924" s="39">
        <f>[2]Emissions!M1635</f>
        <v>79893.443957506737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4056.9074778157901</v>
      </c>
      <c r="F1925" s="39">
        <f>[2]Emissions!F1571</f>
        <v>3042.680608361843</v>
      </c>
      <c r="G1925" s="39">
        <f>[2]Emissions!G1571</f>
        <v>2028.4537389078951</v>
      </c>
      <c r="H1925" s="39">
        <f>[2]Emissions!H1571</f>
        <v>1014.226869453947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848.73632729268127</v>
      </c>
      <c r="F1926" s="39">
        <f>[2]Emissions!F1501</f>
        <v>678.98906183414658</v>
      </c>
      <c r="G1926" s="39">
        <f>[2]Emissions!G1501</f>
        <v>509.24179637560991</v>
      </c>
      <c r="H1926" s="39">
        <f>[2]Emissions!H1501</f>
        <v>339.49453091707318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3445.5410346022668</v>
      </c>
      <c r="F1927" s="39">
        <f>[2]Emissions!F1465</f>
        <v>3298.5224793168741</v>
      </c>
      <c r="G1927" s="39">
        <f>[2]Emissions!G1465</f>
        <v>3866.2216428831498</v>
      </c>
      <c r="H1927" s="39">
        <f>[2]Emissions!H1465</f>
        <v>4917.0503578941871</v>
      </c>
      <c r="I1927" s="39">
        <f>[2]Emissions!I1465</f>
        <v>5924.8326709227858</v>
      </c>
      <c r="J1927" s="39">
        <f>[2]Emissions!J1465</f>
        <v>2389.9320392012341</v>
      </c>
      <c r="K1927" s="39">
        <f>[2]Emissions!K1465</f>
        <v>21713.173771181671</v>
      </c>
      <c r="L1927" s="39">
        <f>[2]Emissions!L1465</f>
        <v>20776.337739934828</v>
      </c>
      <c r="M1927" s="39">
        <f>[2]Emissions!M1465</f>
        <v>22692.306858319618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0</v>
      </c>
      <c r="L1929" s="39">
        <f>[2]Emissions!L1000</f>
        <v>0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88.117116666666661</v>
      </c>
      <c r="F1933" s="39">
        <f>[2]Emissions!F1565</f>
        <v>66.087837500000006</v>
      </c>
      <c r="G1933" s="39">
        <f>[2]Emissions!G1565</f>
        <v>66.08783750000002</v>
      </c>
      <c r="H1933" s="39">
        <f>[2]Emissions!H1565</f>
        <v>22.029279166666669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</v>
      </c>
      <c r="F1934" s="39">
        <f>[2]Emissions!F1495</f>
        <v>3874.0817148596839</v>
      </c>
      <c r="G1934" s="39">
        <f>[2]Emissions!G1495</f>
        <v>5223.1772165934499</v>
      </c>
      <c r="H1934" s="39">
        <f>[2]Emissions!H1495</f>
        <v>5730.7372376548947</v>
      </c>
      <c r="I1934" s="39">
        <f>[2]Emissions!I1495</f>
        <v>4399.4011417130741</v>
      </c>
      <c r="J1934" s="39">
        <f>[2]Emissions!J1495</f>
        <v>1923.1511980628079</v>
      </c>
      <c r="K1934" s="39">
        <f>[2]Emissions!K1495</f>
        <v>5478.4840334525443</v>
      </c>
      <c r="L1934" s="39">
        <f>[2]Emissions!L1495</f>
        <v>5108.641706522767</v>
      </c>
      <c r="M1934" s="39">
        <f>[2]Emissions!M1495</f>
        <v>5196.9700213092601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3433.421270370784</v>
      </c>
      <c r="F1935" s="39">
        <f>[2]Emissions!F1393</f>
        <v>3984.5926137951701</v>
      </c>
      <c r="G1935" s="39">
        <f>[2]Emissions!G1393</f>
        <v>3403.897743659234</v>
      </c>
      <c r="H1935" s="39">
        <f>[2]Emissions!H1393</f>
        <v>680.43929714173635</v>
      </c>
      <c r="I1935" s="39">
        <f>[2]Emissions!I1393</f>
        <v>0</v>
      </c>
      <c r="J1935" s="39">
        <f>[2]Emissions!J1393</f>
        <v>0</v>
      </c>
      <c r="K1935" s="39">
        <f>[2]Emissions!K1393</f>
        <v>0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8464.1630082401152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1567.735043334035</v>
      </c>
      <c r="F1939" s="39">
        <f>[2]Emissions!F743</f>
        <v>7638.6878731929874</v>
      </c>
      <c r="G1939" s="39">
        <f>[2]Emissions!G743</f>
        <v>11508.9108665737</v>
      </c>
      <c r="H1939" s="39">
        <f>[2]Emissions!H743</f>
        <v>20349.04686066381</v>
      </c>
      <c r="I1939" s="39">
        <f>[2]Emissions!I743</f>
        <v>28622.338693916248</v>
      </c>
      <c r="J1939" s="39">
        <f>[2]Emissions!J743</f>
        <v>32188.05809363263</v>
      </c>
      <c r="K1939" s="39">
        <f>[2]Emissions!K743</f>
        <v>33039.425912854756</v>
      </c>
      <c r="L1939" s="39">
        <f>[2]Emissions!L743</f>
        <v>33039.425912854793</v>
      </c>
      <c r="M1939" s="39">
        <f>[2]Emissions!M743</f>
        <v>33423.981290184522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2114.84789788121</v>
      </c>
      <c r="F1940" s="39">
        <f>[2]Emissions!F707</f>
        <v>1691.8783183049679</v>
      </c>
      <c r="G1940" s="39">
        <f>[2]Emissions!G707</f>
        <v>1268.908738728725</v>
      </c>
      <c r="H1940" s="39">
        <f>[2]Emissions!H707</f>
        <v>845.93915915248306</v>
      </c>
      <c r="I1940" s="39">
        <f>[2]Emissions!I707</f>
        <v>422.96957957624107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1197.778090776</v>
      </c>
      <c r="F1942" s="39">
        <f>[2]Emissions!F1653</f>
        <v>898.33356808200006</v>
      </c>
      <c r="G1942" s="39">
        <f>[2]Emissions!G1653</f>
        <v>1128.3430605239059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1.3435397592010141</v>
      </c>
      <c r="I1943" s="39">
        <f>[2]Emissions!I1629</f>
        <v>7.449494927251477</v>
      </c>
      <c r="J1943" s="39">
        <f>[2]Emissions!J1629</f>
        <v>6.1059551680504711</v>
      </c>
      <c r="K1943" s="39">
        <f>[2]Emissions!K1629</f>
        <v>0</v>
      </c>
      <c r="L1943" s="39">
        <f>[2]Emissions!L1629</f>
        <v>0</v>
      </c>
      <c r="M1943" s="39">
        <f>[2]Emissions!M1629</f>
        <v>2.5757069019367441E-3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22.85356071428571</v>
      </c>
      <c r="F1944" s="39">
        <f>[2]Emissions!F1559</f>
        <v>17.14017053571429</v>
      </c>
      <c r="G1944" s="39">
        <f>[2]Emissions!G1559</f>
        <v>11.42678035714286</v>
      </c>
      <c r="H1944" s="39">
        <f>[2]Emissions!H1559</f>
        <v>5.7133901785714283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10.864910293704281</v>
      </c>
      <c r="I1945" s="39">
        <f>[2]Emissions!I1038</f>
        <v>10.86491029370757</v>
      </c>
      <c r="J1945" s="39">
        <f>[2]Emissions!J1038</f>
        <v>79.257785410424333</v>
      </c>
      <c r="K1945" s="39">
        <f>[2]Emissions!K1038</f>
        <v>460.30380391779238</v>
      </c>
      <c r="L1945" s="39">
        <f>[2]Emissions!L1038</f>
        <v>2854.0544330025609</v>
      </c>
      <c r="M1945" s="39">
        <f>[2]Emissions!M1038</f>
        <v>3678.5097008356338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4.5937273170731707</v>
      </c>
      <c r="F1946" s="39">
        <f>[2]Emissions!F1489</f>
        <v>1.934200975609756</v>
      </c>
      <c r="G1946" s="39">
        <f>[2]Emissions!G1489</f>
        <v>1.450650731707317</v>
      </c>
      <c r="H1946" s="39">
        <f>[2]Emissions!H1489</f>
        <v>0.96710048780487756</v>
      </c>
      <c r="I1946" s="39">
        <f>[2]Emissions!I1489</f>
        <v>0.48355024390243861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7.9154105865215513E-2</v>
      </c>
      <c r="F1947" s="39">
        <f>[2]Emissions!F988</f>
        <v>0.30329794068832377</v>
      </c>
      <c r="G1947" s="39">
        <f>[2]Emissions!G988</f>
        <v>0.32924628995903288</v>
      </c>
      <c r="H1947" s="39">
        <f>[2]Emissions!H988</f>
        <v>0.41321851155584971</v>
      </c>
      <c r="I1947" s="39">
        <f>[2]Emissions!I988</f>
        <v>0.45911514491968602</v>
      </c>
      <c r="J1947" s="39">
        <f>[2]Emissions!J988</f>
        <v>0.51092226969295185</v>
      </c>
      <c r="K1947" s="39">
        <f>[2]Emissions!K988</f>
        <v>0.50791772574887584</v>
      </c>
      <c r="L1947" s="39">
        <f>[2]Emissions!L988</f>
        <v>0.50706024428610585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3869.9374208977911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182.38698486620311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7.2412488022023798</v>
      </c>
      <c r="F1952" s="39">
        <f>[2]Emissions!F1623</f>
        <v>4.1836129073987616</v>
      </c>
      <c r="G1952" s="39">
        <f>[2]Emissions!G1623</f>
        <v>3.254543407974174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1033.4153963000001</v>
      </c>
      <c r="F1953" s="39">
        <f>[2]Emissions!F1553</f>
        <v>1033.4153962999801</v>
      </c>
      <c r="G1953" s="39">
        <f>[2]Emissions!G1553</f>
        <v>981.7446264849998</v>
      </c>
      <c r="H1953" s="39">
        <f>[2]Emissions!H1553</f>
        <v>490.87231324250013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15236.076908139419</v>
      </c>
      <c r="F1955" s="39">
        <f>[2]Emissions!F982</f>
        <v>5895.5929514352456</v>
      </c>
      <c r="G1955" s="39">
        <f>[2]Emissions!G982</f>
        <v>1217.271293781693</v>
      </c>
      <c r="H1955" s="39">
        <f>[2]Emissions!H982</f>
        <v>4334.1555675782347</v>
      </c>
      <c r="I1955" s="39">
        <f>[2]Emissions!I982</f>
        <v>3234.9047333690992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6042.3420120000119</v>
      </c>
      <c r="J1960" s="39">
        <f>[2]Emissions!J1617</f>
        <v>6042.342012000001</v>
      </c>
      <c r="K1960" s="39">
        <f>[2]Emissions!K1617</f>
        <v>6045.383448690056</v>
      </c>
      <c r="L1960" s="39">
        <f>[2]Emissions!L1617</f>
        <v>6045.3834486900578</v>
      </c>
      <c r="M1960" s="39">
        <f>[2]Emissions!M1617</f>
        <v>6043.8627303450276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8.0973823170731958</v>
      </c>
      <c r="H1962" s="39">
        <f>[2]Emissions!H1477</f>
        <v>5.39825487804878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857.49156057947766</v>
      </c>
      <c r="F1963" s="39">
        <f>[2]Emissions!F1418</f>
        <v>756.84921774691361</v>
      </c>
      <c r="G1963" s="39">
        <f>[2]Emissions!G1418</f>
        <v>726.9243273073248</v>
      </c>
      <c r="H1963" s="39">
        <f>[2]Emissions!H1418</f>
        <v>552.58125740740729</v>
      </c>
      <c r="I1963" s="39">
        <f>[2]Emissions!I1418</f>
        <v>368.38750493827149</v>
      </c>
      <c r="J1963" s="39">
        <f>[2]Emissions!J1418</f>
        <v>184.1937524691358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9907.9248498761208</v>
      </c>
      <c r="F1964" s="39">
        <f>[2]Emissions!F1268</f>
        <v>8256.6040415634379</v>
      </c>
      <c r="G1964" s="39">
        <f>[2]Emissions!G1268</f>
        <v>6605.2832332507496</v>
      </c>
      <c r="H1964" s="39">
        <f>[2]Emissions!H1268</f>
        <v>4953.9624249380604</v>
      </c>
      <c r="I1964" s="39">
        <f>[2]Emissions!I1268</f>
        <v>3302.6416166253748</v>
      </c>
      <c r="J1964" s="39">
        <f>[2]Emissions!J1268</f>
        <v>1651.3208083126869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798.53939960434309</v>
      </c>
      <c r="F1965" s="39">
        <f>[2]Emissions!F1163</f>
        <v>638.83151968347386</v>
      </c>
      <c r="G1965" s="39">
        <f>[2]Emissions!G1163</f>
        <v>479.12363976260582</v>
      </c>
      <c r="H1965" s="39">
        <f>[2]Emissions!H1163</f>
        <v>319.41575984173699</v>
      </c>
      <c r="I1965" s="39">
        <f>[2]Emissions!I1163</f>
        <v>159.70787992086849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6219.0884763906233</v>
      </c>
      <c r="F1966" s="39">
        <f>[2]Emissions!F976</f>
        <v>0</v>
      </c>
      <c r="G1966" s="39">
        <f>[2]Emissions!G976</f>
        <v>6219.0884763906233</v>
      </c>
      <c r="H1966" s="39">
        <f>[2]Emissions!H976</f>
        <v>1127.186738453237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561.34221642639113</v>
      </c>
      <c r="H1968" s="39">
        <f>[2]Emissions!H725</f>
        <v>5061.8151885241559</v>
      </c>
      <c r="I1968" s="39">
        <f>[2]Emissions!I725</f>
        <v>8079.3144449974661</v>
      </c>
      <c r="J1968" s="39">
        <f>[2]Emissions!J725</f>
        <v>9839.6487705218351</v>
      </c>
      <c r="K1968" s="39">
        <f>[2]Emissions!K725</f>
        <v>8417.0780679802647</v>
      </c>
      <c r="L1968" s="39">
        <f>[2]Emissions!L725</f>
        <v>9252.0262527260456</v>
      </c>
      <c r="M1968" s="39">
        <f>[2]Emissions!M725</f>
        <v>10316.65450269143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562.21243553908903</v>
      </c>
      <c r="F1969" s="39">
        <f>[2]Emissions!F773</f>
        <v>579.08993683968788</v>
      </c>
      <c r="G1969" s="39">
        <f>[2]Emissions!G773</f>
        <v>3073.1226733147441</v>
      </c>
      <c r="H1969" s="39">
        <f>[2]Emissions!H773</f>
        <v>3349.594810730704</v>
      </c>
      <c r="I1969" s="39">
        <f>[2]Emissions!I773</f>
        <v>4028.8719847617881</v>
      </c>
      <c r="J1969" s="39">
        <f>[2]Emissions!J773</f>
        <v>4502.3935701166311</v>
      </c>
      <c r="K1969" s="39">
        <f>[2]Emissions!K773</f>
        <v>3978.9020422814779</v>
      </c>
      <c r="L1969" s="39">
        <f>[2]Emissions!L773</f>
        <v>4506.8802862314169</v>
      </c>
      <c r="M1969" s="39">
        <f>[2]Emissions!M773</f>
        <v>3885.278719756509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2463.5220556958652</v>
      </c>
      <c r="F1970" s="39">
        <f>[2]Emissions!F767</f>
        <v>2083.838558984578</v>
      </c>
      <c r="G1970" s="39">
        <f>[2]Emissions!G767</f>
        <v>1918.242692050899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3.9317807754032659</v>
      </c>
      <c r="G1971" s="39">
        <f>[2]Emissions!G784</f>
        <v>4.2037099514982721</v>
      </c>
      <c r="H1971" s="39">
        <f>[2]Emissions!H784</f>
        <v>5.6035404483161164</v>
      </c>
      <c r="I1971" s="39">
        <f>[2]Emissions!I784</f>
        <v>5.8729619927074141</v>
      </c>
      <c r="J1971" s="39">
        <f>[2]Emissions!J784</f>
        <v>7.5769539582412353</v>
      </c>
      <c r="K1971" s="39">
        <f>[2]Emissions!K784</f>
        <v>2.9397217735227641</v>
      </c>
      <c r="L1971" s="39">
        <f>[2]Emissions!L784</f>
        <v>2.836465031421656</v>
      </c>
      <c r="M1971" s="39">
        <f>[2]Emissions!M784</f>
        <v>2.3583548185301471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559.94804774125816</v>
      </c>
      <c r="F1973" s="39">
        <f>[2]Emissions!F853</f>
        <v>447.95843819300683</v>
      </c>
      <c r="G1973" s="39">
        <f>[2]Emissions!G853</f>
        <v>335.96882864475492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4996.352136040312</v>
      </c>
      <c r="G1974" s="39">
        <f>[2]Emissions!G701</f>
        <v>4694.9421409297211</v>
      </c>
      <c r="H1974" s="39">
        <f>[2]Emissions!H701</f>
        <v>4393.3001134903288</v>
      </c>
      <c r="I1974" s="39">
        <f>[2]Emissions!I701</f>
        <v>4092.1221507085379</v>
      </c>
      <c r="J1974" s="39">
        <f>[2]Emissions!J701</f>
        <v>4092.1221507085379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</v>
      </c>
      <c r="F1975" s="39">
        <f>[2]Emissions!F1598</f>
        <v>16.095810681922501</v>
      </c>
      <c r="G1975" s="39">
        <f>[2]Emissions!G1598</f>
        <v>10.73054045461504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0.78748511840816515</v>
      </c>
      <c r="F1976" s="39">
        <f>[2]Emissions!F1070</f>
        <v>30.82720397619989</v>
      </c>
      <c r="G1976" s="39">
        <f>[2]Emissions!G1070</f>
        <v>56.867188274231289</v>
      </c>
      <c r="H1976" s="39">
        <f>[2]Emissions!H1070</f>
        <v>88.719103211058268</v>
      </c>
      <c r="I1976" s="39">
        <f>[2]Emissions!I1070</f>
        <v>116.0730885138656</v>
      </c>
      <c r="J1976" s="39">
        <f>[2]Emissions!J1070</f>
        <v>120.56036698465221</v>
      </c>
      <c r="K1976" s="39">
        <f>[2]Emissions!K1070</f>
        <v>127.22616152577611</v>
      </c>
      <c r="L1976" s="39">
        <f>[2]Emissions!L1070</f>
        <v>134.84546955921971</v>
      </c>
      <c r="M1976" s="39">
        <f>[2]Emissions!M1070</f>
        <v>143.23515637867189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8.5227119999999985</v>
      </c>
      <c r="H1977" s="39">
        <f>[2]Emissions!H1716</f>
        <v>4.2613560000000001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20.414865614835659</v>
      </c>
      <c r="F1978" s="39">
        <f>[2]Emissions!F1325</f>
        <v>11.96560198116622</v>
      </c>
      <c r="G1978" s="39">
        <f>[2]Emissions!G1325</f>
        <v>18.905683307612609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0.46726080246913571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237.22021609165409</v>
      </c>
      <c r="F1981" s="39">
        <f>[2]Emissions!F1078</f>
        <v>189.7761728733249</v>
      </c>
      <c r="G1981" s="39">
        <f>[2]Emissions!G1078</f>
        <v>153.4568782466495</v>
      </c>
      <c r="H1981" s="39">
        <f>[2]Emissions!H1078</f>
        <v>95.0883319113113</v>
      </c>
      <c r="I1981" s="39">
        <f>[2]Emissions!I1078</f>
        <v>47.444043218324339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254.95936459487521</v>
      </c>
      <c r="H1985" s="39">
        <f>[2]Emissions!H816</f>
        <v>254.9593645948749</v>
      </c>
      <c r="I1985" s="39">
        <f>[2]Emissions!I816</f>
        <v>254.95936459487521</v>
      </c>
      <c r="J1985" s="39">
        <f>[2]Emissions!J816</f>
        <v>254.9593645948751</v>
      </c>
      <c r="K1985" s="39">
        <f>[2]Emissions!K816</f>
        <v>38.401033893128108</v>
      </c>
      <c r="L1985" s="39">
        <f>[2]Emissions!L816</f>
        <v>254.9593645948751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0.2330022734187194</v>
      </c>
      <c r="G1986" s="39">
        <f>[2]Emissions!G1236</f>
        <v>0.17475170506403931</v>
      </c>
      <c r="H1986" s="39">
        <f>[2]Emissions!H1236</f>
        <v>0.1165011367093596</v>
      </c>
      <c r="I1986" s="39">
        <f>[2]Emissions!I1236</f>
        <v>5.8250568354679788E-2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5.2089569999999998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513.61633588582436</v>
      </c>
      <c r="F1988" s="39">
        <f>[2]Emissions!F1244</f>
        <v>2079.7673653052289</v>
      </c>
      <c r="G1988" s="39">
        <f>[2]Emissions!G1244</f>
        <v>3221.408444693297</v>
      </c>
      <c r="H1988" s="39">
        <f>[2]Emissions!H1244</f>
        <v>5037.5276695150678</v>
      </c>
      <c r="I1988" s="39">
        <f>[2]Emissions!I1244</f>
        <v>6387.5984749124227</v>
      </c>
      <c r="J1988" s="39">
        <f>[2]Emissions!J1244</f>
        <v>7699.6736499912158</v>
      </c>
      <c r="K1988" s="39">
        <f>[2]Emissions!K1244</f>
        <v>8906.2515785371561</v>
      </c>
      <c r="L1988" s="39">
        <f>[2]Emissions!L1244</f>
        <v>8958.4794861904866</v>
      </c>
      <c r="M1988" s="39">
        <f>[2]Emissions!M1244</f>
        <v>9002.9796320790447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28343.639020671999</v>
      </c>
      <c r="F1989" s="39">
        <f>[2]Emissions!F663</f>
        <v>28379.439232000001</v>
      </c>
      <c r="G1989" s="39">
        <f>[2]Emissions!G663</f>
        <v>28379.439232000001</v>
      </c>
      <c r="H1989" s="39">
        <f>[2]Emissions!H663</f>
        <v>40112.281599999988</v>
      </c>
      <c r="I1989" s="39">
        <f>[2]Emissions!I663</f>
        <v>51214.6556094962</v>
      </c>
      <c r="J1989" s="39">
        <f>[2]Emissions!J663</f>
        <v>51335.866548508871</v>
      </c>
      <c r="K1989" s="39">
        <f>[2]Emissions!K663</f>
        <v>0</v>
      </c>
      <c r="L1989" s="39">
        <f>[2]Emissions!L663</f>
        <v>46267.747594204549</v>
      </c>
      <c r="M1989" s="39">
        <f>[2]Emissions!M663</f>
        <v>48679.531644678493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104.4633879439865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8.9994710585714836E-4</v>
      </c>
      <c r="J1992" s="39">
        <f>[2]Emissions!J1131</f>
        <v>8.9994710585714836E-4</v>
      </c>
      <c r="K1992" s="39">
        <f>[2]Emissions!K1131</f>
        <v>2.6363031879979189E-3</v>
      </c>
      <c r="L1992" s="39">
        <f>[2]Emissions!L1131</f>
        <v>2.6318303803581789E-3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316.88249825294548</v>
      </c>
      <c r="F1996" s="39">
        <f>[2]Emissions!F1220</f>
        <v>284.92145146181912</v>
      </c>
      <c r="G1996" s="39">
        <f>[2]Emissions!G1220</f>
        <v>227.93716116945529</v>
      </c>
      <c r="H1996" s="39">
        <f>[2]Emissions!H1220</f>
        <v>121.3476120790318</v>
      </c>
      <c r="I1996" s="39">
        <f>[2]Emissions!I1220</f>
        <v>60.673806039515888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329.19735671514542</v>
      </c>
      <c r="G1998" s="39">
        <f>[2]Emissions!G897</f>
        <v>156.76711082981251</v>
      </c>
      <c r="H1998" s="39">
        <f>[2]Emissions!H897</f>
        <v>553.12907285000892</v>
      </c>
      <c r="I1998" s="39">
        <f>[2]Emissions!I897</f>
        <v>661.32143736676505</v>
      </c>
      <c r="J1998" s="39">
        <f>[2]Emissions!J897</f>
        <v>726.75844761618418</v>
      </c>
      <c r="K1998" s="39">
        <f>[2]Emissions!K897</f>
        <v>789.17582002162339</v>
      </c>
      <c r="L1998" s="39">
        <f>[2]Emissions!L897</f>
        <v>800.10296806680947</v>
      </c>
      <c r="M1998" s="39">
        <f>[2]Emissions!M897</f>
        <v>809.1949903794623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7711.366458939453</v>
      </c>
      <c r="F2000" s="39">
        <f>[2]Emissions!F1108</f>
        <v>5329.8185384235176</v>
      </c>
      <c r="G2000" s="39">
        <f>[2]Emissions!G1108</f>
        <v>6907.3898259877878</v>
      </c>
      <c r="H2000" s="39">
        <f>[2]Emissions!H1108</f>
        <v>3233.5788454899721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632.46226746242826</v>
      </c>
      <c r="F2002" s="39">
        <f>[2]Emissions!F1291</f>
        <v>892.50612915314343</v>
      </c>
      <c r="G2002" s="39">
        <f>[2]Emissions!G1291</f>
        <v>1064.7740090587661</v>
      </c>
      <c r="H2002" s="39">
        <f>[2]Emissions!H1291</f>
        <v>1064.7740090587661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32.615324999999991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355.35145795496362</v>
      </c>
      <c r="F2006" s="39">
        <f>[2]Emissions!F1360</f>
        <v>355.35145795496362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0</v>
      </c>
      <c r="L2008" s="39">
        <f>[2]Emissions!L1053</f>
        <v>0</v>
      </c>
      <c r="M2008" s="39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24.460289101497501</v>
      </c>
      <c r="F2009" s="39">
        <f>[2]Emissions!F1123</f>
        <v>19.56823128119801</v>
      </c>
      <c r="G2009" s="39">
        <f>[2]Emissions!G1123</f>
        <v>14.6761734608985</v>
      </c>
      <c r="H2009" s="39">
        <f>[2]Emissions!H1123</f>
        <v>11.981628020116119</v>
      </c>
      <c r="I2009" s="39">
        <f>[2]Emissions!I1123</f>
        <v>7.8067468720125044</v>
      </c>
      <c r="J2009" s="39">
        <f>[2]Emissions!J1123</f>
        <v>7.7457582154742193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3.0271562938708429E-7</v>
      </c>
      <c r="K2010" s="39">
        <f>[2]Emissions!K1061</f>
        <v>0</v>
      </c>
      <c r="L2010" s="39">
        <f>[2]Emissions!L1061</f>
        <v>0</v>
      </c>
      <c r="M2010" s="39">
        <f>[2]Emissions!M1061</f>
        <v>4.9055359309064002E-8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2.6361975308641958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18625.152637278188</v>
      </c>
      <c r="F2013" s="39">
        <f>[2]Emissions!F1198</f>
        <v>28479.227836784248</v>
      </c>
      <c r="G2013" s="39">
        <f>[2]Emissions!G1198</f>
        <v>38789.868442353472</v>
      </c>
      <c r="H2013" s="39">
        <f>[2]Emissions!H1198</f>
        <v>73568.570884186265</v>
      </c>
      <c r="I2013" s="39">
        <f>[2]Emissions!I1198</f>
        <v>83113.3052509462</v>
      </c>
      <c r="J2013" s="39">
        <f>[2]Emissions!J1198</f>
        <v>92806.008069699965</v>
      </c>
      <c r="K2013" s="39">
        <f>[2]Emissions!K1198</f>
        <v>93873.434460820266</v>
      </c>
      <c r="L2013" s="39">
        <f>[2]Emissions!L1198</f>
        <v>95078.648232285035</v>
      </c>
      <c r="M2013" s="39">
        <f>[2]Emissions!M1198</f>
        <v>96082.916454238613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13282.059385449409</v>
      </c>
      <c r="F2014" s="39">
        <f>[2]Emissions!F1191</f>
        <v>10888.553884459019</v>
      </c>
      <c r="G2014" s="39">
        <f>[2]Emissions!G1191</f>
        <v>8166.4154133442671</v>
      </c>
      <c r="H2014" s="39">
        <f>[2]Emissions!H1191</f>
        <v>5312.8237541797625</v>
      </c>
      <c r="I2014" s="39">
        <f>[2]Emissions!I1191</f>
        <v>2656.4118770898822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4927.1718149951394</v>
      </c>
      <c r="F2015" s="39">
        <f>[2]Emissions!F882</f>
        <v>8807.5772593705733</v>
      </c>
      <c r="G2015" s="39">
        <f>[2]Emissions!G882</f>
        <v>8904.6933070635241</v>
      </c>
      <c r="H2015" s="39">
        <f>[2]Emissions!H882</f>
        <v>5304.8046260422479</v>
      </c>
      <c r="I2015" s="39">
        <f>[2]Emissions!I882</f>
        <v>4259.084093655897</v>
      </c>
      <c r="J2015" s="39">
        <f>[2]Emissions!J882</f>
        <v>7587.7074623446006</v>
      </c>
      <c r="K2015" s="39">
        <f>[2]Emissions!K882</f>
        <v>7493.5445954673978</v>
      </c>
      <c r="L2015" s="39">
        <f>[2]Emissions!L882</f>
        <v>6979.464327138734</v>
      </c>
      <c r="M2015" s="39">
        <f>[2]Emissions!M882</f>
        <v>7033.6067204647261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2.9370801024319989E-2</v>
      </c>
      <c r="F2016" s="39">
        <f>[2]Emissions!F1276</f>
        <v>0.12493791459878401</v>
      </c>
      <c r="G2016" s="39">
        <f>[2]Emissions!G1276</f>
        <v>0.19476990329442151</v>
      </c>
      <c r="H2016" s="39">
        <f>[2]Emissions!H1276</f>
        <v>0.30583905007414158</v>
      </c>
      <c r="I2016" s="39">
        <f>[2]Emissions!I1276</f>
        <v>0.38859664354964052</v>
      </c>
      <c r="J2016" s="39">
        <f>[2]Emissions!J1276</f>
        <v>0.46938490978589442</v>
      </c>
      <c r="K2016" s="39">
        <f>[2]Emissions!K1276</f>
        <v>0.54376765239710034</v>
      </c>
      <c r="L2016" s="39">
        <f>[2]Emissions!L1276</f>
        <v>0.54715022488188836</v>
      </c>
      <c r="M2016" s="39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23.975392691872148</v>
      </c>
      <c r="F2017" s="39">
        <f>[2]Emissions!F1605</f>
        <v>19.898039945205479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952.69151084931423</v>
      </c>
      <c r="M2017" s="39">
        <f>[2]Emissions!M1605</f>
        <v>3118.0395104931508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686.55446872799996</v>
      </c>
      <c r="G2019" s="39">
        <f>[2]Emissions!G1535</f>
        <v>517.06763832360014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1921.7080767428911</v>
      </c>
      <c r="H2021" s="39">
        <f>[2]Emissions!H1151</f>
        <v>3350.4368896384299</v>
      </c>
      <c r="I2021" s="39">
        <f>[2]Emissions!I1151</f>
        <v>4820.2318462775793</v>
      </c>
      <c r="J2021" s="39">
        <f>[2]Emissions!J1151</f>
        <v>5642.3340507451421</v>
      </c>
      <c r="K2021" s="39">
        <f>[2]Emissions!K1151</f>
        <v>7814.7669089197198</v>
      </c>
      <c r="L2021" s="39">
        <f>[2]Emissions!L1151</f>
        <v>7814.7669089197207</v>
      </c>
      <c r="M2021" s="39">
        <f>[2]Emissions!M1151</f>
        <v>7102.3988920032616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8840.7894082155835</v>
      </c>
      <c r="F2022" s="39">
        <f>[2]Emissions!F1014</f>
        <v>10418.56540392675</v>
      </c>
      <c r="G2022" s="39">
        <f>[2]Emissions!G1014</f>
        <v>5563.6190943840174</v>
      </c>
      <c r="H2022" s="39">
        <f>[2]Emissions!H1014</f>
        <v>17129.35058474648</v>
      </c>
      <c r="I2022" s="39">
        <f>[2]Emissions!I1014</f>
        <v>18902.90640487081</v>
      </c>
      <c r="J2022" s="39">
        <f>[2]Emissions!J1014</f>
        <v>34944.353493201503</v>
      </c>
      <c r="K2022" s="39">
        <f>[2]Emissions!K1014</f>
        <v>49615.318547178227</v>
      </c>
      <c r="L2022" s="39">
        <f>[2]Emissions!L1014</f>
        <v>31594.369004105069</v>
      </c>
      <c r="M2022" s="39">
        <f>[2]Emissions!M1014</f>
        <v>16184.82123678879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10.567376470588229</v>
      </c>
      <c r="F2024" s="39">
        <f>[2]Emissions!F1515</f>
        <v>8.4539011764705894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6.7412144085014447E-2</v>
      </c>
      <c r="F2025" s="39">
        <f>[2]Emissions!F1250</f>
        <v>0.27296946669631128</v>
      </c>
      <c r="G2025" s="39">
        <f>[2]Emissions!G1250</f>
        <v>0.42280985836599522</v>
      </c>
      <c r="H2025" s="39">
        <f>[2]Emissions!H1250</f>
        <v>0.66117550662385272</v>
      </c>
      <c r="I2025" s="39">
        <f>[2]Emissions!I1250</f>
        <v>0.83837229983225559</v>
      </c>
      <c r="J2025" s="39">
        <f>[2]Emissions!J1250</f>
        <v>1.010582166561347</v>
      </c>
      <c r="K2025" s="39">
        <f>[2]Emissions!K1250</f>
        <v>1.1689455196830021</v>
      </c>
      <c r="L2025" s="39">
        <f>[2]Emissions!L1250</f>
        <v>1.175800432562502</v>
      </c>
      <c r="M2025" s="39">
        <f>[2]Emissions!M1250</f>
        <v>1.1816410767103751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565.01935743831439</v>
      </c>
      <c r="F2026" s="39">
        <f>[2]Emissions!F1145</f>
        <v>660.63800959715797</v>
      </c>
      <c r="G2026" s="39">
        <f>[2]Emissions!G1145</f>
        <v>706.24260526524097</v>
      </c>
      <c r="H2026" s="39">
        <f>[2]Emissions!H1145</f>
        <v>781.64406139060304</v>
      </c>
      <c r="I2026" s="39">
        <f>[2]Emissions!I1145</f>
        <v>713.01709256815172</v>
      </c>
      <c r="J2026" s="39">
        <f>[2]Emissions!J1145</f>
        <v>702.00371399153914</v>
      </c>
      <c r="K2026" s="39">
        <f>[2]Emissions!K1145</f>
        <v>695.47004248401981</v>
      </c>
      <c r="L2026" s="39">
        <f>[2]Emissions!L1145</f>
        <v>692.24637281685057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1337.784116463208</v>
      </c>
      <c r="H2029" s="39">
        <f>[2]Emissions!H677</f>
        <v>11469.42976474671</v>
      </c>
      <c r="I2029" s="39">
        <f>[2]Emissions!I677</f>
        <v>17390.689615236312</v>
      </c>
      <c r="J2029" s="39">
        <f>[2]Emissions!J677</f>
        <v>21152.68367260911</v>
      </c>
      <c r="K2029" s="39">
        <f>[2]Emissions!K677</f>
        <v>18075.032999799081</v>
      </c>
      <c r="L2029" s="39">
        <f>[2]Emissions!L677</f>
        <v>19878.732909926381</v>
      </c>
      <c r="M2029" s="39">
        <f>[2]Emissions!M677</f>
        <v>22047.626049404691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369.94773597222218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3044.5597816111108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1522.2798908055561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0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0</v>
      </c>
      <c r="M2033" s="39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2966.7452752778649</v>
      </c>
      <c r="H2034" s="39">
        <f>[2]Emissions!H1381</f>
        <v>3171.52838074187</v>
      </c>
      <c r="I2034" s="39">
        <f>[2]Emissions!I1381</f>
        <v>1268.611352296748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36.649149164237869</v>
      </c>
      <c r="F2035" s="39">
        <f>[2]Emissions!F940</f>
        <v>36.649149164237869</v>
      </c>
      <c r="G2035" s="39">
        <f>[2]Emissions!G940</f>
        <v>21.57234295614732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67.437379518072291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3.6713537656205997E-2</v>
      </c>
      <c r="J2038" s="39">
        <f>[2]Emissions!J867</f>
        <v>0.23009750998621281</v>
      </c>
      <c r="K2038" s="39">
        <f>[2]Emissions!K867</f>
        <v>1.430838635192879</v>
      </c>
      <c r="L2038" s="39">
        <f>[2]Emissions!L867</f>
        <v>1.4307692423012699</v>
      </c>
      <c r="M2038" s="39">
        <f>[2]Emissions!M867</f>
        <v>52.451016579672519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85.306060682226999</v>
      </c>
      <c r="I2041" s="39">
        <f>[2]Emissions!I889</f>
        <v>138.61745662790241</v>
      </c>
      <c r="J2041" s="39">
        <f>[2]Emissions!J889</f>
        <v>138.61745662790241</v>
      </c>
      <c r="K2041" s="39">
        <f>[2]Emissions!K889</f>
        <v>143.86569550171899</v>
      </c>
      <c r="L2041" s="39">
        <f>[2]Emissions!L889</f>
        <v>151.30696093563921</v>
      </c>
      <c r="M2041" s="39">
        <f>[2]Emissions!M889</f>
        <v>152.0622937410557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7478.5299312295911</v>
      </c>
      <c r="F2042" s="39">
        <f>[2]Emissions!F875</f>
        <v>4464.8432815786746</v>
      </c>
      <c r="G2042" s="39">
        <f>[2]Emissions!G875</f>
        <v>4361.6610393520414</v>
      </c>
      <c r="H2042" s="39">
        <f>[2]Emissions!H875</f>
        <v>4241.6011174997366</v>
      </c>
      <c r="I2042" s="39">
        <f>[2]Emissions!I875</f>
        <v>2120.8005587498092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43.36237609142858</v>
      </c>
      <c r="F2043" s="39">
        <f>[2]Emissions!F1611</f>
        <v>38.652463028571432</v>
      </c>
      <c r="G2043" s="39">
        <f>[2]Emissions!G1611</f>
        <v>37.445475508571448</v>
      </c>
      <c r="H2043" s="39">
        <f>[2]Emissions!H1611</f>
        <v>37.642425175045879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5886.2469614723923</v>
      </c>
      <c r="I2044" s="39">
        <f>[2]Emissions!I1541</f>
        <v>2943.1234807361961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0</v>
      </c>
      <c r="F2045" s="39">
        <f>[2]Emissions!F1412</f>
        <v>430.90105617454623</v>
      </c>
      <c r="G2045" s="39">
        <f>[2]Emissions!G1412</f>
        <v>430.90105617454623</v>
      </c>
      <c r="H2045" s="39">
        <f>[2]Emissions!H1412</f>
        <v>430.90105617454623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33207.458755722248</v>
      </c>
      <c r="F2048" s="39">
        <f>[2]Emissions!F1406</f>
        <v>39276.119683138379</v>
      </c>
      <c r="G2048" s="39">
        <f>[2]Emissions!G1406</f>
        <v>42439.508850943981</v>
      </c>
      <c r="H2048" s="39">
        <f>[2]Emissions!H1406</f>
        <v>51488.967125619864</v>
      </c>
      <c r="I2048" s="39">
        <f>[2]Emissions!I1406</f>
        <v>93913.983803447525</v>
      </c>
      <c r="J2048" s="39">
        <f>[2]Emissions!J1406</f>
        <v>101297.6149039118</v>
      </c>
      <c r="K2048" s="39">
        <f>[2]Emissions!K1406</f>
        <v>114440.5777463055</v>
      </c>
      <c r="L2048" s="39">
        <f>[2]Emissions!L1406</f>
        <v>115534.934787409</v>
      </c>
      <c r="M2048" s="39">
        <f>[2]Emissions!M1406</f>
        <v>116694.7331417247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100.38119618294</v>
      </c>
      <c r="F2049" s="39">
        <f>[2]Emissions!F1722</f>
        <v>6072.5684052908737</v>
      </c>
      <c r="G2049" s="39">
        <f>[2]Emissions!G1722</f>
        <v>5727.5939023412357</v>
      </c>
      <c r="H2049" s="39">
        <f>[2]Emissions!H1722</f>
        <v>22793.281856809532</v>
      </c>
      <c r="I2049" s="39">
        <f>[2]Emissions!I1722</f>
        <v>25872.294832707761</v>
      </c>
      <c r="J2049" s="39">
        <f>[2]Emissions!J1722</f>
        <v>19900.107623599779</v>
      </c>
      <c r="K2049" s="39">
        <f>[2]Emissions!K1722</f>
        <v>25873.035412628069</v>
      </c>
      <c r="L2049" s="39">
        <f>[2]Emissions!L1722</f>
        <v>25873.005549986941</v>
      </c>
      <c r="M2049" s="39">
        <f>[2]Emissions!M1722</f>
        <v>25873.005549986941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4.6878937411764063</v>
      </c>
      <c r="G2050" s="39">
        <f>[2]Emissions!G1508</f>
        <v>3.3357610588235298</v>
      </c>
      <c r="H2050" s="39">
        <f>[2]Emissions!H1508</f>
        <v>2.2238407058823531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9.8395030864197519</v>
      </c>
      <c r="F2051" s="39">
        <f>[2]Emissions!F1459</f>
        <v>8.1995859053497924</v>
      </c>
      <c r="G2051" s="39">
        <f>[2]Emissions!G1459</f>
        <v>6.5596687242798337</v>
      </c>
      <c r="H2051" s="39">
        <f>[2]Emissions!H1459</f>
        <v>4.9197515432098751</v>
      </c>
      <c r="I2051" s="39">
        <f>[2]Emissions!I1459</f>
        <v>3.2798343621399169</v>
      </c>
      <c r="J2051" s="39">
        <f>[2]Emissions!J1459</f>
        <v>1.63991718106996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2.403073037940104</v>
      </c>
      <c r="F2052" s="39">
        <f>[2]Emissions!F1345</f>
        <v>0</v>
      </c>
      <c r="G2052" s="39">
        <f>[2]Emissions!G1345</f>
        <v>4.6504687165626386</v>
      </c>
      <c r="H2052" s="39">
        <f>[2]Emissions!H1345</f>
        <v>4.6504687165626386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7.3184984906902386</v>
      </c>
      <c r="F2055" s="39">
        <f>[2]Emissions!F1183</f>
        <v>5.2781021351912001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2.4394994968967469</v>
      </c>
      <c r="J2055" s="39">
        <f>[2]Emissions!J1183</f>
        <v>1.219749748448375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195.44235810000001</v>
      </c>
      <c r="F2056" s="39">
        <f>[2]Emissions!F1176</f>
        <v>156.35388648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755.54479660039522</v>
      </c>
      <c r="F2057" s="39">
        <f>[2]Emissions!F792</f>
        <v>3952.3525383766791</v>
      </c>
      <c r="G2057" s="39">
        <f>[2]Emissions!G792</f>
        <v>6090.9605979114031</v>
      </c>
      <c r="H2057" s="39">
        <f>[2]Emissions!H792</f>
        <v>10658.11273398276</v>
      </c>
      <c r="I2057" s="39">
        <f>[2]Emissions!I792</f>
        <v>14098.58516966505</v>
      </c>
      <c r="J2057" s="39">
        <f>[2]Emissions!J792</f>
        <v>15815.920920135441</v>
      </c>
      <c r="K2057" s="39">
        <f>[2]Emissions!K792</f>
        <v>16225.96002553069</v>
      </c>
      <c r="L2057" s="39">
        <f>[2]Emissions!L792</f>
        <v>16225.96002553069</v>
      </c>
      <c r="M2057" s="39">
        <f>[2]Emissions!M792</f>
        <v>16254.479971347249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209.22869843226761</v>
      </c>
      <c r="F2058" s="39">
        <f>[2]Emissions!F1170</f>
        <v>248.3446922569326</v>
      </c>
      <c r="G2058" s="39">
        <f>[2]Emissions!G1170</f>
        <v>345.09782382584621</v>
      </c>
      <c r="H2058" s="39">
        <f>[2]Emissions!H1170</f>
        <v>330.90469321593542</v>
      </c>
      <c r="I2058" s="39">
        <f>[2]Emissions!I1170</f>
        <v>364.1647890521279</v>
      </c>
      <c r="J2058" s="39">
        <f>[2]Emissions!J1170</f>
        <v>401.7645856745566</v>
      </c>
      <c r="K2058" s="39">
        <f>[2]Emissions!K1170</f>
        <v>378.66639259689453</v>
      </c>
      <c r="L2058" s="39">
        <f>[2]Emissions!L1170</f>
        <v>375.0324069889528</v>
      </c>
      <c r="M2058" s="39">
        <f>[2]Emissions!M1170</f>
        <v>372.34709861440172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72.352105799092584</v>
      </c>
      <c r="F2059" s="39">
        <f>[2]Emissions!F861</f>
        <v>663.77824064382582</v>
      </c>
      <c r="G2059" s="39">
        <f>[2]Emissions!G861</f>
        <v>1187.3711493022311</v>
      </c>
      <c r="H2059" s="39">
        <f>[2]Emissions!H861</f>
        <v>1115.01904350315</v>
      </c>
      <c r="I2059" s="39">
        <f>[2]Emissions!I861</f>
        <v>0</v>
      </c>
      <c r="J2059" s="39">
        <f>[2]Emissions!J861</f>
        <v>815.18360091523368</v>
      </c>
      <c r="K2059" s="39">
        <f>[2]Emissions!K861</f>
        <v>861.30345231539525</v>
      </c>
      <c r="L2059" s="39">
        <f>[2]Emissions!L861</f>
        <v>-3.5542172268242822E-5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18523.605718952909</v>
      </c>
      <c r="F2060" s="39">
        <f>[2]Emissions!F655</f>
        <v>0</v>
      </c>
      <c r="G2060" s="39">
        <f>[2]Emissions!G655</f>
        <v>0</v>
      </c>
      <c r="H2060" s="39">
        <f>[2]Emissions!H655</f>
        <v>31787.886425843619</v>
      </c>
      <c r="I2060" s="39">
        <f>[2]Emissions!I655</f>
        <v>40347.702894768488</v>
      </c>
      <c r="J2060" s="39">
        <f>[2]Emissions!J655</f>
        <v>47782.182466402999</v>
      </c>
      <c r="K2060" s="39">
        <f>[2]Emissions!K655</f>
        <v>55217.907484316493</v>
      </c>
      <c r="L2060" s="39">
        <f>[2]Emissions!L655</f>
        <v>62652.82097473435</v>
      </c>
      <c r="M2060" s="39">
        <f>[2]Emissions!M655</f>
        <v>70087.204488012227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7478.0068311838204</v>
      </c>
      <c r="F2061" s="39">
        <f>[2]Emissions!F683</f>
        <v>5982.4054649470554</v>
      </c>
      <c r="G2061" s="39">
        <f>[2]Emissions!G683</f>
        <v>4486.8040987102931</v>
      </c>
      <c r="H2061" s="39">
        <f>[2]Emissions!H683</f>
        <v>2991.2027324735291</v>
      </c>
      <c r="I2061" s="39">
        <f>[2]Emissions!I683</f>
        <v>1495.601366236765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249.858568863865</v>
      </c>
      <c r="F2062" s="39">
        <f>[2]Emissions!F654</f>
        <v>0</v>
      </c>
      <c r="G2062" s="39">
        <f>[2]Emissions!G654</f>
        <v>0</v>
      </c>
      <c r="H2062" s="39">
        <f>[2]Emissions!H654</f>
        <v>428.77590519224998</v>
      </c>
      <c r="I2062" s="39">
        <f>[2]Emissions!I654</f>
        <v>544.23633579700004</v>
      </c>
      <c r="J2062" s="39">
        <f>[2]Emissions!J654</f>
        <v>644.51748268599999</v>
      </c>
      <c r="K2062" s="39">
        <f>[2]Emissions!K654</f>
        <v>744.81542897300005</v>
      </c>
      <c r="L2062" s="39">
        <f>[2]Emissions!L654</f>
        <v>845.10242884374998</v>
      </c>
      <c r="M2062" s="39">
        <f>[2]Emissions!M654</f>
        <v>945.3822800344999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3297.2407421111939</v>
      </c>
      <c r="F2063" s="39">
        <f>[2]Emissions!F1337</f>
        <v>4264.1845450045694</v>
      </c>
      <c r="G2063" s="39">
        <f>[2]Emissions!G1337</f>
        <v>4866.8746344172159</v>
      </c>
      <c r="H2063" s="39">
        <f>[2]Emissions!H1337</f>
        <v>5973.1270791675133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91.668916736470607</v>
      </c>
      <c r="F2065" s="39">
        <f>[2]Emissions!F1520</f>
        <v>73.335133389176463</v>
      </c>
      <c r="G2065" s="39">
        <f>[2]Emissions!G1520</f>
        <v>55.001350041882361</v>
      </c>
      <c r="H2065" s="39">
        <f>[2]Emissions!H1520</f>
        <v>36.667566694588231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33173.197707204446</v>
      </c>
      <c r="F2066" s="39">
        <f>[2]Emissions!F1405</f>
        <v>39235.597430232672</v>
      </c>
      <c r="G2066" s="39">
        <f>[2]Emissions!G1405</f>
        <v>42395.72284242975</v>
      </c>
      <c r="H2066" s="39">
        <f>[2]Emissions!H1405</f>
        <v>51435.844542112369</v>
      </c>
      <c r="I2066" s="39">
        <f>[2]Emissions!I1405</f>
        <v>93817.090163399378</v>
      </c>
      <c r="J2066" s="39">
        <f>[2]Emissions!J1405</f>
        <v>101193.103368582</v>
      </c>
      <c r="K2066" s="39">
        <f>[2]Emissions!K1405</f>
        <v>114322.5062547345</v>
      </c>
      <c r="L2066" s="39">
        <f>[2]Emissions!L1405</f>
        <v>115415.7342175801</v>
      </c>
      <c r="M2066" s="39">
        <f>[2]Emissions!M1405</f>
        <v>116574.3359760352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6034.9846207392839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2011.6615402464281</v>
      </c>
      <c r="J2067" s="39">
        <f>[2]Emissions!J1255</f>
        <v>1005.8307701232141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0.97599607372814756</v>
      </c>
      <c r="F2068" s="39">
        <f>[2]Emissions!F1721</f>
        <v>59.042959701418312</v>
      </c>
      <c r="G2068" s="39">
        <f>[2]Emissions!G1721</f>
        <v>55.68880799553947</v>
      </c>
      <c r="H2068" s="39">
        <f>[2]Emissions!H1721</f>
        <v>221.61674143713691</v>
      </c>
      <c r="I2068" s="39">
        <f>[2]Emissions!I1721</f>
        <v>251.553668767212</v>
      </c>
      <c r="J2068" s="39">
        <f>[2]Emissions!J1721</f>
        <v>193.4867051395214</v>
      </c>
      <c r="K2068" s="39">
        <f>[2]Emissions!K1721</f>
        <v>251.56086934981099</v>
      </c>
      <c r="L2068" s="39">
        <f>[2]Emissions!L1721</f>
        <v>251.56057899841451</v>
      </c>
      <c r="M2068" s="39">
        <f>[2]Emissions!M1721</f>
        <v>251.5605789984146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35.71728564705834</v>
      </c>
      <c r="G2069" s="39">
        <f>[2]Emissions!G1507</f>
        <v>25.415322352941171</v>
      </c>
      <c r="H2069" s="39">
        <f>[2]Emissions!H1507</f>
        <v>16.94354823529412</v>
      </c>
      <c r="I2069" s="39">
        <f>[2]Emissions!I1507</f>
        <v>8.4717741176470618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5220.8403376543201</v>
      </c>
      <c r="F2070" s="39">
        <f>[2]Emissions!F1458</f>
        <v>4350.7002813786003</v>
      </c>
      <c r="G2070" s="39">
        <f>[2]Emissions!G1458</f>
        <v>3480.560225102879</v>
      </c>
      <c r="H2070" s="39">
        <f>[2]Emissions!H1458</f>
        <v>2610.4201688271601</v>
      </c>
      <c r="I2070" s="39">
        <f>[2]Emissions!I1458</f>
        <v>1740.28011255144</v>
      </c>
      <c r="J2070" s="39">
        <f>[2]Emissions!J1458</f>
        <v>870.14005627572033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298.54177374675902</v>
      </c>
      <c r="F2071" s="39">
        <f>[2]Emissions!F1344</f>
        <v>0</v>
      </c>
      <c r="G2071" s="39">
        <f>[2]Emissions!G1344</f>
        <v>577.74323022096542</v>
      </c>
      <c r="H2071" s="39">
        <f>[2]Emissions!H1344</f>
        <v>577.74323022096542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152.69411507906841</v>
      </c>
      <c r="F2072" s="39">
        <f>[2]Emissions!F1386</f>
        <v>4350.2244143727667</v>
      </c>
      <c r="G2072" s="39">
        <f>[2]Emissions!G1386</f>
        <v>4350.2244143727667</v>
      </c>
      <c r="H2072" s="39">
        <f>[2]Emissions!H1386</f>
        <v>4634.8688774258744</v>
      </c>
      <c r="I2072" s="39">
        <f>[2]Emissions!I1386</f>
        <v>0</v>
      </c>
      <c r="J2072" s="39">
        <f>[2]Emissions!J1386</f>
        <v>0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752.34103561317011</v>
      </c>
      <c r="F2074" s="39">
        <f>[2]Emissions!F791</f>
        <v>3935.5932503408312</v>
      </c>
      <c r="G2074" s="39">
        <f>[2]Emissions!G791</f>
        <v>6065.1329010943264</v>
      </c>
      <c r="H2074" s="39">
        <f>[2]Emissions!H791</f>
        <v>10612.91879455227</v>
      </c>
      <c r="I2074" s="39">
        <f>[2]Emissions!I791</f>
        <v>14038.802483919761</v>
      </c>
      <c r="J2074" s="39">
        <f>[2]Emissions!J791</f>
        <v>15748.856160178169</v>
      </c>
      <c r="K2074" s="39">
        <f>[2]Emissions!K791</f>
        <v>16157.156563520261</v>
      </c>
      <c r="L2074" s="39">
        <f>[2]Emissions!L791</f>
        <v>16157.15656352027</v>
      </c>
      <c r="M2074" s="39">
        <f>[2]Emissions!M791</f>
        <v>16185.55557529006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0.50326122069052115</v>
      </c>
      <c r="F2077" s="39">
        <f>[2]Emissions!F1025</f>
        <v>0.41938435057543411</v>
      </c>
      <c r="G2077" s="39">
        <f>[2]Emissions!G1025</f>
        <v>0.3355074804603474</v>
      </c>
      <c r="H2077" s="39">
        <f>[2]Emissions!H1025</f>
        <v>0.25163061034526057</v>
      </c>
      <c r="I2077" s="39">
        <f>[2]Emissions!I1025</f>
        <v>0.17239481847729221</v>
      </c>
      <c r="J2077" s="39">
        <f>[2]Emissions!J1025</f>
        <v>8.3876870115086891E-2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4.3539083860032593E-2</v>
      </c>
      <c r="F2078" s="39">
        <f>[2]Emissions!F1169</f>
        <v>5.1678858891668289E-2</v>
      </c>
      <c r="G2078" s="39">
        <f>[2]Emissions!G1169</f>
        <v>1.0717436548297651E-2</v>
      </c>
      <c r="H2078" s="39">
        <f>[2]Emissions!H1169</f>
        <v>6.8859039393541682E-2</v>
      </c>
      <c r="I2078" s="39">
        <f>[2]Emissions!I1169</f>
        <v>7.5780241468855924E-2</v>
      </c>
      <c r="J2078" s="39">
        <f>[2]Emissions!J1169</f>
        <v>8.3604506067978535E-2</v>
      </c>
      <c r="K2078" s="39">
        <f>[2]Emissions!K1169</f>
        <v>7.8797927558629785E-2</v>
      </c>
      <c r="L2078" s="39">
        <f>[2]Emissions!L1169</f>
        <v>7.8041719613372473E-2</v>
      </c>
      <c r="M2078" s="39">
        <f>[2]Emissions!M1169</f>
        <v>7.7482925014994389E-2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72.055755923006714</v>
      </c>
      <c r="F2079" s="39">
        <f>[2]Emissions!F860</f>
        <v>661.05944487152965</v>
      </c>
      <c r="G2079" s="39">
        <f>[2]Emissions!G860</f>
        <v>1182.507748450558</v>
      </c>
      <c r="H2079" s="39">
        <f>[2]Emissions!H860</f>
        <v>1110.451992527562</v>
      </c>
      <c r="I2079" s="39">
        <f>[2]Emissions!I860</f>
        <v>0</v>
      </c>
      <c r="J2079" s="39">
        <f>[2]Emissions!J860</f>
        <v>811.84465788862326</v>
      </c>
      <c r="K2079" s="39">
        <f>[2]Emissions!K860</f>
        <v>857.77560514982997</v>
      </c>
      <c r="L2079" s="39">
        <f>[2]Emissions!L860</f>
        <v>-3.5396593667161537E-5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5691.3118620000014</v>
      </c>
      <c r="F2080" s="39">
        <f>[2]Emissions!F1610</f>
        <v>5073.1357725000007</v>
      </c>
      <c r="G2080" s="39">
        <f>[2]Emissions!G1610</f>
        <v>4914.7186605000024</v>
      </c>
      <c r="H2080" s="39">
        <f>[2]Emissions!H1610</f>
        <v>4940.568304224772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20687.24568506765</v>
      </c>
      <c r="F2082" s="39">
        <f>[2]Emissions!F1411</f>
        <v>9123.0807642018081</v>
      </c>
      <c r="G2082" s="39">
        <f>[2]Emissions!G1411</f>
        <v>7298.4646113614472</v>
      </c>
      <c r="H2082" s="39">
        <f>[2]Emissions!H1411</f>
        <v>7298.4646113614472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0.23920268406862691</v>
      </c>
      <c r="F2084" s="39">
        <f>[2]Emissions!F682</f>
        <v>0.19136214725490189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2061.9249706074511</v>
      </c>
      <c r="F2085" s="39">
        <f>[2]Emissions!F718</f>
        <v>1596.54932769116</v>
      </c>
      <c r="G2085" s="39">
        <f>[2]Emissions!G718</f>
        <v>25.46859675</v>
      </c>
      <c r="H2085" s="39">
        <f>[2]Emissions!H718</f>
        <v>35585.191364685918</v>
      </c>
      <c r="I2085" s="39">
        <f>[2]Emissions!I718</f>
        <v>19931.201892908699</v>
      </c>
      <c r="J2085" s="39">
        <f>[2]Emissions!J718</f>
        <v>4235.8048669613609</v>
      </c>
      <c r="K2085" s="39">
        <f>[2]Emissions!K718</f>
        <v>18918.247382991529</v>
      </c>
      <c r="L2085" s="39">
        <f>[2]Emissions!L718</f>
        <v>19180.19470152917</v>
      </c>
      <c r="M2085" s="39">
        <f>[2]Emissions!M718</f>
        <v>19398.150096206271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9883.0453608182233</v>
      </c>
      <c r="F2086" s="39">
        <f>[2]Emissions!F748</f>
        <v>6456.2996766666674</v>
      </c>
      <c r="G2086" s="39">
        <f>[2]Emissions!G748</f>
        <v>5165.0397413333321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78.91283775171317</v>
      </c>
      <c r="F2088" s="39">
        <f>[2]Emissions!F742</f>
        <v>384.49771173790202</v>
      </c>
      <c r="G2088" s="39">
        <f>[2]Emissions!G742</f>
        <v>579.30759395505174</v>
      </c>
      <c r="H2088" s="39">
        <f>[2]Emissions!H742</f>
        <v>1024.2808822481791</v>
      </c>
      <c r="I2088" s="39">
        <f>[2]Emissions!I742</f>
        <v>1440.7217463380671</v>
      </c>
      <c r="J2088" s="39">
        <f>[2]Emissions!J742</f>
        <v>1620.2042664580181</v>
      </c>
      <c r="K2088" s="39">
        <f>[2]Emissions!K742</f>
        <v>1663.058351318193</v>
      </c>
      <c r="L2088" s="39">
        <f>[2]Emissions!L742</f>
        <v>1663.058351318193</v>
      </c>
      <c r="M2088" s="39">
        <f>[2]Emissions!M742</f>
        <v>1682.4151656133149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28299.624960603731</v>
      </c>
      <c r="F2091" s="39">
        <f>[2]Emissions!F1576</f>
        <v>11647.67740693421</v>
      </c>
      <c r="G2091" s="39">
        <f>[2]Emissions!G1576</f>
        <v>7765.1182712894752</v>
      </c>
      <c r="H2091" s="39">
        <f>[2]Emissions!H1576</f>
        <v>3882.559135644738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7273.7677247942393</v>
      </c>
      <c r="G2092" s="39">
        <f>[2]Emissions!G1470</f>
        <v>5819.0141798353898</v>
      </c>
      <c r="H2092" s="39">
        <f>[2]Emissions!H1470</f>
        <v>4364.260634876543</v>
      </c>
      <c r="I2092" s="39">
        <f>[2]Emissions!I1470</f>
        <v>2909.5070899176958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197.2244763157895</v>
      </c>
      <c r="F2097" s="39">
        <f>[2]Emissions!F1570</f>
        <v>147.9183572368421</v>
      </c>
      <c r="G2097" s="39">
        <f>[2]Emissions!G1570</f>
        <v>98.612238157894765</v>
      </c>
      <c r="H2097" s="39">
        <f>[2]Emissions!H1570</f>
        <v>49.306119078947383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845.85628536585193</v>
      </c>
      <c r="F2098" s="39">
        <f>[2]Emissions!F1500</f>
        <v>676.68502829268311</v>
      </c>
      <c r="G2098" s="39">
        <f>[2]Emissions!G1500</f>
        <v>507.51377121951231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6.4936694960464889</v>
      </c>
      <c r="F2099" s="39">
        <f>[2]Emissions!F1464</f>
        <v>6.2165896707818948</v>
      </c>
      <c r="G2099" s="39">
        <f>[2]Emissions!G1464</f>
        <v>7.28650893871683</v>
      </c>
      <c r="H2099" s="39">
        <f>[2]Emissions!H1464</f>
        <v>9.2669626043991453</v>
      </c>
      <c r="I2099" s="39">
        <f>[2]Emissions!I1464</f>
        <v>11.1662884864734</v>
      </c>
      <c r="J2099" s="39">
        <f>[2]Emissions!J1464</f>
        <v>4.5042066324938457</v>
      </c>
      <c r="K2099" s="39">
        <f>[2]Emissions!K1464</f>
        <v>40.921925690127551</v>
      </c>
      <c r="L2099" s="39">
        <f>[2]Emissions!L1464</f>
        <v>39.156309347785196</v>
      </c>
      <c r="M2099" s="39">
        <f>[2]Emissions!M1464</f>
        <v>42.767257554315151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0</v>
      </c>
      <c r="L2101" s="39">
        <f>[2]Emissions!L999</f>
        <v>0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321.12743042180108</v>
      </c>
      <c r="G2103" s="39">
        <f>[2]Emissions!G1634</f>
        <v>452.24087482110139</v>
      </c>
      <c r="H2103" s="39">
        <f>[2]Emissions!H1634</f>
        <v>630.57370520015411</v>
      </c>
      <c r="I2103" s="39">
        <f>[2]Emissions!I1634</f>
        <v>858.99698775663876</v>
      </c>
      <c r="J2103" s="39">
        <f>[2]Emissions!J1634</f>
        <v>537.86955733483796</v>
      </c>
      <c r="K2103" s="39">
        <f>[2]Emissions!K1634</f>
        <v>581.92727460558854</v>
      </c>
      <c r="L2103" s="39">
        <f>[2]Emissions!L1634</f>
        <v>657.9869768177474</v>
      </c>
      <c r="M2103" s="39">
        <f>[2]Emissions!M1634</f>
        <v>654.41728838913343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198.2479908878571</v>
      </c>
      <c r="F2106" s="39">
        <f>[2]Emissions!F1564</f>
        <v>148.6859931658928</v>
      </c>
      <c r="G2106" s="39">
        <f>[2]Emissions!G1564</f>
        <v>99.123995443928564</v>
      </c>
      <c r="H2106" s="39">
        <f>[2]Emissions!H1564</f>
        <v>49.561997721964261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5.5116511507690893</v>
      </c>
      <c r="F2107" s="39">
        <f>[2]Emissions!F1494</f>
        <v>7.3013224931392484</v>
      </c>
      <c r="G2107" s="39">
        <f>[2]Emissions!G1494</f>
        <v>9.8439073060562556</v>
      </c>
      <c r="H2107" s="39">
        <f>[2]Emissions!H1494</f>
        <v>10.800484805229731</v>
      </c>
      <c r="I2107" s="39">
        <f>[2]Emissions!I1494</f>
        <v>8.2913704140841968</v>
      </c>
      <c r="J2107" s="39">
        <f>[2]Emissions!J1494</f>
        <v>3.6244839767486008</v>
      </c>
      <c r="K2107" s="39">
        <f>[2]Emissions!K1494</f>
        <v>10.32507356474283</v>
      </c>
      <c r="L2107" s="39">
        <f>[2]Emissions!L1494</f>
        <v>9.628046940299221</v>
      </c>
      <c r="M2107" s="39">
        <f>[2]Emissions!M1494</f>
        <v>9.7945156828293616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166.91401411622681</v>
      </c>
      <c r="F2108" s="39">
        <f>[2]Emissions!F1392</f>
        <v>193.70892629047989</v>
      </c>
      <c r="G2108" s="39">
        <f>[2]Emissions!G1392</f>
        <v>165.47874300725491</v>
      </c>
      <c r="H2108" s="39">
        <f>[2]Emissions!H1392</f>
        <v>33.079207444906977</v>
      </c>
      <c r="I2108" s="39">
        <f>[2]Emissions!I1392</f>
        <v>0</v>
      </c>
      <c r="J2108" s="39">
        <f>[2]Emissions!J1392</f>
        <v>0</v>
      </c>
      <c r="K2108" s="39">
        <f>[2]Emissions!K1392</f>
        <v>0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47.962283399999997</v>
      </c>
      <c r="F2112" s="39">
        <f>[2]Emissions!F1652</f>
        <v>35.971712549999999</v>
      </c>
      <c r="G2112" s="39">
        <f>[2]Emissions!G1652</f>
        <v>45.181916465185772</v>
      </c>
      <c r="H2112" s="39">
        <f>[2]Emissions!H1652</f>
        <v>11.990570849999999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195.42396497469289</v>
      </c>
      <c r="I2113" s="39">
        <f>[2]Emissions!I1628</f>
        <v>1083.562898509306</v>
      </c>
      <c r="J2113" s="39">
        <f>[2]Emissions!J1628</f>
        <v>888.13893353461413</v>
      </c>
      <c r="K2113" s="39">
        <f>[2]Emissions!K1628</f>
        <v>0</v>
      </c>
      <c r="L2113" s="39">
        <f>[2]Emissions!L1628</f>
        <v>0</v>
      </c>
      <c r="M2113" s="39">
        <f>[2]Emissions!M1628</f>
        <v>0.37464827664534461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171.46987041428571</v>
      </c>
      <c r="F2114" s="39">
        <f>[2]Emissions!F1558</f>
        <v>128.6024028107143</v>
      </c>
      <c r="G2114" s="39">
        <f>[2]Emissions!G1558</f>
        <v>128.6024028107143</v>
      </c>
      <c r="H2114" s="39">
        <f>[2]Emissions!H1558</f>
        <v>81.448188446785679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1026.287037658537</v>
      </c>
      <c r="G2115" s="39">
        <f>[2]Emissions!G1488</f>
        <v>769.71527824390228</v>
      </c>
      <c r="H2115" s="39">
        <f>[2]Emissions!H1488</f>
        <v>513.14351882926803</v>
      </c>
      <c r="I2115" s="39">
        <f>[2]Emissions!I1488</f>
        <v>256.5717594146339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1.464412534483482</v>
      </c>
      <c r="I2116" s="39">
        <f>[2]Emissions!I1423</f>
        <v>4.7696656980431484</v>
      </c>
      <c r="J2116" s="39">
        <f>[2]Emissions!J1423</f>
        <v>7.4128857604599681</v>
      </c>
      <c r="K2116" s="39">
        <f>[2]Emissions!K1423</f>
        <v>7.0571552673835214</v>
      </c>
      <c r="L2116" s="39">
        <f>[2]Emissions!L1423</f>
        <v>6.8233892740937492</v>
      </c>
      <c r="M2116" s="39">
        <f>[2]Emissions!M1423</f>
        <v>6.6262948102464954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11.513324489485891</v>
      </c>
      <c r="F2117" s="39">
        <f>[2]Emissions!F987</f>
        <v>44.116064100119821</v>
      </c>
      <c r="G2117" s="39">
        <f>[2]Emissions!G987</f>
        <v>47.890369448586597</v>
      </c>
      <c r="H2117" s="39">
        <f>[2]Emissions!H987</f>
        <v>60.104510771759941</v>
      </c>
      <c r="I2117" s="39">
        <f>[2]Emissions!I987</f>
        <v>66.780384715590685</v>
      </c>
      <c r="J2117" s="39">
        <f>[2]Emissions!J987</f>
        <v>74.315966500792996</v>
      </c>
      <c r="K2117" s="39">
        <f>[2]Emissions!K987</f>
        <v>73.878941927109224</v>
      </c>
      <c r="L2117" s="39">
        <f>[2]Emissions!L987</f>
        <v>73.754217350706298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7.2935119127361299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1053.2725530476191</v>
      </c>
      <c r="F2123" s="39">
        <f>[2]Emissions!F1622</f>
        <v>608.52551380345619</v>
      </c>
      <c r="G2123" s="39">
        <f>[2]Emissions!G1622</f>
        <v>473.38813206897072</v>
      </c>
      <c r="H2123" s="39">
        <f>[2]Emissions!H1622</f>
        <v>282.3163996461538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1.9476355000000001</v>
      </c>
      <c r="F2124" s="39">
        <f>[2]Emissions!F1552</f>
        <v>1.9476354999999621</v>
      </c>
      <c r="G2124" s="39">
        <f>[2]Emissions!G1552</f>
        <v>1.850253725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1.7308070687000321</v>
      </c>
      <c r="F2126" s="39">
        <f>[2]Emissions!F981</f>
        <v>0.66838725127415222</v>
      </c>
      <c r="G2126" s="39">
        <f>[2]Emissions!G981</f>
        <v>0.1289585738972307</v>
      </c>
      <c r="H2126" s="39">
        <f>[2]Emissions!H981</f>
        <v>0.42617093516648108</v>
      </c>
      <c r="I2126" s="39">
        <f>[2]Emissions!I981</f>
        <v>0.31642052912436641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60966.678104977342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46036.891520000092</v>
      </c>
      <c r="J2132" s="39">
        <f>[2]Emissions!J1616</f>
        <v>46036.891519999997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46048.477945485924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1599.5463069932391</v>
      </c>
      <c r="H2134" s="39">
        <f>[2]Emissions!H1476</f>
        <v>6231.7757747310661</v>
      </c>
      <c r="I2134" s="39">
        <f>[2]Emissions!I1476</f>
        <v>1673.345337770744</v>
      </c>
      <c r="J2134" s="39">
        <f>[2]Emissions!J1476</f>
        <v>0</v>
      </c>
      <c r="K2134" s="39">
        <f>[2]Emissions!K1476</f>
        <v>1651.420580303733</v>
      </c>
      <c r="L2134" s="39">
        <f>[2]Emissions!L1476</f>
        <v>710.42243831934161</v>
      </c>
      <c r="M2134" s="39">
        <f>[2]Emissions!M1476</f>
        <v>1439.480694627129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6533.2690329864936</v>
      </c>
      <c r="F2135" s="39">
        <f>[2]Emissions!F1417</f>
        <v>5766.4702304526754</v>
      </c>
      <c r="G2135" s="39">
        <f>[2]Emissions!G1417</f>
        <v>5538.4710651986634</v>
      </c>
      <c r="H2135" s="39">
        <f>[2]Emissions!H1417</f>
        <v>4210.1429135802464</v>
      </c>
      <c r="I2135" s="39">
        <f>[2]Emissions!I1417</f>
        <v>2806.76194238683</v>
      </c>
      <c r="J2135" s="39">
        <f>[2]Emissions!J1417</f>
        <v>1403.3809711934159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0.39922024279243118</v>
      </c>
      <c r="G2136" s="39">
        <f>[2]Emissions!G1267</f>
        <v>0.31937619423394498</v>
      </c>
      <c r="H2136" s="39">
        <f>[2]Emissions!H1267</f>
        <v>0.23953214567545861</v>
      </c>
      <c r="I2136" s="39">
        <f>[2]Emissions!I1267</f>
        <v>0.15968809711697249</v>
      </c>
      <c r="J2136" s="39">
        <f>[2]Emissions!J1267</f>
        <v>7.9844048558486203E-2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3.6543305115936689E-2</v>
      </c>
      <c r="F2137" s="39">
        <f>[2]Emissions!F1162</f>
        <v>2.923464409274935E-2</v>
      </c>
      <c r="G2137" s="39">
        <f>[2]Emissions!G1162</f>
        <v>2.1925983069562009E-2</v>
      </c>
      <c r="H2137" s="39">
        <f>[2]Emissions!H1162</f>
        <v>1.461732204637467E-2</v>
      </c>
      <c r="I2137" s="39">
        <f>[2]Emissions!I1162</f>
        <v>7.3086610231873333E-3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11.72086030228161</v>
      </c>
      <c r="F2138" s="39">
        <f>[2]Emissions!F975</f>
        <v>0</v>
      </c>
      <c r="G2138" s="39">
        <f>[2]Emissions!G975</f>
        <v>11.72086030228161</v>
      </c>
      <c r="H2138" s="39">
        <f>[2]Emissions!H975</f>
        <v>2.124362492373232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9.4871400262197714</v>
      </c>
      <c r="H2140" s="39">
        <f>[2]Emissions!H724</f>
        <v>85.548793721756127</v>
      </c>
      <c r="I2140" s="39">
        <f>[2]Emissions!I724</f>
        <v>136.54698544413171</v>
      </c>
      <c r="J2140" s="39">
        <f>[2]Emissions!J724</f>
        <v>166.29806731630859</v>
      </c>
      <c r="K2140" s="39">
        <f>[2]Emissions!K724</f>
        <v>142.25546539313851</v>
      </c>
      <c r="L2140" s="39">
        <f>[2]Emissions!L724</f>
        <v>156.3667688218197</v>
      </c>
      <c r="M2140" s="39">
        <f>[2]Emissions!M724</f>
        <v>174.35985216337059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47.689531251069347</v>
      </c>
      <c r="G2143" s="39">
        <f>[2]Emissions!G1582</f>
        <v>58.954781688569312</v>
      </c>
      <c r="H2143" s="39">
        <f>[2]Emissions!H1582</f>
        <v>80.276528563482941</v>
      </c>
      <c r="I2143" s="39">
        <f>[2]Emissions!I1582</f>
        <v>96.145485261510998</v>
      </c>
      <c r="J2143" s="39">
        <f>[2]Emissions!J1582</f>
        <v>120.9693762813887</v>
      </c>
      <c r="K2143" s="39">
        <f>[2]Emissions!K1582</f>
        <v>121.58563536810451</v>
      </c>
      <c r="L2143" s="39">
        <f>[2]Emissions!L1582</f>
        <v>121.76150030497629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0</v>
      </c>
      <c r="F2144" s="39">
        <f>[2]Emissions!F1261</f>
        <v>0</v>
      </c>
      <c r="G2144" s="39">
        <f>[2]Emissions!G1261</f>
        <v>0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7.1900078084132527E-2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3.5950039042066242E-2</v>
      </c>
      <c r="I2145" s="39">
        <f>[2]Emissions!I1156</f>
        <v>2.3966692694710839E-2</v>
      </c>
      <c r="J2145" s="39">
        <f>[2]Emissions!J1156</f>
        <v>1.1983346347355419E-2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2623.545536629143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24.796196804135079</v>
      </c>
      <c r="F2147" s="39">
        <f>[2]Emissions!F772</f>
        <v>25.540573515422881</v>
      </c>
      <c r="G2147" s="39">
        <f>[2]Emissions!G772</f>
        <v>135.539077035346</v>
      </c>
      <c r="H2147" s="39">
        <f>[2]Emissions!H772</f>
        <v>147.73279082905191</v>
      </c>
      <c r="I2147" s="39">
        <f>[2]Emissions!I772</f>
        <v>177.69208988952309</v>
      </c>
      <c r="J2147" s="39">
        <f>[2]Emissions!J772</f>
        <v>198.57660556233299</v>
      </c>
      <c r="K2147" s="39">
        <f>[2]Emissions!K772</f>
        <v>175.48818181188531</v>
      </c>
      <c r="L2147" s="39">
        <f>[2]Emissions!L772</f>
        <v>198.77449071882171</v>
      </c>
      <c r="M2147" s="39">
        <f>[2]Emissions!M772</f>
        <v>171.3589555905547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51.339501892689441</v>
      </c>
      <c r="F2148" s="39">
        <f>[2]Emissions!F766</f>
        <v>470.04837464911827</v>
      </c>
      <c r="G2148" s="39">
        <f>[2]Emissions!G766</f>
        <v>840.45291384121992</v>
      </c>
      <c r="H2148" s="39">
        <f>[2]Emissions!H766</f>
        <v>25124.498620321931</v>
      </c>
      <c r="I2148" s="39">
        <f>[2]Emissions!I766</f>
        <v>40392.685612351059</v>
      </c>
      <c r="J2148" s="39">
        <f>[2]Emissions!J766</f>
        <v>40969.526091498847</v>
      </c>
      <c r="K2148" s="39">
        <f>[2]Emissions!K766</f>
        <v>42534.164617301292</v>
      </c>
      <c r="L2148" s="39">
        <f>[2]Emissions!L766</f>
        <v>44096.815649090873</v>
      </c>
      <c r="M2148" s="39">
        <f>[2]Emissions!M766</f>
        <v>44352.524323815647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8429.4943053605093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8.2742099528518923E-2</v>
      </c>
      <c r="F2150" s="39">
        <f>[2]Emissions!F706</f>
        <v>6.6193679622815096E-2</v>
      </c>
      <c r="G2150" s="39">
        <f>[2]Emissions!G706</f>
        <v>4.9645259717111298E-2</v>
      </c>
      <c r="H2150" s="39">
        <f>[2]Emissions!H706</f>
        <v>3.3096839811407507E-2</v>
      </c>
      <c r="I2150" s="39">
        <f>[2]Emissions!I706</f>
        <v>1.6548419905703739E-2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1.2434443305997681E-3</v>
      </c>
      <c r="I2151" s="39">
        <f>[2]Emissions!I1037</f>
        <v>1.243444330600146E-3</v>
      </c>
      <c r="J2151" s="39">
        <f>[2]Emissions!J1037</f>
        <v>9.0707278072595862E-3</v>
      </c>
      <c r="K2151" s="39">
        <f>[2]Emissions!K1037</f>
        <v>5.2679878605785317E-2</v>
      </c>
      <c r="L2151" s="39">
        <f>[2]Emissions!L1037</f>
        <v>0.32663480028883207</v>
      </c>
      <c r="M2151" s="39">
        <f>[2]Emissions!M1037</f>
        <v>0.42164549011637209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9.4164194045237686</v>
      </c>
      <c r="G2152" s="39">
        <f>[2]Emissions!G700</f>
        <v>8.8483643816994348</v>
      </c>
      <c r="H2152" s="39">
        <f>[2]Emissions!H700</f>
        <v>8.2798720570869389</v>
      </c>
      <c r="I2152" s="39">
        <f>[2]Emissions!I700</f>
        <v>7.71225433605077</v>
      </c>
      <c r="J2152" s="39">
        <f>[2]Emissions!J700</f>
        <v>7.7122543360507692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10.69296258278575</v>
      </c>
      <c r="H2154" s="39">
        <f>[2]Emissions!H1597</f>
        <v>5.3464812913928581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63.537609927599199</v>
      </c>
      <c r="F2155" s="39">
        <f>[2]Emissions!F1069</f>
        <v>2504.8987115349842</v>
      </c>
      <c r="G2155" s="39">
        <f>[2]Emissions!G1069</f>
        <v>4620.8065689874129</v>
      </c>
      <c r="H2155" s="39">
        <f>[2]Emissions!H1069</f>
        <v>7208.9693081958867</v>
      </c>
      <c r="I2155" s="39">
        <f>[2]Emissions!I1069</f>
        <v>9370.2215312742446</v>
      </c>
      <c r="J2155" s="39">
        <f>[2]Emissions!J1069</f>
        <v>9796.2665753058536</v>
      </c>
      <c r="K2155" s="39">
        <f>[2]Emissions!K1069</f>
        <v>10337.903117178639</v>
      </c>
      <c r="L2155" s="39">
        <f>[2]Emissions!L1069</f>
        <v>10957.01845733391</v>
      </c>
      <c r="M2155" s="39">
        <f>[2]Emissions!M1069</f>
        <v>11638.731781722739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1.451445318601813E-2</v>
      </c>
      <c r="F2157" s="39">
        <f>[2]Emissions!F1077</f>
        <v>1.34189081967214E-2</v>
      </c>
      <c r="G2157" s="39">
        <f>[2]Emissions!G1077</f>
        <v>3.5646107302534152E-3</v>
      </c>
      <c r="H2157" s="39">
        <f>[2]Emissions!H1077</f>
        <v>6.5924618308494673E-3</v>
      </c>
      <c r="I2157" s="39">
        <f>[2]Emissions!I1077</f>
        <v>3.354727049179866E-3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2086.2028794289731</v>
      </c>
      <c r="G2159" s="39">
        <f>[2]Emissions!G783</f>
        <v>2230.488500264983</v>
      </c>
      <c r="H2159" s="39">
        <f>[2]Emissions!H783</f>
        <v>2973.2385618765302</v>
      </c>
      <c r="I2159" s="39">
        <f>[2]Emissions!I783</f>
        <v>3116.1936333305539</v>
      </c>
      <c r="J2159" s="39">
        <f>[2]Emissions!J783</f>
        <v>4020.3317702427989</v>
      </c>
      <c r="K2159" s="39">
        <f>[2]Emissions!K783</f>
        <v>1559.816373031179</v>
      </c>
      <c r="L2159" s="39">
        <f>[2]Emissions!L783</f>
        <v>1505.0283456723309</v>
      </c>
      <c r="M2159" s="39">
        <f>[2]Emissions!M783</f>
        <v>1251.3430667120961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2099.668928485848</v>
      </c>
      <c r="F2161" s="39">
        <f>[2]Emissions!F1324</f>
        <v>1230.662163762946</v>
      </c>
      <c r="G2161" s="39">
        <f>[2]Emissions!G1324</f>
        <v>1944.449528187957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1.6986385314685298E-2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6.7945541258741231E-3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499.11864398148128</v>
      </c>
      <c r="F2163" s="39">
        <f>[2]Emissions!F1438</f>
        <v>218.91168595679011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7.6411522633744866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11.24489993802743</v>
      </c>
      <c r="H2166" s="39">
        <f>[2]Emissions!H815</f>
        <v>11.244899938027419</v>
      </c>
      <c r="I2166" s="39">
        <f>[2]Emissions!I815</f>
        <v>11.24489993802743</v>
      </c>
      <c r="J2166" s="39">
        <f>[2]Emissions!J815</f>
        <v>11.24489993802743</v>
      </c>
      <c r="K2166" s="39">
        <f>[2]Emissions!K815</f>
        <v>1.6936651231900079</v>
      </c>
      <c r="L2166" s="39">
        <f>[2]Emissions!L815</f>
        <v>11.24489993802743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622.55987406478448</v>
      </c>
      <c r="F2167" s="39">
        <f>[2]Emissions!F1021</f>
        <v>547.16288397808137</v>
      </c>
      <c r="G2167" s="39">
        <f>[2]Emissions!G1021</f>
        <v>437.73030718246503</v>
      </c>
      <c r="H2167" s="39">
        <f>[2]Emissions!H1021</f>
        <v>293.94650818816689</v>
      </c>
      <c r="I2167" s="39">
        <f>[2]Emissions!I1021</f>
        <v>206.07876935828361</v>
      </c>
      <c r="J2167" s="39">
        <f>[2]Emissions!J1021</f>
        <v>101.5890477269173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70.668843428571449</v>
      </c>
      <c r="F2168" s="39">
        <f>[2]Emissions!F1235</f>
        <v>56.535074742857191</v>
      </c>
      <c r="G2168" s="39">
        <f>[2]Emissions!G1235</f>
        <v>42.40130605714284</v>
      </c>
      <c r="H2168" s="39">
        <f>[2]Emissions!H1235</f>
        <v>28.26753737142857</v>
      </c>
      <c r="I2168" s="39">
        <f>[2]Emissions!I1235</f>
        <v>14.13376868571428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565.29058022940478</v>
      </c>
      <c r="F2169" s="39">
        <f>[2]Emissions!F823</f>
        <v>428.59298195999997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12931.12888912687</v>
      </c>
      <c r="F2170" s="39">
        <f>[2]Emissions!F1243</f>
        <v>16049.32749637127</v>
      </c>
      <c r="G2170" s="39">
        <f>[2]Emissions!G1243</f>
        <v>17966.278475403869</v>
      </c>
      <c r="H2170" s="39">
        <f>[2]Emissions!H1243</f>
        <v>21888.020700449339</v>
      </c>
      <c r="I2170" s="39">
        <f>[2]Emissions!I1243</f>
        <v>23176.114255813569</v>
      </c>
      <c r="J2170" s="39">
        <f>[2]Emissions!J1243</f>
        <v>25572.71336910838</v>
      </c>
      <c r="K2170" s="39">
        <f>[2]Emissions!K1243</f>
        <v>25762.03127690369</v>
      </c>
      <c r="L2170" s="39">
        <f>[2]Emissions!L1243</f>
        <v>25983.784450543819</v>
      </c>
      <c r="M2170" s="39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1.9687785138331431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27970.068637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39583.599999999999</v>
      </c>
      <c r="I2176" s="39">
        <f>[2]Emissions!I662</f>
        <v>50539.644241629321</v>
      </c>
      <c r="J2176" s="39">
        <f>[2]Emissions!J662</f>
        <v>50659.25761524259</v>
      </c>
      <c r="K2176" s="39">
        <f>[2]Emissions!K662</f>
        <v>0</v>
      </c>
      <c r="L2176" s="39">
        <f>[2]Emissions!L662</f>
        <v>45657.936687150577</v>
      </c>
      <c r="M2176" s="39">
        <f>[2]Emissions!M662</f>
        <v>48037.933319911062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7643.2866589137739</v>
      </c>
      <c r="F2179" s="39">
        <f>[2]Emissions!F1107</f>
        <v>5183.8612973338686</v>
      </c>
      <c r="G2179" s="39">
        <f>[2]Emissions!G1107</f>
        <v>6893.9981005171167</v>
      </c>
      <c r="H2179" s="39">
        <f>[2]Emissions!H1107</f>
        <v>3147.4000507460969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1.1158625609298219E-5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41.289384572774892</v>
      </c>
      <c r="F2185" s="39">
        <f>[2]Emissions!F1359</f>
        <v>41.289384572774892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0</v>
      </c>
      <c r="L2186" s="39">
        <f>[2]Emissions!L1052</f>
        <v>0</v>
      </c>
      <c r="M2186" s="39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3624.1589519550748</v>
      </c>
      <c r="F2187" s="39">
        <f>[2]Emissions!F1122</f>
        <v>2899.3271615640601</v>
      </c>
      <c r="G2187" s="39">
        <f>[2]Emissions!G1122</f>
        <v>2174.495371173045</v>
      </c>
      <c r="H2187" s="39">
        <f>[2]Emissions!H1122</f>
        <v>1775.25802200928</v>
      </c>
      <c r="I2187" s="39">
        <f>[2]Emissions!I1122</f>
        <v>1156.68671962341</v>
      </c>
      <c r="J2187" s="39">
        <f>[2]Emissions!J1122</f>
        <v>1147.650334785774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187.28535833333319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12561.50386078482</v>
      </c>
      <c r="F2191" s="39">
        <f>[2]Emissions!F1197</f>
        <v>19040.026059286181</v>
      </c>
      <c r="G2191" s="39">
        <f>[2]Emissions!G1197</f>
        <v>25643.520598854731</v>
      </c>
      <c r="H2191" s="39">
        <f>[2]Emissions!H1197</f>
        <v>47326.744176646353</v>
      </c>
      <c r="I2191" s="39">
        <f>[2]Emissions!I1197</f>
        <v>53115.349249244231</v>
      </c>
      <c r="J2191" s="39">
        <f>[2]Emissions!J1197</f>
        <v>58993.692904277588</v>
      </c>
      <c r="K2191" s="39">
        <f>[2]Emissions!K1197</f>
        <v>58375.168122440031</v>
      </c>
      <c r="L2191" s="39">
        <f>[2]Emissions!L1197</f>
        <v>58603.784517510569</v>
      </c>
      <c r="M2191" s="39">
        <f>[2]Emissions!M1197</f>
        <v>58566.980917744193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580.44199932546371</v>
      </c>
      <c r="F2192" s="39">
        <f>[2]Emissions!F1190</f>
        <v>475.00836647554797</v>
      </c>
      <c r="G2192" s="39">
        <f>[2]Emissions!G1190</f>
        <v>356.25627485666109</v>
      </c>
      <c r="H2192" s="39">
        <f>[2]Emissions!H1190</f>
        <v>232.17679973018559</v>
      </c>
      <c r="I2192" s="39">
        <f>[2]Emissions!I1190</f>
        <v>116.0883998650928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92.860380983700324</v>
      </c>
      <c r="F2193" s="39">
        <f>[2]Emissions!F881</f>
        <v>165.99278664475261</v>
      </c>
      <c r="G2193" s="39">
        <f>[2]Emissions!G881</f>
        <v>167.82309285834009</v>
      </c>
      <c r="H2193" s="39">
        <f>[2]Emissions!H881</f>
        <v>99.977471278594933</v>
      </c>
      <c r="I2193" s="39">
        <f>[2]Emissions!I881</f>
        <v>80.26920643904819</v>
      </c>
      <c r="J2193" s="39">
        <f>[2]Emissions!J881</f>
        <v>143.00240223039199</v>
      </c>
      <c r="K2193" s="39">
        <f>[2]Emissions!K881</f>
        <v>141.2277534011948</v>
      </c>
      <c r="L2193" s="39">
        <f>[2]Emissions!L881</f>
        <v>131.53909399055291</v>
      </c>
      <c r="M2193" s="39">
        <f>[2]Emissions!M881</f>
        <v>132.5594934124525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8.9994710585714843E-2</v>
      </c>
      <c r="J2194" s="39">
        <f>[2]Emissions!J1130</f>
        <v>8.9994710585714843E-2</v>
      </c>
      <c r="K2194" s="39">
        <f>[2]Emissions!K1130</f>
        <v>0.26363031879979187</v>
      </c>
      <c r="L2194" s="39">
        <f>[2]Emissions!L1130</f>
        <v>0.26318303803581811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44026.910193179923</v>
      </c>
      <c r="F2197" s="39">
        <f>[2]Emissions!F1219</f>
        <v>39586.317404020221</v>
      </c>
      <c r="G2197" s="39">
        <f>[2]Emissions!G1219</f>
        <v>31669.053923216179</v>
      </c>
      <c r="H2197" s="39">
        <f>[2]Emissions!H1219</f>
        <v>8596.3868813800254</v>
      </c>
      <c r="I2197" s="39">
        <f>[2]Emissions!I1219</f>
        <v>4298.1934406900173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5.1346828889084888</v>
      </c>
      <c r="G2199" s="39">
        <f>[2]Emissions!G896</f>
        <v>2.4451879248167292</v>
      </c>
      <c r="H2199" s="39">
        <f>[2]Emissions!H896</f>
        <v>8.6274762776371077</v>
      </c>
      <c r="I2199" s="39">
        <f>[2]Emissions!I896</f>
        <v>10.31501559550423</v>
      </c>
      <c r="J2199" s="39">
        <f>[2]Emissions!J896</f>
        <v>11.335674753225719</v>
      </c>
      <c r="K2199" s="39">
        <f>[2]Emissions!K896</f>
        <v>12.309234860933881</v>
      </c>
      <c r="L2199" s="39">
        <f>[2]Emissions!L896</f>
        <v>12.479671952689561</v>
      </c>
      <c r="M2199" s="39">
        <f>[2]Emissions!M896</f>
        <v>12.621485519664059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0.45185436660143508</v>
      </c>
      <c r="F2201" s="39">
        <f>[2]Emissions!F1604</f>
        <v>0.37501017612524468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17.954985127201549</v>
      </c>
      <c r="M2201" s="39">
        <f>[2]Emissions!M1604</f>
        <v>58.764408414872818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685.84613160000004</v>
      </c>
      <c r="G2203" s="39">
        <f>[2]Emissions!G1534</f>
        <v>516.53416542000014</v>
      </c>
      <c r="H2203" s="39">
        <f>[2]Emissions!H1534</f>
        <v>342.92306580000007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3329.5842113457861</v>
      </c>
      <c r="I2205" s="39">
        <f>[2]Emissions!I1150</f>
        <v>4790.2313575958688</v>
      </c>
      <c r="J2205" s="39">
        <f>[2]Emissions!J1150</f>
        <v>5607.2169061292598</v>
      </c>
      <c r="K2205" s="39">
        <f>[2]Emissions!K1150</f>
        <v>7766.1288280808712</v>
      </c>
      <c r="L2205" s="39">
        <f>[2]Emissions!L1150</f>
        <v>7766.1288280808712</v>
      </c>
      <c r="M2205" s="39">
        <f>[2]Emissions!M1150</f>
        <v>7058.1944959559914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889.66460789095106</v>
      </c>
      <c r="F2206" s="39">
        <f>[2]Emissions!F1013</f>
        <v>1048.439056387565</v>
      </c>
      <c r="G2206" s="39">
        <f>[2]Emissions!G1013</f>
        <v>559.87703942591941</v>
      </c>
      <c r="H2206" s="39">
        <f>[2]Emissions!H1013</f>
        <v>1723.7574912986211</v>
      </c>
      <c r="I2206" s="39">
        <f>[2]Emissions!I1013</f>
        <v>1902.2336171768541</v>
      </c>
      <c r="J2206" s="39">
        <f>[2]Emissions!J1013</f>
        <v>3516.5134144742419</v>
      </c>
      <c r="K2206" s="39">
        <f>[2]Emissions!K1013</f>
        <v>4992.8791290561167</v>
      </c>
      <c r="L2206" s="39">
        <f>[2]Emissions!L1013</f>
        <v>3179.3984240229229</v>
      </c>
      <c r="M2206" s="39">
        <f>[2]Emissions!M1013</f>
        <v>1628.707796843579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32.929227334479911</v>
      </c>
      <c r="F2209" s="39">
        <f>[2]Emissions!F1249</f>
        <v>133.33908520813151</v>
      </c>
      <c r="G2209" s="39">
        <f>[2]Emissions!G1249</f>
        <v>206.53254891039899</v>
      </c>
      <c r="H2209" s="39">
        <f>[2]Emissions!H1249</f>
        <v>322.96849271178468</v>
      </c>
      <c r="I2209" s="39">
        <f>[2]Emissions!I1249</f>
        <v>409.52490722282272</v>
      </c>
      <c r="J2209" s="39">
        <f>[2]Emissions!J1249</f>
        <v>493.64532688506188</v>
      </c>
      <c r="K2209" s="39">
        <f>[2]Emissions!K1249</f>
        <v>571.00205432896348</v>
      </c>
      <c r="L2209" s="39">
        <f>[2]Emissions!L1249</f>
        <v>574.3505160583876</v>
      </c>
      <c r="M2209" s="39">
        <f>[2]Emissions!M1249</f>
        <v>577.20353166166774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564.3740883789726</v>
      </c>
      <c r="F2210" s="39">
        <f>[2]Emissions!F1144</f>
        <v>659.88354116805704</v>
      </c>
      <c r="G2210" s="39">
        <f>[2]Emissions!G1144</f>
        <v>705.4360550195421</v>
      </c>
      <c r="H2210" s="39">
        <f>[2]Emissions!H1144</f>
        <v>780.75140041962277</v>
      </c>
      <c r="I2210" s="39">
        <f>[2]Emissions!I1144</f>
        <v>712.20280565468715</v>
      </c>
      <c r="J2210" s="39">
        <f>[2]Emissions!J1144</f>
        <v>701.2020046868605</v>
      </c>
      <c r="K2210" s="39">
        <f>[2]Emissions!K1144</f>
        <v>694.67579482824249</v>
      </c>
      <c r="L2210" s="39">
        <f>[2]Emissions!L1144</f>
        <v>691.45580668855803</v>
      </c>
      <c r="M2210" s="39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6.3104629629629629</v>
      </c>
      <c r="J2213" s="39">
        <f>[2]Emissions!J1452</f>
        <v>3.1552314814814819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3034.2808111111108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1517.1404055555561</v>
      </c>
      <c r="I2214" s="39">
        <f>[2]Emissions!I1445</f>
        <v>1011.426937037037</v>
      </c>
      <c r="J2214" s="39">
        <f>[2]Emissions!J1445</f>
        <v>505.7134685185182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9.0033445783132521E-2</v>
      </c>
      <c r="I2215" s="39">
        <f>[2]Emissions!I925</f>
        <v>9.0033445783132521E-2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0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0</v>
      </c>
      <c r="M2217" s="39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2956.7290202679342</v>
      </c>
      <c r="H2218" s="39">
        <f>[2]Emissions!H1380</f>
        <v>3160.8207418699189</v>
      </c>
      <c r="I2218" s="39">
        <f>[2]Emissions!I1380</f>
        <v>1264.328296747967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3640.4821503142948</v>
      </c>
      <c r="F2219" s="39">
        <f>[2]Emissions!F939</f>
        <v>3640.4821503142948</v>
      </c>
      <c r="G2219" s="39">
        <f>[2]Emissions!G939</f>
        <v>2142.852733643967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3.6669967479838618E-2</v>
      </c>
      <c r="J2221" s="39">
        <f>[2]Emissions!J866</f>
        <v>0.22982655004133309</v>
      </c>
      <c r="K2221" s="39">
        <f>[2]Emissions!K866</f>
        <v>1.429155945057752</v>
      </c>
      <c r="L2221" s="39">
        <f>[2]Emissions!L866</f>
        <v>1.4290865224271641</v>
      </c>
      <c r="M2221" s="39">
        <f>[2]Emissions!M866</f>
        <v>52.389341708194337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8773.7283411670487</v>
      </c>
      <c r="I2224" s="39">
        <f>[2]Emissions!I888</f>
        <v>14256.80541417976</v>
      </c>
      <c r="J2224" s="39">
        <f>[2]Emissions!J888</f>
        <v>14256.80541417976</v>
      </c>
      <c r="K2224" s="39">
        <f>[2]Emissions!K888</f>
        <v>14796.5867823518</v>
      </c>
      <c r="L2224" s="39">
        <f>[2]Emissions!L888</f>
        <v>15561.920932230491</v>
      </c>
      <c r="M2224" s="39">
        <f>[2]Emissions!M888</f>
        <v>15639.60691126759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273.86790221268569</v>
      </c>
      <c r="F2225" s="39">
        <f>[2]Emissions!F874</f>
        <v>249.89635546262431</v>
      </c>
      <c r="G2225" s="39">
        <f>[2]Emissions!G874</f>
        <v>152.96195818490921</v>
      </c>
      <c r="H2225" s="39">
        <f>[2]Emissions!H874</f>
        <v>151.07370580240459</v>
      </c>
      <c r="I2225" s="39">
        <f>[2]Emissions!I874</f>
        <v>75.536852901199296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1245.9839600844041</v>
      </c>
      <c r="F2226" s="39">
        <f>[2]Emissions!F1275</f>
        <v>5300.1835893946154</v>
      </c>
      <c r="G2226" s="39">
        <f>[2]Emissions!G1275</f>
        <v>8262.6338727054972</v>
      </c>
      <c r="H2226" s="39">
        <f>[2]Emissions!H1275</f>
        <v>12974.469114556739</v>
      </c>
      <c r="I2226" s="39">
        <f>[2]Emissions!I1275</f>
        <v>16485.256374334749</v>
      </c>
      <c r="J2226" s="39">
        <f>[2]Emissions!J1275</f>
        <v>19912.49977195439</v>
      </c>
      <c r="K2226" s="39">
        <f>[2]Emissions!K1275</f>
        <v>23068.00459199342</v>
      </c>
      <c r="L2226" s="39">
        <f>[2]Emissions!L1275</f>
        <v>23211.501906090471</v>
      </c>
      <c r="M2226" s="39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1703.897567710789</v>
      </c>
      <c r="F2227" s="39">
        <f>[2]Emissions!F690</f>
        <v>1625.198806459772</v>
      </c>
      <c r="G2227" s="39">
        <f>[2]Emissions!G690</f>
        <v>6173.9640198588213</v>
      </c>
      <c r="H2227" s="39">
        <f>[2]Emissions!H690</f>
        <v>6401.686100866219</v>
      </c>
      <c r="I2227" s="39">
        <f>[2]Emissions!I690</f>
        <v>7456.5941776354248</v>
      </c>
      <c r="J2227" s="39">
        <f>[2]Emissions!J690</f>
        <v>8515.1124147387582</v>
      </c>
      <c r="K2227" s="39">
        <f>[2]Emissions!K690</f>
        <v>8741.5414991553644</v>
      </c>
      <c r="L2227" s="39">
        <f>[2]Emissions!L690</f>
        <v>8435.7200825170366</v>
      </c>
      <c r="M2227" s="39">
        <f>[2]Emissions!M690</f>
        <v>8683.9266131690456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1327.244113038864</v>
      </c>
      <c r="H2228" s="39">
        <f>[2]Emissions!H676</f>
        <v>11379.065536686279</v>
      </c>
      <c r="I2228" s="39">
        <f>[2]Emissions!I676</f>
        <v>17253.673540788601</v>
      </c>
      <c r="J2228" s="39">
        <f>[2]Emissions!J676</f>
        <v>20986.027965159999</v>
      </c>
      <c r="K2228" s="39">
        <f>[2]Emissions!K676</f>
        <v>17932.625187231621</v>
      </c>
      <c r="L2228" s="39">
        <f>[2]Emissions!L676</f>
        <v>19722.114281880349</v>
      </c>
      <c r="M2228" s="39">
        <f>[2]Emissions!M676</f>
        <v>21873.919356972328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0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0</v>
      </c>
      <c r="M2230" s="39">
        <f>[2]Emissions!M628</f>
        <v>0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0</v>
      </c>
      <c r="J2231" s="39">
        <f>[2]Emissions!J617</f>
        <v>8.3542959702889909E-3</v>
      </c>
      <c r="K2231" s="39">
        <f>[2]Emissions!K617</f>
        <v>6.2938736240549326E-2</v>
      </c>
      <c r="L2231" s="39">
        <f>[2]Emissions!L617</f>
        <v>6.2938736240549312E-2</v>
      </c>
      <c r="M2231" s="39">
        <f>[2]Emissions!M617</f>
        <v>5.8661336703761363E-2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1.536655783591076E-3</v>
      </c>
      <c r="J2232" s="39">
        <f>[2]Emissions!J622</f>
        <v>1.536655783591076E-3</v>
      </c>
      <c r="K2232" s="39">
        <f>[2]Emissions!K622</f>
        <v>1.5366557835910721E-3</v>
      </c>
      <c r="L2232" s="39">
        <f>[2]Emissions!L622</f>
        <v>0.33874907933957182</v>
      </c>
      <c r="M2232" s="39">
        <f>[2]Emissions!M622</f>
        <v>2.3137819476704902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5.8914773135297941E-16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7657.2780516145676</v>
      </c>
      <c r="F2239" s="39">
        <f>[2]Emissions!F559</f>
        <v>3969.799052323001</v>
      </c>
      <c r="G2239" s="39">
        <f>[2]Emissions!G559</f>
        <v>3465.6720777910959</v>
      </c>
      <c r="H2239" s="39">
        <f>[2]Emissions!H559</f>
        <v>5628.0993679367066</v>
      </c>
      <c r="I2239" s="39">
        <f>[2]Emissions!I559</f>
        <v>3284.9722841426501</v>
      </c>
      <c r="J2239" s="39">
        <f>[2]Emissions!J559</f>
        <v>1251.266165892356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0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0</v>
      </c>
      <c r="M2240" s="39">
        <f>[2]Emissions!M627</f>
        <v>0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9.1892867368332682E-18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1.531121766156576E-3</v>
      </c>
      <c r="J2242" s="39">
        <f>[2]Emissions!J621</f>
        <v>1.531121766156576E-3</v>
      </c>
      <c r="K2242" s="39">
        <f>[2]Emissions!K621</f>
        <v>1.5311217661565721E-3</v>
      </c>
      <c r="L2242" s="39">
        <f>[2]Emissions!L621</f>
        <v>0.33752912928243872</v>
      </c>
      <c r="M2242" s="39">
        <f>[2]Emissions!M621</f>
        <v>2.3054492359631782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0</v>
      </c>
      <c r="J2245" s="39">
        <f>[2]Emissions!J616</f>
        <v>8.3242093236591888E-3</v>
      </c>
      <c r="K2245" s="39">
        <f>[2]Emissions!K616</f>
        <v>6.2712072554784518E-2</v>
      </c>
      <c r="L2245" s="39">
        <f>[2]Emissions!L616</f>
        <v>6.2712072554784504E-2</v>
      </c>
      <c r="M2245" s="39">
        <f>[2]Emissions!M616</f>
        <v>5.8450077381071018E-2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0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0</v>
      </c>
      <c r="M2246" s="39">
        <f>[2]Emissions!M626</f>
        <v>0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7631.2943849269604</v>
      </c>
      <c r="F2248" s="39">
        <f>[2]Emissions!F558</f>
        <v>3956.3282165120181</v>
      </c>
      <c r="G2248" s="39">
        <f>[2]Emissions!G558</f>
        <v>3453.9119108609052</v>
      </c>
      <c r="H2248" s="39">
        <f>[2]Emissions!H558</f>
        <v>5609.0013729213142</v>
      </c>
      <c r="I2248" s="39">
        <f>[2]Emissions!I558</f>
        <v>3273.8252911336658</v>
      </c>
      <c r="J2248" s="39">
        <f>[2]Emissions!J558</f>
        <v>1247.0202076323999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0</v>
      </c>
      <c r="J2249" s="39">
        <f>[2]Emissions!J620</f>
        <v>7.1126824183929244E-5</v>
      </c>
      <c r="K2249" s="39">
        <f>[2]Emissions!K620</f>
        <v>5.3584795689078199E-4</v>
      </c>
      <c r="L2249" s="39">
        <f>[2]Emissions!L620</f>
        <v>5.3584795689078177E-4</v>
      </c>
      <c r="M2249" s="39">
        <f>[2]Emissions!M620</f>
        <v>4.9943102290861006E-4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1.2060933899689501E-15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134724.18222656049</v>
      </c>
      <c r="F2255" s="39">
        <f>[2]Emissions!F396</f>
        <v>95167.892595054538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209.6062944093826</v>
      </c>
      <c r="L2256" s="39">
        <f>[2]Emissions!L390</f>
        <v>1842.768606819646</v>
      </c>
      <c r="M2256" s="39">
        <f>[2]Emissions!M390</f>
        <v>2876.1190121651498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0</v>
      </c>
      <c r="J2257" s="39">
        <f>[2]Emissions!J364</f>
        <v>0</v>
      </c>
      <c r="K2257" s="39">
        <f>[2]Emissions!K364</f>
        <v>-5.334826886450178E-5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53611.19518665388</v>
      </c>
      <c r="F2258" s="39">
        <f>[2]Emissions!F498</f>
        <v>39237.812658202944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6875.8914560089679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163410.35178746871</v>
      </c>
      <c r="F2261" s="39">
        <f>[2]Emissions!F407</f>
        <v>84173.837283644854</v>
      </c>
      <c r="G2261" s="39">
        <f>[2]Emissions!G407</f>
        <v>87331.480089923061</v>
      </c>
      <c r="H2261" s="39">
        <f>[2]Emissions!H407</f>
        <v>42086.91864182242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6.3727543547422467</v>
      </c>
      <c r="F2262" s="39">
        <f>[2]Emissions!F537</f>
        <v>5.4440003908668064</v>
      </c>
      <c r="G2262" s="39">
        <f>[2]Emissions!G537</f>
        <v>4.4225114275340358</v>
      </c>
      <c r="H2262" s="39">
        <f>[2]Emissions!H537</f>
        <v>6.3727543547422476</v>
      </c>
      <c r="I2262" s="39">
        <f>[2]Emissions!I537</f>
        <v>6.3727543547422476</v>
      </c>
      <c r="J2262" s="39">
        <f>[2]Emissions!J537</f>
        <v>6.2948714037262601</v>
      </c>
      <c r="K2262" s="39">
        <f>[2]Emissions!K537</f>
        <v>8.1858940929303112E-2</v>
      </c>
      <c r="L2262" s="39">
        <f>[2]Emissions!L537</f>
        <v>8.1858940929303112E-2</v>
      </c>
      <c r="M2262" s="39">
        <f>[2]Emissions!M537</f>
        <v>8.1858940929303112E-2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9839.5181379651112</v>
      </c>
      <c r="H2263" s="39">
        <f>[2]Emissions!H417</f>
        <v>6559.6787586434111</v>
      </c>
      <c r="I2263" s="39">
        <f>[2]Emissions!I417</f>
        <v>3279.839379321706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31.93355568600958</v>
      </c>
      <c r="F2264" s="39">
        <f>[2]Emissions!F547</f>
        <v>38.353866622373971</v>
      </c>
      <c r="G2264" s="39">
        <f>[2]Emissions!G547</f>
        <v>38.353866622373971</v>
      </c>
      <c r="H2264" s="39">
        <f>[2]Emissions!H547</f>
        <v>34.537296902814553</v>
      </c>
      <c r="I2264" s="39">
        <f>[2]Emissions!I547</f>
        <v>38.353866622373957</v>
      </c>
      <c r="J2264" s="39">
        <f>[2]Emissions!J547</f>
        <v>30.278005968013691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16.930071517758041</v>
      </c>
      <c r="G2265" s="39">
        <f>[2]Emissions!G542</f>
        <v>13.544057214206431</v>
      </c>
      <c r="H2265" s="39">
        <f>[2]Emissions!H542</f>
        <v>0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6.7282134453652202E-5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3.1286038203530242</v>
      </c>
      <c r="F2269" s="39">
        <f>[2]Emissions!F374</f>
        <v>1.5605800692648211</v>
      </c>
      <c r="G2269" s="39">
        <f>[2]Emissions!G374</f>
        <v>0</v>
      </c>
      <c r="H2269" s="39">
        <f>[2]Emissions!H374</f>
        <v>0.9475200141640584</v>
      </c>
      <c r="I2269" s="39">
        <f>[2]Emissions!I374</f>
        <v>1.126297375327088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8.3378065833707868</v>
      </c>
      <c r="H2270" s="39">
        <f>[2]Emissions!H353</f>
        <v>5.5585377222471903</v>
      </c>
      <c r="I2270" s="39">
        <f>[2]Emissions!I353</f>
        <v>2.7792688611235961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22.617195322573711</v>
      </c>
      <c r="F2275" s="39">
        <f>[2]Emissions!F384</f>
        <v>11.260001258842969</v>
      </c>
      <c r="G2275" s="39">
        <f>[2]Emissions!G384</f>
        <v>13.25355281737817</v>
      </c>
      <c r="H2275" s="39">
        <f>[2]Emissions!H384</f>
        <v>5.6300006294214864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6407.1729232893558</v>
      </c>
      <c r="F2277" s="39">
        <f>[2]Emissions!F532</f>
        <v>3581.252171714742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92636.975632054673</v>
      </c>
      <c r="G2278" s="39">
        <f>[2]Emissions!G471</f>
        <v>157342.33206313371</v>
      </c>
      <c r="H2278" s="39">
        <f>[2]Emissions!H471</f>
        <v>4552.2952193787778</v>
      </c>
      <c r="I2278" s="39">
        <f>[2]Emissions!I471</f>
        <v>0</v>
      </c>
      <c r="J2278" s="39">
        <f>[2]Emissions!J471</f>
        <v>0</v>
      </c>
      <c r="K2278" s="39">
        <f>[2]Emissions!K471</f>
        <v>-1.459179715683566E-4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</v>
      </c>
      <c r="F2279" s="39">
        <f>[2]Emissions!F379</f>
        <v>14.56299789473684</v>
      </c>
      <c r="G2279" s="39">
        <f>[2]Emissions!G379</f>
        <v>16.54595368421052</v>
      </c>
      <c r="H2279" s="39">
        <f>[2]Emissions!H379</f>
        <v>4.8521701817113367</v>
      </c>
      <c r="I2279" s="39">
        <f>[2]Emissions!I379</f>
        <v>5.7676739895814002</v>
      </c>
      <c r="J2279" s="39">
        <f>[2]Emissions!J379</f>
        <v>3.8855498807805762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12.84446985947368</v>
      </c>
      <c r="G2282" s="39">
        <f>[2]Emissions!G517</f>
        <v>12.844469859473669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695.52877231490174</v>
      </c>
      <c r="H2283" s="39">
        <f>[2]Emissions!H336</f>
        <v>1265.011937419898</v>
      </c>
      <c r="I2283" s="39">
        <f>[2]Emissions!I336</f>
        <v>478.36585868819662</v>
      </c>
      <c r="J2283" s="39">
        <f>[2]Emissions!J336</f>
        <v>668.19358038986184</v>
      </c>
      <c r="K2283" s="39">
        <f>[2]Emissions!K336</f>
        <v>478.36585868819662</v>
      </c>
      <c r="L2283" s="39">
        <f>[2]Emissions!L336</f>
        <v>651.48874088012053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14.684080827236841</v>
      </c>
      <c r="F2284" s="39">
        <f>[2]Emissions!F526</f>
        <v>23.532991944208931</v>
      </c>
      <c r="G2284" s="39">
        <f>[2]Emissions!G526</f>
        <v>28.140276863779029</v>
      </c>
      <c r="H2284" s="39">
        <f>[2]Emissions!H526</f>
        <v>28.140276863779029</v>
      </c>
      <c r="I2284" s="39">
        <f>[2]Emissions!I526</f>
        <v>28.140276863779029</v>
      </c>
      <c r="J2284" s="39">
        <f>[2]Emissions!J526</f>
        <v>28.140276863779029</v>
      </c>
      <c r="K2284" s="39">
        <f>[2]Emissions!K526</f>
        <v>13.45619603654219</v>
      </c>
      <c r="L2284" s="39">
        <f>[2]Emissions!L526</f>
        <v>4.6072849195701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373.33769378944362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124.44589792981461</v>
      </c>
      <c r="J2286" s="39">
        <f>[2]Emissions!J521</f>
        <v>62.222948964907268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166490.89430229689</v>
      </c>
      <c r="F2287" s="39">
        <f>[2]Emissions!F437</f>
        <v>172630.4988559201</v>
      </c>
      <c r="G2287" s="39">
        <f>[2]Emissions!G437</f>
        <v>146767.9020673694</v>
      </c>
      <c r="H2287" s="39">
        <f>[2]Emissions!H437</f>
        <v>6701.1251133457963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41.801977795238429</v>
      </c>
      <c r="G2289" s="39">
        <f>[2]Emissions!G348</f>
        <v>44.834220262069913</v>
      </c>
      <c r="H2289" s="39">
        <f>[2]Emissions!H348</f>
        <v>38.931431982943138</v>
      </c>
      <c r="I2289" s="39">
        <f>[2]Emissions!I348</f>
        <v>22.243139784725141</v>
      </c>
      <c r="J2289" s="39">
        <f>[2]Emissions!J348</f>
        <v>14.292146328914569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0</v>
      </c>
      <c r="K2290" s="39">
        <f>[2]Emissions!K343</f>
        <v>-4.0276176493728173E-5</v>
      </c>
      <c r="L2290" s="39">
        <f>[2]Emissions!L343</f>
        <v>0</v>
      </c>
      <c r="M2290" s="39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1.4757913093279539E-5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-5.3348268864498311E-5</v>
      </c>
      <c r="M2294" s="39">
        <f>[2]Emissions!M330</f>
        <v>-4.0276176493800591E-5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555451.07729183033</v>
      </c>
      <c r="F2297" s="39">
        <f>[2]Emissions!F443</f>
        <v>555451.07729183021</v>
      </c>
      <c r="G2297" s="39">
        <f>[2]Emissions!G443</f>
        <v>229743.6254471899</v>
      </c>
      <c r="H2297" s="39">
        <f>[2]Emissions!H443</f>
        <v>153162.4169647932</v>
      </c>
      <c r="I2297" s="39">
        <f>[2]Emissions!I443</f>
        <v>76581.208482396585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0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5.7941166183959538E-5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64.53957801003628</v>
      </c>
      <c r="F2303" s="39">
        <f>[2]Emissions!F442</f>
        <v>64.53957801003628</v>
      </c>
      <c r="G2303" s="39">
        <f>[2]Emissions!G442</f>
        <v>26.694622160336831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15.654019272125961</v>
      </c>
      <c r="F2304" s="39">
        <f>[2]Emissions!F395</f>
        <v>11.057851680000001</v>
      </c>
      <c r="G2304" s="39">
        <f>[2]Emissions!G395</f>
        <v>8.2933887600000009</v>
      </c>
      <c r="H2304" s="39">
        <f>[2]Emissions!H395</f>
        <v>5.5289258400000003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431.53631757435357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</v>
      </c>
      <c r="G2308" s="39">
        <f>[2]Emissions!G406</f>
        <v>164.59004917060511</v>
      </c>
      <c r="H2308" s="39">
        <f>[2]Emissions!H406</f>
        <v>79.319484813084102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7923.0906255383734</v>
      </c>
      <c r="F2310" s="39">
        <f>[2]Emissions!F541</f>
        <v>8983.0959473224175</v>
      </c>
      <c r="G2310" s="39">
        <f>[2]Emissions!G541</f>
        <v>7186.4767578579349</v>
      </c>
      <c r="H2310" s="39">
        <f>[2]Emissions!H541</f>
        <v>0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1.2680387194431249E-7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-117.01336085695149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926.94608796250884</v>
      </c>
      <c r="F2313" s="39">
        <f>[2]Emissions!F536</f>
        <v>791.85460230789931</v>
      </c>
      <c r="G2313" s="39">
        <f>[2]Emissions!G536</f>
        <v>643.27438945949609</v>
      </c>
      <c r="H2313" s="39">
        <f>[2]Emissions!H536</f>
        <v>926.94608796250884</v>
      </c>
      <c r="I2313" s="39">
        <f>[2]Emissions!I536</f>
        <v>926.94608796250861</v>
      </c>
      <c r="J2313" s="39">
        <f>[2]Emissions!J536</f>
        <v>915.61765872382</v>
      </c>
      <c r="K2313" s="39">
        <f>[2]Emissions!K536</f>
        <v>11.906755044262271</v>
      </c>
      <c r="L2313" s="39">
        <f>[2]Emissions!L536</f>
        <v>11.906755044262271</v>
      </c>
      <c r="M2313" s="39">
        <f>[2]Emissions!M536</f>
        <v>11.906755044262271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3.2693514433126549</v>
      </c>
      <c r="L2314" s="39">
        <f>[2]Emissions!L389</f>
        <v>28.74273514243939</v>
      </c>
      <c r="M2314" s="39">
        <f>[2]Emissions!M389</f>
        <v>44.860503211778507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16943.944646996679</v>
      </c>
      <c r="F2316" s="39">
        <f>[2]Emissions!F546</f>
        <v>20350.561629831631</v>
      </c>
      <c r="G2316" s="39">
        <f>[2]Emissions!G546</f>
        <v>20350.561629831631</v>
      </c>
      <c r="H2316" s="39">
        <f>[2]Emissions!H546</f>
        <v>18325.489736633401</v>
      </c>
      <c r="I2316" s="39">
        <f>[2]Emissions!I546</f>
        <v>20350.56162983162</v>
      </c>
      <c r="J2316" s="39">
        <f>[2]Emissions!J546</f>
        <v>16065.50996662806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373.36397400590641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0.74446923160645306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296.53662281027852</v>
      </c>
      <c r="H2319" s="39">
        <f>[2]Emissions!H470</f>
        <v>8.5795235947583457</v>
      </c>
      <c r="I2319" s="39">
        <f>[2]Emissions!I470</f>
        <v>0</v>
      </c>
      <c r="J2319" s="39">
        <f>[2]Emissions!J470</f>
        <v>0</v>
      </c>
      <c r="K2319" s="39">
        <f>[2]Emissions!K470</f>
        <v>-2.7500560039268109E-7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79.201916860465076</v>
      </c>
      <c r="H2323" s="39">
        <f>[2]Emissions!H416</f>
        <v>52.801277906976722</v>
      </c>
      <c r="I2323" s="39">
        <f>[2]Emissions!I416</f>
        <v>26.400638953488361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10.848567320177841</v>
      </c>
      <c r="H2326" s="39">
        <f>[2]Emissions!H335</f>
        <v>19.731127898926069</v>
      </c>
      <c r="I2326" s="39">
        <f>[2]Emissions!I335</f>
        <v>7.4613508861485123</v>
      </c>
      <c r="J2326" s="39">
        <f>[2]Emissions!J335</f>
        <v>10.422204412397919</v>
      </c>
      <c r="K2326" s="39">
        <f>[2]Emissions!K335</f>
        <v>7.4613508861485123</v>
      </c>
      <c r="L2326" s="39">
        <f>[2]Emissions!L335</f>
        <v>10.16164930208806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1927.2856085748349</v>
      </c>
      <c r="F2327" s="39">
        <f>[2]Emissions!F525</f>
        <v>3088.705192677422</v>
      </c>
      <c r="G2327" s="39">
        <f>[2]Emissions!G525</f>
        <v>3693.4113383709978</v>
      </c>
      <c r="H2327" s="39">
        <f>[2]Emissions!H525</f>
        <v>3693.4113383709969</v>
      </c>
      <c r="I2327" s="39">
        <f>[2]Emissions!I525</f>
        <v>3693.4113383709969</v>
      </c>
      <c r="J2327" s="39">
        <f>[2]Emissions!J525</f>
        <v>3693.4113383709978</v>
      </c>
      <c r="K2327" s="39">
        <f>[2]Emissions!K525</f>
        <v>1766.125729796162</v>
      </c>
      <c r="L2327" s="39">
        <f>[2]Emissions!L525</f>
        <v>604.70614569357576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19.345091764289279</v>
      </c>
      <c r="F2329" s="39">
        <f>[2]Emissions!F436</f>
        <v>20.058471399758329</v>
      </c>
      <c r="G2329" s="39">
        <f>[2]Emissions!G436</f>
        <v>17.053416317112742</v>
      </c>
      <c r="H2329" s="39">
        <f>[2]Emissions!H436</f>
        <v>0.7786244454083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1423.8744607733411</v>
      </c>
      <c r="H2332" s="39">
        <f>[2]Emissions!H334</f>
        <v>2589.7105367340459</v>
      </c>
      <c r="I2332" s="39">
        <f>[2]Emissions!I334</f>
        <v>979.30230380699243</v>
      </c>
      <c r="J2332" s="39">
        <f>[2]Emissions!J334</f>
        <v>1367.9143291272269</v>
      </c>
      <c r="K2332" s="39">
        <f>[2]Emissions!K334</f>
        <v>979.30230380699243</v>
      </c>
      <c r="L2332" s="39">
        <f>[2]Emissions!L334</f>
        <v>1333.716470899057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0</v>
      </c>
      <c r="K2333" s="39">
        <f>[2]Emissions!K342</f>
        <v>1.368461730430578E-8</v>
      </c>
      <c r="L2333" s="39">
        <f>[2]Emissions!L342</f>
        <v>0</v>
      </c>
      <c r="M2333" s="39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1.8126115903071251E-8</v>
      </c>
      <c r="M2334" s="39">
        <f>[2]Emissions!M329</f>
        <v>1.368461730433038E-8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5486.5095856250446</v>
      </c>
      <c r="G2335" s="39">
        <f>[2]Emissions!G347</f>
        <v>5884.4914093966736</v>
      </c>
      <c r="H2335" s="39">
        <f>[2]Emissions!H347</f>
        <v>5109.7504477612874</v>
      </c>
      <c r="I2335" s="39">
        <f>[2]Emissions!I347</f>
        <v>2919.412096745174</v>
      </c>
      <c r="J2335" s="39">
        <f>[2]Emissions!J347</f>
        <v>1875.8442056700369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14684.080827236839</v>
      </c>
      <c r="F2337" s="39">
        <f>[2]Emissions!F524</f>
        <v>23532.99194420893</v>
      </c>
      <c r="G2337" s="39">
        <f>[2]Emissions!G524</f>
        <v>28140.276863779029</v>
      </c>
      <c r="H2337" s="39">
        <f>[2]Emissions!H524</f>
        <v>28140.276863779029</v>
      </c>
      <c r="I2337" s="39">
        <f>[2]Emissions!I524</f>
        <v>28140.276863779021</v>
      </c>
      <c r="J2337" s="39">
        <f>[2]Emissions!J524</f>
        <v>28140.276863779029</v>
      </c>
      <c r="K2337" s="39">
        <f>[2]Emissions!K524</f>
        <v>13456.196036542189</v>
      </c>
      <c r="L2337" s="39">
        <f>[2]Emissions!L524</f>
        <v>4607.2849195701001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2813.8315293511678</v>
      </c>
      <c r="F2341" s="39">
        <f>[2]Emissions!F435</f>
        <v>2917.595839964848</v>
      </c>
      <c r="G2341" s="39">
        <f>[2]Emissions!G435</f>
        <v>2480.496918852763</v>
      </c>
      <c r="H2341" s="39">
        <f>[2]Emissions!H435</f>
        <v>113.2544647866618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0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1.3701296509091421E-7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9387.574983278002</v>
      </c>
      <c r="F2346" s="39">
        <f>[2]Emissions!F441</f>
        <v>9387.5749832780039</v>
      </c>
      <c r="G2346" s="39">
        <f>[2]Emissions!G441</f>
        <v>3882.85413241263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0</v>
      </c>
      <c r="J2348" s="39">
        <f>[2]Emissions!J363</f>
        <v>0</v>
      </c>
      <c r="K2348" s="39">
        <f>[2]Emissions!K363</f>
        <v>2.283542767874274E-8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2276.9482577637759</v>
      </c>
      <c r="F2350" s="39">
        <f>[2]Emissions!F394</f>
        <v>1608.414789818182</v>
      </c>
      <c r="G2350" s="39">
        <f>[2]Emissions!G394</f>
        <v>1206.3110923636359</v>
      </c>
      <c r="H2350" s="39">
        <f>[2]Emissions!H394</f>
        <v>804.20739490909079</v>
      </c>
      <c r="I2350" s="39">
        <f>[2]Emissions!I394</f>
        <v>402.10369745454551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410.62925142133429</v>
      </c>
      <c r="F2351" s="39">
        <f>[2]Emissions!F373</f>
        <v>204.82613409100779</v>
      </c>
      <c r="G2351" s="39">
        <f>[2]Emissions!G373</f>
        <v>0</v>
      </c>
      <c r="H2351" s="39">
        <f>[2]Emissions!H373</f>
        <v>124.3620018590327</v>
      </c>
      <c r="I2351" s="39">
        <f>[2]Emissions!I373</f>
        <v>147.82653051168029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1823.8951901123589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163410.35178746871</v>
      </c>
      <c r="F2353" s="39">
        <f>[2]Emissions!F405</f>
        <v>84173.837283644854</v>
      </c>
      <c r="G2353" s="39">
        <f>[2]Emissions!G405</f>
        <v>87331.480089923061</v>
      </c>
      <c r="H2353" s="39">
        <f>[2]Emissions!H405</f>
        <v>42086.91864182242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53611.19518665388</v>
      </c>
      <c r="F2355" s="39">
        <f>[2]Emissions!F496</f>
        <v>39237.812658202944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6875.8914560089679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2968.5068860878</v>
      </c>
      <c r="F2356" s="39">
        <f>[2]Emissions!F383</f>
        <v>1477.8751652231399</v>
      </c>
      <c r="G2356" s="39">
        <f>[2]Emissions!G383</f>
        <v>1739.5288072808851</v>
      </c>
      <c r="H2356" s="39">
        <f>[2]Emissions!H383</f>
        <v>738.93758261157029</v>
      </c>
      <c r="I2356" s="39">
        <f>[2]Emissions!I383</f>
        <v>369.46879130578509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1911.3934736842109</v>
      </c>
      <c r="G2357" s="39">
        <f>[2]Emissions!G378</f>
        <v>2171.6564210526308</v>
      </c>
      <c r="H2357" s="39">
        <f>[2]Emissions!H378</f>
        <v>636.84733634961299</v>
      </c>
      <c r="I2357" s="39">
        <f>[2]Emissions!I378</f>
        <v>757.00721113255884</v>
      </c>
      <c r="J2357" s="39">
        <f>[2]Emissions!J378</f>
        <v>509.97842185245071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149.32323078662591</v>
      </c>
      <c r="F2358" s="39">
        <f>[2]Emissions!F540</f>
        <v>169.30071517758051</v>
      </c>
      <c r="G2358" s="39">
        <f>[2]Emissions!G540</f>
        <v>135.44057214206441</v>
      </c>
      <c r="H2358" s="39">
        <f>[2]Emissions!H540</f>
        <v>0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6.7282134453652202E-5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54846.241342131703</v>
      </c>
      <c r="F2361" s="39">
        <f>[2]Emissions!F535</f>
        <v>46853.047000305502</v>
      </c>
      <c r="G2361" s="39">
        <f>[2]Emissions!G535</f>
        <v>38061.741531331558</v>
      </c>
      <c r="H2361" s="39">
        <f>[2]Emissions!H535</f>
        <v>54846.241342131689</v>
      </c>
      <c r="I2361" s="39">
        <f>[2]Emissions!I535</f>
        <v>54846.241342131689</v>
      </c>
      <c r="J2361" s="39">
        <f>[2]Emissions!J535</f>
        <v>54175.95234461502</v>
      </c>
      <c r="K2361" s="39">
        <f>[2]Emissions!K535</f>
        <v>704.50781252519312</v>
      </c>
      <c r="L2361" s="39">
        <f>[2]Emissions!L535</f>
        <v>704.50781252519323</v>
      </c>
      <c r="M2361" s="39">
        <f>[2]Emissions!M535</f>
        <v>704.50781252519323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429.10237693478598</v>
      </c>
      <c r="L2363" s="39">
        <f>[2]Emissions!L388</f>
        <v>3772.4839874451691</v>
      </c>
      <c r="M2363" s="39">
        <f>[2]Emissions!M388</f>
        <v>5887.9410465459277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1595.711305541947</v>
      </c>
      <c r="G2364" s="39">
        <f>[2]Emissions!G516</f>
        <v>1595.711305541947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92636.975632054673</v>
      </c>
      <c r="G2365" s="39">
        <f>[2]Emissions!G469</f>
        <v>157342.33206313371</v>
      </c>
      <c r="H2365" s="39">
        <f>[2]Emissions!H469</f>
        <v>4552.2952193787778</v>
      </c>
      <c r="I2365" s="39">
        <f>[2]Emissions!I469</f>
        <v>0</v>
      </c>
      <c r="J2365" s="39">
        <f>[2]Emissions!J469</f>
        <v>0</v>
      </c>
      <c r="K2365" s="39">
        <f>[2]Emissions!K469</f>
        <v>-1.459179715683566E-4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9839.5181379651112</v>
      </c>
      <c r="H2369" s="39">
        <f>[2]Emissions!H415</f>
        <v>6559.6787586434111</v>
      </c>
      <c r="I2369" s="39">
        <f>[2]Emissions!I415</f>
        <v>3279.839379321706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319.33555686009589</v>
      </c>
      <c r="F2370" s="39">
        <f>[2]Emissions!F545</f>
        <v>383.53866622373971</v>
      </c>
      <c r="G2370" s="39">
        <f>[2]Emissions!G545</f>
        <v>383.53866622373971</v>
      </c>
      <c r="H2370" s="39">
        <f>[2]Emissions!H545</f>
        <v>345.37296902814552</v>
      </c>
      <c r="I2370" s="39">
        <f>[2]Emissions!I545</f>
        <v>383.53866622373971</v>
      </c>
      <c r="J2370" s="39">
        <f>[2]Emissions!J545</f>
        <v>302.78005968013701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108.2864336882114</v>
      </c>
      <c r="F2371" s="39">
        <f>[2]Emissions!F530</f>
        <v>60.526074519315387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2844.4776669671901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948.15922232239643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12006.859604707801</v>
      </c>
      <c r="H2377" s="39">
        <f>[2]Emissions!H155</f>
        <v>6003.4298023538977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15745.46859268251</v>
      </c>
      <c r="G2378" s="39">
        <f>[2]Emissions!G240</f>
        <v>16165.104749247001</v>
      </c>
      <c r="H2378" s="39">
        <f>[2]Emissions!H240</f>
        <v>23003.955175859061</v>
      </c>
      <c r="I2378" s="39">
        <f>[2]Emissions!I240</f>
        <v>23708.337453044631</v>
      </c>
      <c r="J2378" s="39">
        <f>[2]Emissions!J240</f>
        <v>23708.337453044631</v>
      </c>
      <c r="K2378" s="39">
        <f>[2]Emissions!K240</f>
        <v>23708.92288820443</v>
      </c>
      <c r="L2378" s="39">
        <f>[2]Emissions!L240</f>
        <v>23714.942323191819</v>
      </c>
      <c r="M2378" s="39">
        <f>[2]Emissions!M240</f>
        <v>23714.942323191819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</v>
      </c>
      <c r="F2379" s="39">
        <f>[2]Emissions!F58</f>
        <v>44.925355125000003</v>
      </c>
      <c r="G2379" s="39">
        <f>[2]Emissions!G58</f>
        <v>29.950236749999991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9.5388702548999955</v>
      </c>
      <c r="G2382" s="39">
        <f>[2]Emissions!G215</f>
        <v>6.3592468365999988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29.30702520016208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20644.77696691126</v>
      </c>
      <c r="F2385" s="39">
        <f>[2]Emissions!F300</f>
        <v>16767.799554959602</v>
      </c>
      <c r="G2385" s="39">
        <f>[2]Emissions!G300</f>
        <v>6216.0316040156258</v>
      </c>
      <c r="H2385" s="39">
        <f>[2]Emissions!H300</f>
        <v>6216.0316040156195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11.257639742857149</v>
      </c>
      <c r="H2386" s="39">
        <f>[2]Emissions!H265</f>
        <v>5.628819871428572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</v>
      </c>
      <c r="F2389" s="39">
        <f>[2]Emissions!F78</f>
        <v>35.932010831372452</v>
      </c>
      <c r="G2389" s="39">
        <f>[2]Emissions!G78</f>
        <v>48.556665608518827</v>
      </c>
      <c r="H2389" s="39">
        <f>[2]Emissions!H78</f>
        <v>67.041935211352794</v>
      </c>
      <c r="I2389" s="39">
        <f>[2]Emissions!I78</f>
        <v>81.494248710311467</v>
      </c>
      <c r="J2389" s="39">
        <f>[2]Emissions!J78</f>
        <v>84.225674115406377</v>
      </c>
      <c r="K2389" s="39">
        <f>[2]Emissions!K78</f>
        <v>86.520280588082699</v>
      </c>
      <c r="L2389" s="39">
        <f>[2]Emissions!L78</f>
        <v>88.624974263288507</v>
      </c>
      <c r="M2389" s="39">
        <f>[2]Emissions!M78</f>
        <v>90.438861611535273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24537.441680192209</v>
      </c>
      <c r="F2391" s="39">
        <f>[2]Emissions!F210</f>
        <v>32334.021695812218</v>
      </c>
      <c r="G2391" s="39">
        <f>[2]Emissions!G210</f>
        <v>46277.283160126834</v>
      </c>
      <c r="H2391" s="39">
        <f>[2]Emissions!H210</f>
        <v>52911.949772865562</v>
      </c>
      <c r="I2391" s="39">
        <f>[2]Emissions!I210</f>
        <v>18498.58768164197</v>
      </c>
      <c r="J2391" s="39">
        <f>[2]Emissions!J210</f>
        <v>32420.460828140291</v>
      </c>
      <c r="K2391" s="39">
        <f>[2]Emissions!K210</f>
        <v>29049.876415813149</v>
      </c>
      <c r="L2391" s="39">
        <f>[2]Emissions!L210</f>
        <v>30322.993989903691</v>
      </c>
      <c r="M2391" s="39">
        <f>[2]Emissions!M210</f>
        <v>31222.886844205361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2834.890073730106</v>
      </c>
      <c r="I2392" s="39">
        <f>[2]Emissions!I175</f>
        <v>3217.8389578515339</v>
      </c>
      <c r="J2392" s="39">
        <f>[2]Emissions!J175</f>
        <v>3217.8389578515339</v>
      </c>
      <c r="K2392" s="39">
        <f>[2]Emissions!K175</f>
        <v>3217.8389578515339</v>
      </c>
      <c r="L2392" s="39">
        <f>[2]Emissions!L175</f>
        <v>3217.8389578515339</v>
      </c>
      <c r="M2392" s="39">
        <f>[2]Emissions!M175</f>
        <v>3216.7943387999999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7658.7150781772489</v>
      </c>
      <c r="L2394" s="39">
        <f>[2]Emissions!L295</f>
        <v>3484.4273990771649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22.487349432706431</v>
      </c>
      <c r="F2397" s="39">
        <f>[2]Emissions!F127</f>
        <v>22.487349432706431</v>
      </c>
      <c r="G2397" s="39">
        <f>[2]Emissions!G127</f>
        <v>22.380981376520971</v>
      </c>
      <c r="H2397" s="39">
        <f>[2]Emissions!H127</f>
        <v>22.487349432706431</v>
      </c>
      <c r="I2397" s="39">
        <f>[2]Emissions!I127</f>
        <v>22.487349432706431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</v>
      </c>
      <c r="F2398" s="39">
        <f>[2]Emissions!F73</f>
        <v>27.051119003906241</v>
      </c>
      <c r="G2398" s="39">
        <f>[2]Emissions!G73</f>
        <v>18.034079335937491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8.9760154730769219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27946.508529974981</v>
      </c>
      <c r="F2400" s="39">
        <f>[2]Emissions!F205</f>
        <v>20959.88139748124</v>
      </c>
      <c r="G2400" s="39">
        <f>[2]Emissions!G205</f>
        <v>13973.254264987499</v>
      </c>
      <c r="H2400" s="39">
        <f>[2]Emissions!H205</f>
        <v>6986.627132493747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2251.6338773912498</v>
      </c>
      <c r="F2406" s="39">
        <f>[2]Emissions!F185</f>
        <v>2763.5595102148159</v>
      </c>
      <c r="G2406" s="39">
        <f>[2]Emissions!G185</f>
        <v>0</v>
      </c>
      <c r="H2406" s="39">
        <f>[2]Emissions!H185</f>
        <v>3586.025575638791</v>
      </c>
      <c r="I2406" s="39">
        <f>[2]Emissions!I185</f>
        <v>4299.0659509714478</v>
      </c>
      <c r="J2406" s="39">
        <f>[2]Emissions!J185</f>
        <v>4299.9159775679645</v>
      </c>
      <c r="K2406" s="39">
        <f>[2]Emissions!K185</f>
        <v>4300.126976650301</v>
      </c>
      <c r="L2406" s="39">
        <f>[2]Emissions!L185</f>
        <v>4300.126976650301</v>
      </c>
      <c r="M2406" s="39">
        <f>[2]Emissions!M185</f>
        <v>4299.3738138342287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1.3556971721979449</v>
      </c>
      <c r="F2408" s="39">
        <f>[2]Emissions!F117</f>
        <v>0.71772189973445366</v>
      </c>
      <c r="G2408" s="39">
        <f>[2]Emissions!G117</f>
        <v>0.27255476625000002</v>
      </c>
      <c r="H2408" s="39">
        <f>[2]Emissions!H117</f>
        <v>0.27255476625000002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0.89688752678571426</v>
      </c>
      <c r="G2412" s="39">
        <f>[2]Emissions!G97</f>
        <v>0.59792501785714292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0.55106166666668954</v>
      </c>
      <c r="F2413" s="39">
        <f>[2]Emissions!F63</f>
        <v>0.41329624999999992</v>
      </c>
      <c r="G2413" s="39">
        <f>[2]Emissions!G63</f>
        <v>0.27553083333333328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5.5342285714285698E-3</v>
      </c>
      <c r="F2414" s="39">
        <f>[2]Emissions!F92</f>
        <v>4.1506714285714282E-3</v>
      </c>
      <c r="G2414" s="39">
        <f>[2]Emissions!G92</f>
        <v>2.7671142857142862E-3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22221.105070649512</v>
      </c>
      <c r="F2415" s="39">
        <f>[2]Emissions!F150</f>
        <v>23786.19073443754</v>
      </c>
      <c r="G2415" s="39">
        <f>[2]Emissions!G150</f>
        <v>22789.323571551209</v>
      </c>
      <c r="H2415" s="39">
        <f>[2]Emissions!H150</f>
        <v>62825.188269986967</v>
      </c>
      <c r="I2415" s="39">
        <f>[2]Emissions!I150</f>
        <v>71310.59359327874</v>
      </c>
      <c r="J2415" s="39">
        <f>[2]Emissions!J150</f>
        <v>71318.842384551361</v>
      </c>
      <c r="K2415" s="39">
        <f>[2]Emissions!K150</f>
        <v>71324.748192613595</v>
      </c>
      <c r="L2415" s="39">
        <f>[2]Emissions!L150</f>
        <v>71324.748192613595</v>
      </c>
      <c r="M2415" s="39">
        <f>[2]Emissions!M150</f>
        <v>71304.67626940817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8.6991343749999981</v>
      </c>
      <c r="F2416" s="39">
        <f>[2]Emissions!F68</f>
        <v>6.5243507812499972</v>
      </c>
      <c r="G2416" s="39">
        <f>[2]Emissions!G68</f>
        <v>4.3495671874999982</v>
      </c>
      <c r="H2416" s="39">
        <f>[2]Emissions!H68</f>
        <v>4.1320888281249992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577.6151013569413</v>
      </c>
      <c r="F2417" s="39">
        <f>[2]Emissions!F131</f>
        <v>673.03121577305228</v>
      </c>
      <c r="G2417" s="39">
        <f>[2]Emissions!G131</f>
        <v>739.48944976864868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0.70744079999999998</v>
      </c>
      <c r="F2422" s="39">
        <f>[2]Emissions!F135</f>
        <v>4.3507797340809349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44.983801773555868</v>
      </c>
      <c r="J2422" s="39">
        <f>[2]Emissions!J135</f>
        <v>44.545132773555864</v>
      </c>
      <c r="K2422" s="39">
        <f>[2]Emissions!K135</f>
        <v>44.984264977983983</v>
      </c>
      <c r="L2422" s="39">
        <f>[2]Emissions!L135</f>
        <v>44.982269558284187</v>
      </c>
      <c r="M2422" s="39">
        <f>[2]Emissions!M135</f>
        <v>44.971310432430371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0.18795312605042019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0.43888698259958858</v>
      </c>
      <c r="K2423" s="39">
        <f>[2]Emissions!K228</f>
        <v>0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0.11884790951036329</v>
      </c>
      <c r="H2424" s="39">
        <f>[2]Emissions!H139</f>
        <v>1.5244677039992349</v>
      </c>
      <c r="I2424" s="39">
        <f>[2]Emissions!I139</f>
        <v>5.9814725971119644</v>
      </c>
      <c r="J2424" s="39">
        <f>[2]Emissions!J139</f>
        <v>5.9821106097399337</v>
      </c>
      <c r="K2424" s="39">
        <f>[2]Emissions!K139</f>
        <v>5.9821868812390484</v>
      </c>
      <c r="L2424" s="39">
        <f>[2]Emissions!L139</f>
        <v>5.9835244375437853</v>
      </c>
      <c r="M2424" s="39">
        <f>[2]Emissions!M139</f>
        <v>5.9819849939808476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0.54131719249384624</v>
      </c>
      <c r="G2425" s="39">
        <f>[2]Emissions!G144</f>
        <v>0.36087812832923072</v>
      </c>
      <c r="H2425" s="39">
        <f>[2]Emissions!H144</f>
        <v>8.2820867884615373E-2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78.737046180923073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1.8295146775061539</v>
      </c>
      <c r="G2430" s="39">
        <f>[2]Emissions!G239</f>
        <v>1.8782734999653219</v>
      </c>
      <c r="H2430" s="39">
        <f>[2]Emissions!H239</f>
        <v>2.672900675340125</v>
      </c>
      <c r="I2430" s="39">
        <f>[2]Emissions!I239</f>
        <v>2.7547450299301879</v>
      </c>
      <c r="J2430" s="39">
        <f>[2]Emissions!J239</f>
        <v>2.7547450299301879</v>
      </c>
      <c r="K2430" s="39">
        <f>[2]Emissions!K239</f>
        <v>2.754813053451449</v>
      </c>
      <c r="L2430" s="39">
        <f>[2]Emissions!L239</f>
        <v>2.7555124702134788</v>
      </c>
      <c r="M2430" s="39">
        <f>[2]Emissions!M239</f>
        <v>2.7555124702134779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80.203758599999986</v>
      </c>
      <c r="F2431" s="39">
        <f>[2]Emissions!F249</f>
        <v>60.15281894999999</v>
      </c>
      <c r="G2431" s="39">
        <f>[2]Emissions!G249</f>
        <v>40.101879299999993</v>
      </c>
      <c r="H2431" s="39">
        <f>[2]Emissions!H249</f>
        <v>20.05093965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38.908362169075119</v>
      </c>
      <c r="F2432" s="39">
        <f>[2]Emissions!F299</f>
        <v>31.601582274707141</v>
      </c>
      <c r="G2432" s="39">
        <f>[2]Emissions!G299</f>
        <v>11.715099140625</v>
      </c>
      <c r="H2432" s="39">
        <f>[2]Emissions!H299</f>
        <v>11.715099140624989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9.0157285714285704E-2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0.33306832285714277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8186.1210484200019</v>
      </c>
      <c r="F2436" s="39">
        <f>[2]Emissions!F77</f>
        <v>19065.524947126221</v>
      </c>
      <c r="G2436" s="39">
        <f>[2]Emissions!G77</f>
        <v>25764.166771880089</v>
      </c>
      <c r="H2436" s="39">
        <f>[2]Emissions!H77</f>
        <v>35572.450823143787</v>
      </c>
      <c r="I2436" s="39">
        <f>[2]Emissions!I77</f>
        <v>43240.848365691272</v>
      </c>
      <c r="J2436" s="39">
        <f>[2]Emissions!J77</f>
        <v>44690.142685634622</v>
      </c>
      <c r="K2436" s="39">
        <f>[2]Emissions!K77</f>
        <v>45907.660880036667</v>
      </c>
      <c r="L2436" s="39">
        <f>[2]Emissions!L77</f>
        <v>47024.411344100867</v>
      </c>
      <c r="M2436" s="39">
        <f>[2]Emissions!M77</f>
        <v>47986.859971080623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46.244707275145508</v>
      </c>
      <c r="F2438" s="39">
        <f>[2]Emissions!F209</f>
        <v>60.938601009823238</v>
      </c>
      <c r="G2438" s="39">
        <f>[2]Emissions!G209</f>
        <v>87.216892499296691</v>
      </c>
      <c r="H2438" s="39">
        <f>[2]Emissions!H209</f>
        <v>99.720975825227214</v>
      </c>
      <c r="I2438" s="39">
        <f>[2]Emissions!I209</f>
        <v>34.863527481420967</v>
      </c>
      <c r="J2438" s="39">
        <f>[2]Emissions!J209</f>
        <v>61.101509287863337</v>
      </c>
      <c r="K2438" s="39">
        <f>[2]Emissions!K209</f>
        <v>54.749107455358363</v>
      </c>
      <c r="L2438" s="39">
        <f>[2]Emissions!L209</f>
        <v>57.148499792506009</v>
      </c>
      <c r="M2438" s="39">
        <f>[2]Emissions!M209</f>
        <v>58.844490848483517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22.703337483156211</v>
      </c>
      <c r="I2439" s="39">
        <f>[2]Emissions!I174</f>
        <v>25.770199876013351</v>
      </c>
      <c r="J2439" s="39">
        <f>[2]Emissions!J174</f>
        <v>25.770199876013351</v>
      </c>
      <c r="K2439" s="39">
        <f>[2]Emissions!K174</f>
        <v>25.770199876013351</v>
      </c>
      <c r="L2439" s="39">
        <f>[2]Emissions!L174</f>
        <v>25.770199876013351</v>
      </c>
      <c r="M2439" s="39">
        <f>[2]Emissions!M174</f>
        <v>25.761834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14.43406535653458</v>
      </c>
      <c r="L2441" s="39">
        <f>[2]Emissions!L294</f>
        <v>6.5669570280383827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11931.787608994029</v>
      </c>
      <c r="F2444" s="39">
        <f>[2]Emissions!F126</f>
        <v>11931.787608994029</v>
      </c>
      <c r="G2444" s="39">
        <f>[2]Emissions!G126</f>
        <v>11875.34871838202</v>
      </c>
      <c r="H2444" s="39">
        <f>[2]Emissions!H126</f>
        <v>11931.78760899404</v>
      </c>
      <c r="I2444" s="39">
        <f>[2]Emissions!I126</f>
        <v>11931.787608994029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4784.4412478242193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0.14914453846153841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52.669635374999991</v>
      </c>
      <c r="F2447" s="39">
        <f>[2]Emissions!F204</f>
        <v>39.502226531249988</v>
      </c>
      <c r="G2447" s="39">
        <f>[2]Emissions!G204</f>
        <v>26.334817687499989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9.0653512500000009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21.89240522499999</v>
      </c>
      <c r="F2454" s="39">
        <f>[2]Emissions!F184</f>
        <v>26.86980564136913</v>
      </c>
      <c r="G2454" s="39">
        <f>[2]Emissions!G184</f>
        <v>0</v>
      </c>
      <c r="H2454" s="39">
        <f>[2]Emissions!H184</f>
        <v>34.866558829740313</v>
      </c>
      <c r="I2454" s="39">
        <f>[2]Emissions!I184</f>
        <v>41.799377257865302</v>
      </c>
      <c r="J2454" s="39">
        <f>[2]Emissions!J184</f>
        <v>41.807641979270429</v>
      </c>
      <c r="K2454" s="39">
        <f>[2]Emissions!K184</f>
        <v>41.80969350170443</v>
      </c>
      <c r="L2454" s="39">
        <f>[2]Emissions!L184</f>
        <v>41.80969350170443</v>
      </c>
      <c r="M2454" s="39">
        <f>[2]Emissions!M184</f>
        <v>41.802370576900607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182.01587771180479</v>
      </c>
      <c r="F2455" s="39">
        <f>[2]Emissions!F149</f>
        <v>194.83569202269649</v>
      </c>
      <c r="G2455" s="39">
        <f>[2]Emissions!G149</f>
        <v>186.67022720724529</v>
      </c>
      <c r="H2455" s="39">
        <f>[2]Emissions!H149</f>
        <v>514.60905067566114</v>
      </c>
      <c r="I2455" s="39">
        <f>[2]Emissions!I149</f>
        <v>584.11407721456987</v>
      </c>
      <c r="J2455" s="39">
        <f>[2]Emissions!J149</f>
        <v>584.18164410554004</v>
      </c>
      <c r="K2455" s="39">
        <f>[2]Emissions!K149</f>
        <v>584.2300193251624</v>
      </c>
      <c r="L2455" s="39">
        <f>[2]Emissions!L149</f>
        <v>584.2300193251624</v>
      </c>
      <c r="M2455" s="39">
        <f>[2]Emissions!M149</f>
        <v>584.06560766750704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719.33291956822961</v>
      </c>
      <c r="F2456" s="39">
        <f>[2]Emissions!F116</f>
        <v>380.82323999910108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894.70597046875002</v>
      </c>
      <c r="F2457" s="39">
        <f>[2]Emissions!F67</f>
        <v>671.02947785156243</v>
      </c>
      <c r="G2457" s="39">
        <f>[2]Emissions!G67</f>
        <v>447.35298523437501</v>
      </c>
      <c r="H2457" s="39">
        <f>[2]Emissions!H67</f>
        <v>424.98533597265629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15550.307571206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0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66.329455944447204</v>
      </c>
      <c r="F2468" s="39">
        <f>[2]Emissions!F62</f>
        <v>49.747091958333328</v>
      </c>
      <c r="G2468" s="39">
        <f>[2]Emissions!G62</f>
        <v>33.164727972222217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15.598788123235179</v>
      </c>
      <c r="H2469" s="39">
        <f>[2]Emissions!H138</f>
        <v>200.0863861498996</v>
      </c>
      <c r="I2469" s="39">
        <f>[2]Emissions!I138</f>
        <v>785.06827837094511</v>
      </c>
      <c r="J2469" s="39">
        <f>[2]Emissions!J138</f>
        <v>785.15201752836606</v>
      </c>
      <c r="K2469" s="39">
        <f>[2]Emissions!K138</f>
        <v>785.16202816262489</v>
      </c>
      <c r="L2469" s="39">
        <f>[2]Emissions!L138</f>
        <v>785.33758242762178</v>
      </c>
      <c r="M2469" s="39">
        <f>[2]Emissions!M138</f>
        <v>785.13553045998628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4658.7726012174917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12006.859604707801</v>
      </c>
      <c r="H2472" s="39">
        <f>[2]Emissions!H153</f>
        <v>6003.4298023538977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352.45842523076908</v>
      </c>
      <c r="F2473" s="39">
        <f>[2]Emissions!F238</f>
        <v>266.11122581907688</v>
      </c>
      <c r="G2473" s="39">
        <f>[2]Emissions!G238</f>
        <v>273.20341817677411</v>
      </c>
      <c r="H2473" s="39">
        <f>[2]Emissions!H238</f>
        <v>388.78555277674559</v>
      </c>
      <c r="I2473" s="39">
        <f>[2]Emissions!I238</f>
        <v>400.69018617166381</v>
      </c>
      <c r="J2473" s="39">
        <f>[2]Emissions!J238</f>
        <v>400.6901861716637</v>
      </c>
      <c r="K2473" s="39">
        <f>[2]Emissions!K238</f>
        <v>400.70008050202898</v>
      </c>
      <c r="L2473" s="39">
        <f>[2]Emissions!L238</f>
        <v>400.80181384923333</v>
      </c>
      <c r="M2473" s="39">
        <f>[2]Emissions!M238</f>
        <v>400.80181384923333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24537.441680192209</v>
      </c>
      <c r="F2477" s="39">
        <f>[2]Emissions!F208</f>
        <v>32334.021695812218</v>
      </c>
      <c r="G2477" s="39">
        <f>[2]Emissions!G208</f>
        <v>46277.283160126834</v>
      </c>
      <c r="H2477" s="39">
        <f>[2]Emissions!H208</f>
        <v>52911.949772865562</v>
      </c>
      <c r="I2477" s="39">
        <f>[2]Emissions!I208</f>
        <v>18498.58768164197</v>
      </c>
      <c r="J2477" s="39">
        <f>[2]Emissions!J208</f>
        <v>32420.460828140291</v>
      </c>
      <c r="K2477" s="39">
        <f>[2]Emissions!K208</f>
        <v>29049.876415813149</v>
      </c>
      <c r="L2477" s="39">
        <f>[2]Emissions!L208</f>
        <v>30322.993989903691</v>
      </c>
      <c r="M2477" s="39">
        <f>[2]Emissions!M208</f>
        <v>31222.886844205361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2834.890073730106</v>
      </c>
      <c r="I2478" s="39">
        <f>[2]Emissions!I173</f>
        <v>3217.8389578515339</v>
      </c>
      <c r="J2478" s="39">
        <f>[2]Emissions!J173</f>
        <v>3217.8389578515339</v>
      </c>
      <c r="K2478" s="39">
        <f>[2]Emissions!K173</f>
        <v>3217.8389578515339</v>
      </c>
      <c r="L2478" s="39">
        <f>[2]Emissions!L173</f>
        <v>3217.8389578515339</v>
      </c>
      <c r="M2478" s="39">
        <f>[2]Emissions!M173</f>
        <v>3216.7943387999999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7658.7150781772489</v>
      </c>
      <c r="L2480" s="39">
        <f>[2]Emissions!L293</f>
        <v>3484.4273990771649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224.87349432706429</v>
      </c>
      <c r="F2484" s="39">
        <f>[2]Emissions!F125</f>
        <v>224.87349432706429</v>
      </c>
      <c r="G2484" s="39">
        <f>[2]Emissions!G125</f>
        <v>223.80981376520961</v>
      </c>
      <c r="H2484" s="39">
        <f>[2]Emissions!H125</f>
        <v>224.87349432706429</v>
      </c>
      <c r="I2484" s="39">
        <f>[2]Emissions!I125</f>
        <v>224.87349432706429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360.68158671874988</v>
      </c>
      <c r="F2485" s="39">
        <f>[2]Emissions!F71</f>
        <v>270.51119003906251</v>
      </c>
      <c r="G2485" s="39">
        <f>[2]Emissions!G71</f>
        <v>180.340793359375</v>
      </c>
      <c r="H2485" s="39">
        <f>[2]Emissions!H71</f>
        <v>90.170396679687499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8.9760154730769219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27946.508529974981</v>
      </c>
      <c r="F2487" s="39">
        <f>[2]Emissions!F203</f>
        <v>20959.88139748124</v>
      </c>
      <c r="G2487" s="39">
        <f>[2]Emissions!G203</f>
        <v>13973.254264987499</v>
      </c>
      <c r="H2487" s="39">
        <f>[2]Emissions!H203</f>
        <v>6986.627132493747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2251.6338773912498</v>
      </c>
      <c r="F2494" s="39">
        <f>[2]Emissions!F183</f>
        <v>2763.5595102148159</v>
      </c>
      <c r="G2494" s="39">
        <f>[2]Emissions!G183</f>
        <v>0</v>
      </c>
      <c r="H2494" s="39">
        <f>[2]Emissions!H183</f>
        <v>3586.025575638791</v>
      </c>
      <c r="I2494" s="39">
        <f>[2]Emissions!I183</f>
        <v>4299.0659509714478</v>
      </c>
      <c r="J2494" s="39">
        <f>[2]Emissions!J183</f>
        <v>4299.9159775679645</v>
      </c>
      <c r="K2494" s="39">
        <f>[2]Emissions!K183</f>
        <v>4300.126976650301</v>
      </c>
      <c r="L2494" s="39">
        <f>[2]Emissions!L183</f>
        <v>4300.126976650301</v>
      </c>
      <c r="M2494" s="39">
        <f>[2]Emissions!M183</f>
        <v>4299.3738138342287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13.556971721979449</v>
      </c>
      <c r="F2495" s="39">
        <f>[2]Emissions!F115</f>
        <v>7.1772189973445357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9.5388702548999955</v>
      </c>
      <c r="G2502" s="39">
        <f>[2]Emissions!G213</f>
        <v>6.3592468365999988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293.07025200162082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20644.77696691126</v>
      </c>
      <c r="F2505" s="39">
        <f>[2]Emissions!F298</f>
        <v>16767.799554959602</v>
      </c>
      <c r="G2505" s="39">
        <f>[2]Emissions!G298</f>
        <v>6216.0316040156258</v>
      </c>
      <c r="H2505" s="39">
        <f>[2]Emissions!H298</f>
        <v>6216.0316040156195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11.257639742857149</v>
      </c>
      <c r="H2506" s="39">
        <f>[2]Emissions!H263</f>
        <v>5.628819871428572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4400.8769627195516</v>
      </c>
      <c r="F2508" s="39">
        <f>[2]Emissions!F130</f>
        <v>5127.8568820803976</v>
      </c>
      <c r="G2508" s="39">
        <f>[2]Emissions!G130</f>
        <v>5634.2053315706562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154.28045700000001</v>
      </c>
      <c r="F2509" s="39">
        <f>[2]Emissions!F76</f>
        <v>359.32010831372452</v>
      </c>
      <c r="G2509" s="39">
        <f>[2]Emissions!G76</f>
        <v>485.56665608518819</v>
      </c>
      <c r="H2509" s="39">
        <f>[2]Emissions!H76</f>
        <v>670.41935211352802</v>
      </c>
      <c r="I2509" s="39">
        <f>[2]Emissions!I76</f>
        <v>814.94248710311479</v>
      </c>
      <c r="J2509" s="39">
        <f>[2]Emissions!J76</f>
        <v>842.25674115406377</v>
      </c>
      <c r="K2509" s="39">
        <f>[2]Emissions!K76</f>
        <v>865.20280588082687</v>
      </c>
      <c r="L2509" s="39">
        <f>[2]Emissions!L76</f>
        <v>886.24974263288482</v>
      </c>
      <c r="M2509" s="39">
        <f>[2]Emissions!M76</f>
        <v>904.38861611535265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22221.105070649512</v>
      </c>
      <c r="F2512" s="39">
        <f>[2]Emissions!F148</f>
        <v>23786.19073443754</v>
      </c>
      <c r="G2512" s="39">
        <f>[2]Emissions!G148</f>
        <v>22789.323571551209</v>
      </c>
      <c r="H2512" s="39">
        <f>[2]Emissions!H148</f>
        <v>62825.188269986967</v>
      </c>
      <c r="I2512" s="39">
        <f>[2]Emissions!I148</f>
        <v>71310.59359327874</v>
      </c>
      <c r="J2512" s="39">
        <f>[2]Emissions!J148</f>
        <v>71318.842384551361</v>
      </c>
      <c r="K2512" s="39">
        <f>[2]Emissions!K148</f>
        <v>71324.748192613595</v>
      </c>
      <c r="L2512" s="39">
        <f>[2]Emissions!L148</f>
        <v>71324.748192613595</v>
      </c>
      <c r="M2512" s="39">
        <f>[2]Emissions!M148</f>
        <v>71304.67626940817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1.4148816</v>
      </c>
      <c r="F2513" s="39">
        <f>[2]Emissions!F134</f>
        <v>8.7015594681618698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89.967603547111736</v>
      </c>
      <c r="J2513" s="39">
        <f>[2]Emissions!J134</f>
        <v>89.090265547111727</v>
      </c>
      <c r="K2513" s="39">
        <f>[2]Emissions!K134</f>
        <v>89.968529955967966</v>
      </c>
      <c r="L2513" s="39">
        <f>[2]Emissions!L134</f>
        <v>89.964539116568361</v>
      </c>
      <c r="M2513" s="39">
        <f>[2]Emissions!M134</f>
        <v>89.942620864860743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43.495671875000014</v>
      </c>
      <c r="F2514" s="39">
        <f>[2]Emissions!F66</f>
        <v>32.621753906249999</v>
      </c>
      <c r="G2514" s="39">
        <f>[2]Emissions!G66</f>
        <v>21.7478359375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0.37590625210084028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0.87777396519917716</v>
      </c>
      <c r="K2515" s="39">
        <f>[2]Emissions!K227</f>
        <v>0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456.38455999999991</v>
      </c>
      <c r="F2517" s="39">
        <f>[2]Emissions!F57</f>
        <v>342.28841999999997</v>
      </c>
      <c r="G2517" s="39">
        <f>[2]Emissions!G57</f>
        <v>228.19228000000001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2.7553083333334478</v>
      </c>
      <c r="F2518" s="39">
        <f>[2]Emissions!F61</f>
        <v>2.0664812499999998</v>
      </c>
      <c r="G2518" s="39">
        <f>[2]Emissions!G61</f>
        <v>1.377654166666666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15.28338527029711</v>
      </c>
      <c r="F2520" s="39">
        <f>[2]Emissions!F43</f>
        <v>11.468965992187499</v>
      </c>
      <c r="G2520" s="39">
        <f>[2]Emissions!G43</f>
        <v>7.6459773281249994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15.313377750000001</v>
      </c>
      <c r="F2521" s="39">
        <f>[2]Emissions!F38</f>
        <v>11.485033312500001</v>
      </c>
      <c r="G2521" s="39">
        <f>[2]Emissions!G38</f>
        <v>7.6566888749999968</v>
      </c>
      <c r="H2521" s="39">
        <f>[2]Emissions!H38</f>
        <v>3.8283444375000011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347.18751597720211</v>
      </c>
      <c r="G2522" s="39">
        <f>[2]Emissions!G53</f>
        <v>365.25717628019402</v>
      </c>
      <c r="H2522" s="39">
        <f>[2]Emissions!H53</f>
        <v>395.14066233736298</v>
      </c>
      <c r="I2522" s="39">
        <f>[2]Emissions!I53</f>
        <v>409.34761059497242</v>
      </c>
      <c r="J2522" s="39">
        <f>[2]Emissions!J53</f>
        <v>421.04348324067553</v>
      </c>
      <c r="K2522" s="39">
        <f>[2]Emissions!K53</f>
        <v>430.29140361591442</v>
      </c>
      <c r="L2522" s="39">
        <f>[2]Emissions!L53</f>
        <v>437.91440681698259</v>
      </c>
      <c r="M2522" s="39">
        <f>[2]Emissions!M53</f>
        <v>443.45545241443142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0.47606874999999987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47.248885463410417</v>
      </c>
      <c r="F2524" s="39">
        <f>[2]Emissions!F19</f>
        <v>57.944462421826053</v>
      </c>
      <c r="G2524" s="39">
        <f>[2]Emissions!G19</f>
        <v>57.94446242182606</v>
      </c>
      <c r="H2524" s="39">
        <f>[2]Emissions!H19</f>
        <v>57.94446242182606</v>
      </c>
      <c r="I2524" s="39">
        <f>[2]Emissions!I19</f>
        <v>10.69557695841565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1.237119963414534</v>
      </c>
      <c r="F2525" s="39">
        <f>[2]Emissions!F48</f>
        <v>2.1121997922814062</v>
      </c>
      <c r="G2525" s="39">
        <f>[2]Emissions!G48</f>
        <v>4.5104796208877609</v>
      </c>
      <c r="H2525" s="39">
        <f>[2]Emissions!H48</f>
        <v>6.6748529031735906</v>
      </c>
      <c r="I2525" s="39">
        <f>[2]Emissions!I48</f>
        <v>7.2740531961841963</v>
      </c>
      <c r="J2525" s="39">
        <f>[2]Emissions!J48</f>
        <v>8.2513317721164992</v>
      </c>
      <c r="K2525" s="39">
        <f>[2]Emissions!K48</f>
        <v>8.0586583318255247</v>
      </c>
      <c r="L2525" s="39">
        <f>[2]Emissions!L48</f>
        <v>8.255193441414054</v>
      </c>
      <c r="M2525" s="39">
        <f>[2]Emissions!M48</f>
        <v>9.8872661287649901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7.4227197804872036</v>
      </c>
      <c r="F2526" s="39">
        <f>[2]Emissions!F28</f>
        <v>12.672559333455739</v>
      </c>
      <c r="G2526" s="39">
        <f>[2]Emissions!G28</f>
        <v>27.0592358042278</v>
      </c>
      <c r="H2526" s="39">
        <f>[2]Emissions!H28</f>
        <v>40.042089533800819</v>
      </c>
      <c r="I2526" s="39">
        <f>[2]Emissions!I28</f>
        <v>39.032420672546962</v>
      </c>
      <c r="J2526" s="39">
        <f>[2]Emissions!J28</f>
        <v>49.495214923710613</v>
      </c>
      <c r="K2526" s="39">
        <f>[2]Emissions!K28</f>
        <v>40.919623493933031</v>
      </c>
      <c r="L2526" s="39">
        <f>[2]Emissions!L28</f>
        <v>32.366218465194457</v>
      </c>
      <c r="M2526" s="39">
        <f>[2]Emissions!M28</f>
        <v>25.195640893147068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84.322900599999997</v>
      </c>
      <c r="F2528" s="39">
        <f>[2]Emissions!F23</f>
        <v>63.242175449999998</v>
      </c>
      <c r="G2528" s="39">
        <f>[2]Emissions!G23</f>
        <v>42.161450299999991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30.02569385833646</v>
      </c>
      <c r="F2529" s="39">
        <f>[2]Emissions!F4</f>
        <v>47.473941632892583</v>
      </c>
      <c r="G2529" s="39">
        <f>[2]Emissions!G4</f>
        <v>61.922601331483541</v>
      </c>
      <c r="H2529" s="39">
        <f>[2]Emissions!H4</f>
        <v>5.8839040845728192</v>
      </c>
      <c r="I2529" s="39">
        <f>[2]Emissions!I4</f>
        <v>3.7903107526431361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4.2263710445012439</v>
      </c>
      <c r="M2529" s="39">
        <f>[2]Emissions!M4</f>
        <v>43.201457023094363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185.778308159136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66.836499068181809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906.19037320114637</v>
      </c>
      <c r="F2531" s="39">
        <f>[2]Emissions!F27</f>
        <v>1547.1082852927229</v>
      </c>
      <c r="G2531" s="39">
        <f>[2]Emissions!G27</f>
        <v>3303.4817044328111</v>
      </c>
      <c r="H2531" s="39">
        <f>[2]Emissions!H27</f>
        <v>4888.4717639181836</v>
      </c>
      <c r="I2531" s="39">
        <f>[2]Emissions!I27</f>
        <v>4765.2080237734426</v>
      </c>
      <c r="J2531" s="39">
        <f>[2]Emissions!J27</f>
        <v>6042.5408219363389</v>
      </c>
      <c r="K2531" s="39">
        <f>[2]Emissions!K27</f>
        <v>4995.6040348843244</v>
      </c>
      <c r="L2531" s="39">
        <f>[2]Emissions!L27</f>
        <v>3951.3758376258238</v>
      </c>
      <c r="M2531" s="39">
        <f>[2]Emissions!M27</f>
        <v>3075.9678257050382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8109.3642244196453</v>
      </c>
      <c r="F2532" s="39">
        <f>[2]Emissions!F42</f>
        <v>6085.4333554546874</v>
      </c>
      <c r="G2532" s="39">
        <f>[2]Emissions!G42</f>
        <v>4056.9555703031242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393.74522539687513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</v>
      </c>
      <c r="F2534" s="39">
        <f>[2]Emissions!F52</f>
        <v>42368.25173887275</v>
      </c>
      <c r="G2534" s="39">
        <f>[2]Emissions!G52</f>
        <v>44571.26284757175</v>
      </c>
      <c r="H2534" s="39">
        <f>[2]Emissions!H52</f>
        <v>48220.109994305742</v>
      </c>
      <c r="I2534" s="39">
        <f>[2]Emissions!I52</f>
        <v>49953.808060427291</v>
      </c>
      <c r="J2534" s="39">
        <f>[2]Emissions!J52</f>
        <v>51386.409523638496</v>
      </c>
      <c r="K2534" s="39">
        <f>[2]Emissions!K52</f>
        <v>52510.696125067319</v>
      </c>
      <c r="L2534" s="39">
        <f>[2]Emissions!L52</f>
        <v>53441.398507017017</v>
      </c>
      <c r="M2534" s="39">
        <f>[2]Emissions!M52</f>
        <v>54117.969058959898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57.302808541666657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656.41585258775206</v>
      </c>
      <c r="F2536" s="39">
        <f>[2]Emissions!F47</f>
        <v>1120.733209784514</v>
      </c>
      <c r="G2536" s="39">
        <f>[2]Emissions!G47</f>
        <v>2393.2604868430458</v>
      </c>
      <c r="H2536" s="39">
        <f>[2]Emissions!H47</f>
        <v>3541.6769504239069</v>
      </c>
      <c r="I2536" s="39">
        <f>[2]Emissions!I47</f>
        <v>3859.612625895335</v>
      </c>
      <c r="J2536" s="39">
        <f>[2]Emissions!J47</f>
        <v>4378.1566382850133</v>
      </c>
      <c r="K2536" s="39">
        <f>[2]Emissions!K47</f>
        <v>4275.9241108666247</v>
      </c>
      <c r="L2536" s="39">
        <f>[2]Emissions!L47</f>
        <v>4380.2056400142956</v>
      </c>
      <c r="M2536" s="39">
        <f>[2]Emissions!M47</f>
        <v>5246.1834079227037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7720.8155861875011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4115.8402258447868</v>
      </c>
      <c r="F2539" s="39">
        <f>[2]Emissions!F3</f>
        <v>5525.6074095610857</v>
      </c>
      <c r="G2539" s="39">
        <f>[2]Emissions!G3</f>
        <v>7212.7865779862968</v>
      </c>
      <c r="H2539" s="39">
        <f>[2]Emissions!H3</f>
        <v>2305.7270838658851</v>
      </c>
      <c r="I2539" s="39">
        <f>[2]Emissions!I3</f>
        <v>2011.1388853524479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2242.5124762123601</v>
      </c>
      <c r="M2539" s="39">
        <f>[2]Emissions!M3</f>
        <v>7866.5374105150267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37.113598902436017</v>
      </c>
      <c r="F2540" s="39">
        <f>[2]Emissions!F26</f>
        <v>63.362796667278737</v>
      </c>
      <c r="G2540" s="39">
        <f>[2]Emissions!G26</f>
        <v>135.29617902113901</v>
      </c>
      <c r="H2540" s="39">
        <f>[2]Emissions!H26</f>
        <v>200.21044766900411</v>
      </c>
      <c r="I2540" s="39">
        <f>[2]Emissions!I26</f>
        <v>195.1621033627348</v>
      </c>
      <c r="J2540" s="39">
        <f>[2]Emissions!J26</f>
        <v>247.4760746185531</v>
      </c>
      <c r="K2540" s="39">
        <f>[2]Emissions!K26</f>
        <v>204.5981174696652</v>
      </c>
      <c r="L2540" s="39">
        <f>[2]Emissions!L26</f>
        <v>161.83109232597229</v>
      </c>
      <c r="M2540" s="39">
        <f>[2]Emissions!M26</f>
        <v>125.9782044657354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76.566888750000004</v>
      </c>
      <c r="F2541" s="39">
        <f>[2]Emissions!F36</f>
        <v>57.425166562500003</v>
      </c>
      <c r="G2541" s="39">
        <f>[2]Emissions!G36</f>
        <v>38.283444375000002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1826.2858814009701</v>
      </c>
      <c r="H2542" s="39">
        <f>[2]Emissions!H51</f>
        <v>1975.7033116868161</v>
      </c>
      <c r="I2542" s="39">
        <f>[2]Emissions!I51</f>
        <v>2046.738052974863</v>
      </c>
      <c r="J2542" s="39">
        <f>[2]Emissions!J51</f>
        <v>2105.217416203378</v>
      </c>
      <c r="K2542" s="39">
        <f>[2]Emissions!K51</f>
        <v>2151.4570180795731</v>
      </c>
      <c r="L2542" s="39">
        <f>[2]Emissions!L51</f>
        <v>2189.572034084913</v>
      </c>
      <c r="M2542" s="39">
        <f>[2]Emissions!M51</f>
        <v>2217.2772620721571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2.3803437500000002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12.37119963414534</v>
      </c>
      <c r="F2544" s="39">
        <f>[2]Emissions!F46</f>
        <v>21.12199792281406</v>
      </c>
      <c r="G2544" s="39">
        <f>[2]Emissions!G46</f>
        <v>45.104796208877609</v>
      </c>
      <c r="H2544" s="39">
        <f>[2]Emissions!H46</f>
        <v>66.748529031735913</v>
      </c>
      <c r="I2544" s="39">
        <f>[2]Emissions!I46</f>
        <v>72.740531961841953</v>
      </c>
      <c r="J2544" s="39">
        <f>[2]Emissions!J46</f>
        <v>82.513317721164995</v>
      </c>
      <c r="K2544" s="39">
        <f>[2]Emissions!K46</f>
        <v>80.586583318255265</v>
      </c>
      <c r="L2544" s="39">
        <f>[2]Emissions!L46</f>
        <v>82.551934414140533</v>
      </c>
      <c r="M2544" s="39">
        <f>[2]Emissions!M46</f>
        <v>98.872661287649905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152.83385270297109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38.229886640625011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156.95249062312249</v>
      </c>
      <c r="F2548" s="39">
        <f>[2]Emissions!F2</f>
        <v>237.36970816446299</v>
      </c>
      <c r="G2548" s="39">
        <f>[2]Emissions!G2</f>
        <v>309.61300665741771</v>
      </c>
      <c r="H2548" s="39">
        <f>[2]Emissions!H2</f>
        <v>49.29757476263697</v>
      </c>
      <c r="I2548" s="39">
        <f>[2]Emissions!I2</f>
        <v>37.903107526431363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42.263710445012443</v>
      </c>
      <c r="M2548" s="39">
        <f>[2]Emissions!M2</f>
        <v>253.7898661021818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52" zoomScale="55" zoomScaleNormal="55" workbookViewId="0">
      <selection activeCell="AU79" sqref="AU79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325.99466617322952</v>
      </c>
      <c r="P2" s="14">
        <f t="shared" si="6"/>
        <v>291.15164905804068</v>
      </c>
      <c r="Q2" s="14">
        <f t="shared" si="6"/>
        <v>254.54304980022832</v>
      </c>
      <c r="R2" s="14">
        <f t="shared" si="6"/>
        <v>180.94922769343412</v>
      </c>
      <c r="S2" s="14">
        <f t="shared" si="6"/>
        <v>115.71967941406955</v>
      </c>
      <c r="T2" s="14">
        <f t="shared" si="6"/>
        <v>57.3071571822679</v>
      </c>
      <c r="U2" s="14">
        <f t="shared" si="6"/>
        <v>2.098855625725855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0.30571755018351637</v>
      </c>
      <c r="AB2" s="22">
        <f>'Electricity generation'!P2*1000/(P2*8760)</f>
        <v>0.33767605978554449</v>
      </c>
      <c r="AC2" s="22">
        <f>'Electricity generation'!Q2*1000/(Q2*8760)</f>
        <v>0.21128853029816788</v>
      </c>
      <c r="AD2" s="22">
        <f>'Electricity generation'!R2*1000/(R2*8760)</f>
        <v>0.12297185789956823</v>
      </c>
      <c r="AE2" s="22">
        <f>'Electricity generation'!S2*1000/(S2*8760)</f>
        <v>9.1753386257924952E-2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375.70082645363578</v>
      </c>
      <c r="Q3" s="14">
        <f t="shared" si="7"/>
        <v>389.89066095890405</v>
      </c>
      <c r="R3" s="14">
        <f t="shared" si="7"/>
        <v>310.02364429872011</v>
      </c>
      <c r="S3" s="14">
        <f t="shared" si="7"/>
        <v>255.53358834745092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56.799511736555118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0.17800742525545621</v>
      </c>
      <c r="AC3" s="22">
        <f>'Electricity generation'!Q3*1000/(Q3*8760)</f>
        <v>0.21303325815559415</v>
      </c>
      <c r="AD3" s="22">
        <f>'Electricity generation'!R3*1000/(R3*8760)</f>
        <v>6.2608757157740003E-2</v>
      </c>
      <c r="AE3" s="22">
        <f>'Electricity generation'!S3*1000/(S3*8760)</f>
        <v>3.4901823028681202E-2</v>
      </c>
      <c r="AF3" s="22">
        <f>'Electricity generation'!T3*1000/(T3*8760)</f>
        <v>0</v>
      </c>
      <c r="AG3" s="22">
        <f>'Electricity generation'!U3*1000/(U3*8760)</f>
        <v>-2.6318493868111299E-10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15.257737972794093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6.3236765614956419E-2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714.96577929262742</v>
      </c>
      <c r="P5" s="14">
        <f t="shared" ref="P5:R5" si="9">SUM(P2:P4)</f>
        <v>711.34048472865595</v>
      </c>
      <c r="Q5" s="14">
        <f t="shared" si="9"/>
        <v>686.68971767186702</v>
      </c>
      <c r="R5" s="14">
        <f t="shared" si="9"/>
        <v>522.77235065770378</v>
      </c>
      <c r="S5" s="14">
        <f t="shared" ref="S5:W5" si="10">SUM(S2:S4)</f>
        <v>395.87470503109597</v>
      </c>
      <c r="T5" s="14">
        <f t="shared" si="10"/>
        <v>288.30437025399647</v>
      </c>
      <c r="U5" s="14">
        <f t="shared" si="10"/>
        <v>178.12264134109884</v>
      </c>
      <c r="V5" s="14">
        <f t="shared" si="10"/>
        <v>63.384794253889794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0.2890865086410544</v>
      </c>
      <c r="AB5" s="22">
        <f>'Electricity generation'!P5*1000/(P5*8760)</f>
        <v>0.24216067014477949</v>
      </c>
      <c r="AC5" s="22">
        <f>'Electricity generation'!Q5*1000/(Q5*8760)</f>
        <v>0.20669072372991706</v>
      </c>
      <c r="AD5" s="22">
        <f>'Electricity generation'!R5*1000/(R5*8760)</f>
        <v>8.6489393981884849E-2</v>
      </c>
      <c r="AE5" s="22">
        <f>'Electricity generation'!S5*1000/(S5*8760)</f>
        <v>5.5055016793829313E-2</v>
      </c>
      <c r="AF5" s="22">
        <f>'Electricity generation'!T5*1000/(T5*8760)</f>
        <v>3.3466367476495985E-3</v>
      </c>
      <c r="AG5" s="22">
        <f>'Electricity generation'!U5*1000/(U5*8760)</f>
        <v>-2.4576124976931197E-10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205.08713146626076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209.53227109069826</v>
      </c>
      <c r="V7" s="14">
        <f t="shared" si="12"/>
        <v>186.3690290853084</v>
      </c>
      <c r="W7" s="14">
        <f t="shared" si="12"/>
        <v>175.13873552085386</v>
      </c>
      <c r="X7" s="2"/>
      <c r="Y7" s="2" t="s">
        <v>88</v>
      </c>
      <c r="AA7" s="22">
        <f>'Electricity generation'!O7*1000/(O7*8760)</f>
        <v>0.34217524522658499</v>
      </c>
      <c r="AB7" s="22">
        <f>'Electricity generation'!P7*1000/(P7*8760)</f>
        <v>0.36138299225485715</v>
      </c>
      <c r="AC7" s="22">
        <f>'Electricity generation'!Q7*1000/(Q7*8760)</f>
        <v>0.36038058963209035</v>
      </c>
      <c r="AD7" s="22">
        <f>'Electricity generation'!R7*1000/(R7*8760)</f>
        <v>0.36418794981369967</v>
      </c>
      <c r="AE7" s="22">
        <f>'Electricity generation'!S7*1000/(S7*8760)</f>
        <v>0.36240476554287304</v>
      </c>
      <c r="AF7" s="22">
        <f>'Electricity generation'!T7*1000/(T7*8760)</f>
        <v>0.32455935964926635</v>
      </c>
      <c r="AG7" s="22">
        <f>'Electricity generation'!U7*1000/(U7*8760)</f>
        <v>0.25411029912784794</v>
      </c>
      <c r="AH7" s="22">
        <f>'Electricity generation'!V7*1000/(V7*8760)</f>
        <v>0.23593336552706651</v>
      </c>
      <c r="AI7" s="22">
        <f>'Electricity generation'!W7*1000/(W7*8760)</f>
        <v>0.23775518853112429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164.49762627681531</v>
      </c>
      <c r="X8" s="2"/>
      <c r="Y8" s="2" t="s">
        <v>207</v>
      </c>
      <c r="AA8" s="22">
        <f>'Electricity generation'!O8*1000/(O8*8760)</f>
        <v>0.46644210774540706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0.42633096248500746</v>
      </c>
      <c r="AE8" s="22">
        <f>'Electricity generation'!S8*1000/(S8*8760)</f>
        <v>0.42235354552554927</v>
      </c>
      <c r="AF8" s="22">
        <f>'Electricity generation'!T8*1000/(T8*8760)</f>
        <v>0.36588392152406052</v>
      </c>
      <c r="AG8" s="22">
        <f>'Electricity generation'!U8*1000/(U8*8760)</f>
        <v>0.27534206512789816</v>
      </c>
      <c r="AH8" s="22">
        <f>'Electricity generation'!V8*1000/(V8*8760)</f>
        <v>0.25042886996905933</v>
      </c>
      <c r="AI8" s="22">
        <f>'Electricity generation'!W8*1000/(W8*8760)</f>
        <v>0.24480766671610313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33.107131466260782</v>
      </c>
      <c r="Q9" s="14">
        <f t="shared" si="14"/>
        <v>33.107131466260782</v>
      </c>
      <c r="R9" s="14">
        <f t="shared" si="14"/>
        <v>33.107131466260782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21.132271090698254</v>
      </c>
      <c r="V9" s="14">
        <f t="shared" si="14"/>
        <v>16.257614799594116</v>
      </c>
      <c r="W9" s="14">
        <f t="shared" si="14"/>
        <v>10.64110924403856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4.1376674844048229E-2</v>
      </c>
      <c r="AC9" s="22">
        <f>'Electricity generation'!Q9*1000/(Q9*8760)</f>
        <v>4.1376674844048229E-2</v>
      </c>
      <c r="AD9" s="22">
        <f>'Electricity generation'!R9*1000/(R9*8760)</f>
        <v>4.1376674844048229E-2</v>
      </c>
      <c r="AE9" s="22">
        <f>'Electricity generation'!S9*1000/(S9*8760)</f>
        <v>4.1376674844048222E-2</v>
      </c>
      <c r="AF9" s="22">
        <f>'Electricity generation'!T9*1000/(T9*8760)</f>
        <v>4.983018641147733E-2</v>
      </c>
      <c r="AG9" s="22">
        <f>'Electricity generation'!U9*1000/(U9*8760)</f>
        <v>6.482327468823737E-2</v>
      </c>
      <c r="AH9" s="22">
        <f>'Electricity generation'!V9*1000/(V9*8760)</f>
        <v>8.4259777992330712E-2</v>
      </c>
      <c r="AI9" s="22">
        <f>'Electricity generation'!W9*1000/(W9*8760)</f>
        <v>0.12873310312701328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110.99</v>
      </c>
      <c r="S10" s="14">
        <f t="shared" si="15"/>
        <v>96.792672222222222</v>
      </c>
      <c r="T10" s="14">
        <f t="shared" si="15"/>
        <v>82.595344444444422</v>
      </c>
      <c r="U10" s="14">
        <f t="shared" si="15"/>
        <v>68.398016666666663</v>
      </c>
      <c r="V10" s="14">
        <f t="shared" si="15"/>
        <v>54.200688888888891</v>
      </c>
      <c r="W10" s="14">
        <f>SUMIF($B:$B,"*FIS*",K:K)</f>
        <v>40.003361111111133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0.73757133383592832</v>
      </c>
      <c r="AD10" s="22">
        <f>'Electricity generation'!R10*1000/(R10*8760)</f>
        <v>0.81162538667147166</v>
      </c>
      <c r="AE10" s="22">
        <f>'Electricity generation'!S10*1000/(S10*8760)</f>
        <v>0.81333057179890944</v>
      </c>
      <c r="AF10" s="22">
        <f>'Electricity generation'!T10*1000/(T10*8760)</f>
        <v>0.81562196604839587</v>
      </c>
      <c r="AG10" s="22">
        <f>'Electricity generation'!U10*1000/(U10*8760)</f>
        <v>0.81886460645423209</v>
      </c>
      <c r="AH10" s="22">
        <f>'Electricity generation'!V10*1000/(V10*8760)</f>
        <v>0.82380600123573644</v>
      </c>
      <c r="AI10" s="22">
        <f>'Electricity generation'!W10*1000/(W10*8760)</f>
        <v>0.83225483136486467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38.053109849765569</v>
      </c>
      <c r="P11" s="14">
        <f t="shared" si="16"/>
        <v>45.297810956031157</v>
      </c>
      <c r="Q11" s="14">
        <f t="shared" si="16"/>
        <v>53.227810956031142</v>
      </c>
      <c r="R11" s="14">
        <f t="shared" si="16"/>
        <v>53.227810956031142</v>
      </c>
      <c r="S11" s="14">
        <f t="shared" si="16"/>
        <v>48.502137261518421</v>
      </c>
      <c r="T11" s="14">
        <f t="shared" si="16"/>
        <v>31.789071782861704</v>
      </c>
      <c r="U11" s="14">
        <f t="shared" si="16"/>
        <v>9.9443518791302097</v>
      </c>
      <c r="V11" s="14">
        <f t="shared" si="16"/>
        <v>20.786667299937854</v>
      </c>
      <c r="W11" s="14">
        <f t="shared" si="16"/>
        <v>19.110951010893871</v>
      </c>
      <c r="X11" s="2"/>
      <c r="Y11" s="2" t="s">
        <v>148</v>
      </c>
      <c r="AA11" s="22">
        <f>'Electricity generation'!O11*1000/(O11*8760)</f>
        <v>0.43723437899212281</v>
      </c>
      <c r="AB11" s="22">
        <f>'Electricity generation'!P11*1000/(P11*8760)</f>
        <v>0.51473849732417154</v>
      </c>
      <c r="AC11" s="22">
        <f>'Electricity generation'!Q11*1000/(Q11*8760)</f>
        <v>0.49860232694398676</v>
      </c>
      <c r="AD11" s="22">
        <f>'Electricity generation'!R11*1000/(R11*8760)</f>
        <v>0.40274612998198539</v>
      </c>
      <c r="AE11" s="22">
        <f>'Electricity generation'!S11*1000/(S11*8760)</f>
        <v>0.25736206861404803</v>
      </c>
      <c r="AF11" s="22">
        <f>'Electricity generation'!T11*1000/(T11*8760)</f>
        <v>0.26988707345781898</v>
      </c>
      <c r="AG11" s="22">
        <f>'Electricity generation'!U11*1000/(U11*8760)</f>
        <v>0.19738235901248846</v>
      </c>
      <c r="AH11" s="22">
        <f>'Electricity generation'!V11*1000/(V11*8760)</f>
        <v>0.20446555614605286</v>
      </c>
      <c r="AI11" s="22">
        <f>'Electricity generation'!W11*1000/(W11*8760)</f>
        <v>0.15290000000000004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1.7743518122146116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4.2717522656678675</v>
      </c>
      <c r="S13" s="14">
        <f t="shared" si="18"/>
        <v>4.0664487312955595</v>
      </c>
      <c r="T13" s="14">
        <f t="shared" si="18"/>
        <v>3.864086046019775</v>
      </c>
      <c r="U13" s="14">
        <f t="shared" si="18"/>
        <v>3.7419431888769465</v>
      </c>
      <c r="V13" s="14">
        <f t="shared" si="18"/>
        <v>3.6198003317340608</v>
      </c>
      <c r="W13" s="14">
        <f t="shared" si="18"/>
        <v>2.6403020584076629</v>
      </c>
      <c r="X13" s="2"/>
      <c r="Y13" s="2" t="s">
        <v>45</v>
      </c>
      <c r="AA13" s="22">
        <f>'Electricity generation'!O13*1000/(O13*8760)</f>
        <v>0.69072179019718816</v>
      </c>
      <c r="AB13" s="22">
        <f>'Electricity generation'!P13*1000/(P13*8760)</f>
        <v>0.698149293250513</v>
      </c>
      <c r="AC13" s="22">
        <f>'Electricity generation'!Q13*1000/(Q13*8760)</f>
        <v>0.71806852111964226</v>
      </c>
      <c r="AD13" s="22">
        <f>'Electricity generation'!R13*1000/(R13*8760)</f>
        <v>0.58581157169718467</v>
      </c>
      <c r="AE13" s="22">
        <f>'Electricity generation'!S13*1000/(S13*8760)</f>
        <v>0.42124124079641606</v>
      </c>
      <c r="AF13" s="22">
        <f>'Electricity generation'!T13*1000/(T13*8760)</f>
        <v>0.51798710154982031</v>
      </c>
      <c r="AG13" s="22">
        <f>'Electricity generation'!U13*1000/(U13*8760)</f>
        <v>0.15774905661167088</v>
      </c>
      <c r="AH13" s="22">
        <f>'Electricity generation'!V13*1000/(V13*8760)</f>
        <v>0</v>
      </c>
      <c r="AI13" s="22">
        <f>'Electricity generation'!W13*1000/(W13*8760)</f>
        <v>0.13590000000000002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497.92614532552147</v>
      </c>
      <c r="U14" s="14">
        <f t="shared" si="19"/>
        <v>606.66296111009842</v>
      </c>
      <c r="V14" s="14">
        <f t="shared" si="19"/>
        <v>647.95157717424968</v>
      </c>
      <c r="W14" s="14">
        <f t="shared" si="19"/>
        <v>680.90482501791234</v>
      </c>
      <c r="X14" s="2"/>
      <c r="Y14" s="2" t="s">
        <v>47</v>
      </c>
      <c r="AA14" s="22">
        <f>'Electricity generation'!O14*1000/(O14*8760)</f>
        <v>0.20334486330647258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0.32253667364298205</v>
      </c>
      <c r="AE14" s="22">
        <f>'Electricity generation'!S14*1000/(S14*8760)</f>
        <v>0.34001665978621609</v>
      </c>
      <c r="AF14" s="22">
        <f>'Electricity generation'!T14*1000/(T14*8760)</f>
        <v>0.34133025861004829</v>
      </c>
      <c r="AG14" s="22">
        <f>'Electricity generation'!U14*1000/(U14*8760)</f>
        <v>0.37170363761259978</v>
      </c>
      <c r="AH14" s="22">
        <f>'Electricity generation'!V14*1000/(V14*8760)</f>
        <v>0.38594361001635513</v>
      </c>
      <c r="AI14" s="22">
        <f>'Electricity generation'!W14*1000/(W14*8760)</f>
        <v>0.4138316048162512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0.20334486330647258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0.29252792224993457</v>
      </c>
      <c r="AE15" s="22">
        <f>'Electricity generation'!S15*1000/(S15*8760)</f>
        <v>0.30247640076346216</v>
      </c>
      <c r="AF15" s="22">
        <f>'Electricity generation'!T15*1000/(T15*8760)</f>
        <v>0.29608702818436672</v>
      </c>
      <c r="AG15" s="22">
        <f>'Electricity generation'!U15*1000/(U15*8760)</f>
        <v>0.30370607677850847</v>
      </c>
      <c r="AH15" s="22">
        <f>'Electricity generation'!V15*1000/(V15*8760)</f>
        <v>0.31699443393861848</v>
      </c>
      <c r="AI15" s="22">
        <f>'Electricity generation'!W15*1000/(W15*8760)</f>
        <v>0.31747142533615663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165.54614532552151</v>
      </c>
      <c r="U16" s="14">
        <f t="shared" si="21"/>
        <v>274.28296111009848</v>
      </c>
      <c r="V16" s="14">
        <f t="shared" si="21"/>
        <v>315.57157717424968</v>
      </c>
      <c r="W16" s="14">
        <f t="shared" si="21"/>
        <v>348.52482501791229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0.43745571641468672</v>
      </c>
      <c r="AE16" s="22">
        <f>'Electricity generation'!S16*1000/(S16*8760)</f>
        <v>0.41636354448829488</v>
      </c>
      <c r="AF16" s="22">
        <f>'Electricity generation'!T16*1000/(T16*8760)</f>
        <v>0.43216864629535601</v>
      </c>
      <c r="AG16" s="22">
        <f>'Electricity generation'!U16*1000/(U16*8760)</f>
        <v>0.45410405059692333</v>
      </c>
      <c r="AH16" s="22">
        <f>'Electricity generation'!V16*1000/(V16*8760)</f>
        <v>0.4585652553176488</v>
      </c>
      <c r="AI16" s="22">
        <f>'Electricity generation'!W16*1000/(W16*8760)</f>
        <v>0.50572806141427895</v>
      </c>
      <c r="AJ16" s="54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162.63000000000002</v>
      </c>
      <c r="R17" s="14">
        <f t="shared" si="22"/>
        <v>312.14</v>
      </c>
      <c r="S17" s="14">
        <f t="shared" si="22"/>
        <v>440.67147103905478</v>
      </c>
      <c r="T17" s="14">
        <f t="shared" si="22"/>
        <v>599.4956135190198</v>
      </c>
      <c r="U17" s="14">
        <f t="shared" si="22"/>
        <v>584.49222503449926</v>
      </c>
      <c r="V17" s="14">
        <f t="shared" si="22"/>
        <v>597.6684509729813</v>
      </c>
      <c r="W17" s="14">
        <f t="shared" si="22"/>
        <v>583.40150551652857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0.11779594004225258</v>
      </c>
      <c r="AD17" s="22">
        <f>'Electricity generation'!R17*1000/(R17*8760)</f>
        <v>0.14580462637539357</v>
      </c>
      <c r="AE17" s="22">
        <f>'Electricity generation'!S17*1000/(S17*8760)</f>
        <v>0.14512412337542582</v>
      </c>
      <c r="AF17" s="22">
        <f>'Electricity generation'!T17*1000/(T17*8760)</f>
        <v>0.1493456325124117</v>
      </c>
      <c r="AG17" s="22">
        <f>'Electricity generation'!U17*1000/(U17*8760)</f>
        <v>0.14691116655210223</v>
      </c>
      <c r="AH17" s="22">
        <f>'Electricity generation'!V17*1000/(V17*8760)</f>
        <v>0.14625568102427719</v>
      </c>
      <c r="AI17" s="22">
        <f>'Electricity generation'!W17*1000/(W17*8760)</f>
        <v>0.15337372600385382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438.35147103905479</v>
      </c>
      <c r="T18" s="14">
        <f t="shared" si="23"/>
        <v>597.17561351901986</v>
      </c>
      <c r="U18" s="14">
        <f t="shared" si="23"/>
        <v>583.63358003437634</v>
      </c>
      <c r="V18" s="14">
        <f t="shared" si="23"/>
        <v>596.81980597285838</v>
      </c>
      <c r="W18" s="14">
        <f t="shared" si="23"/>
        <v>583.39139368597284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0.11545362974913426</v>
      </c>
      <c r="AD18" s="22">
        <f>'Electricity generation'!R18*1000/(R18*8760)</f>
        <v>0.14476440253755049</v>
      </c>
      <c r="AE18" s="22">
        <f>'Electricity generation'!S18*1000/(S18*8760)</f>
        <v>0.14443129078998149</v>
      </c>
      <c r="AF18" s="22">
        <f>'Electricity generation'!T18*1000/(T18*8760)</f>
        <v>0.14881900326074984</v>
      </c>
      <c r="AG18" s="22">
        <f>'Electricity generation'!U18*1000/(U18*8760)</f>
        <v>0.14647421003716396</v>
      </c>
      <c r="AH18" s="22">
        <f>'Electricity generation'!V18*1000/(V18*8760)</f>
        <v>0.14582795379612662</v>
      </c>
      <c r="AI18" s="22">
        <f>'Electricity generation'!W18*1000/(W18*8760)</f>
        <v>0.15336815026665579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</v>
      </c>
      <c r="Q19" s="14">
        <f t="shared" si="24"/>
        <v>2.3199999999999994</v>
      </c>
      <c r="R19" s="14">
        <f t="shared" si="24"/>
        <v>2.3199999999999994</v>
      </c>
      <c r="S19" s="14">
        <f t="shared" si="24"/>
        <v>2.3199999999999994</v>
      </c>
      <c r="T19" s="14">
        <f t="shared" si="24"/>
        <v>2.3199999999999994</v>
      </c>
      <c r="U19" s="14">
        <f t="shared" si="24"/>
        <v>0.85864500012294709</v>
      </c>
      <c r="V19" s="14">
        <f t="shared" si="24"/>
        <v>0.8486450001229473</v>
      </c>
      <c r="W19" s="14">
        <f t="shared" si="24"/>
        <v>1.0111830555776901E-2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0.2796475620637171</v>
      </c>
      <c r="AD19" s="22">
        <f>'Electricity generation'!R19*1000/(R19*8760)</f>
        <v>0.28471934596183623</v>
      </c>
      <c r="AE19" s="22">
        <f>'Electricity generation'!S19*1000/(S19*8760)</f>
        <v>0.27603109881219684</v>
      </c>
      <c r="AF19" s="22">
        <f>'Electricity generation'!T19*1000/(T19*8760)</f>
        <v>0.28490173012371628</v>
      </c>
      <c r="AG19" s="22">
        <f>'Electricity generation'!U19*1000/(U19*8760)</f>
        <v>0.44391690826871005</v>
      </c>
      <c r="AH19" s="22">
        <f>'Electricity generation'!V19*1000/(V19*8760)</f>
        <v>0.44706000000000001</v>
      </c>
      <c r="AI19" s="22">
        <f>'Electricity generation'!W19*1000/(W19*8760)</f>
        <v>0.47505999999999998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5.5643021914648214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1.1599999999999997</v>
      </c>
      <c r="P20" s="14">
        <f t="shared" si="25"/>
        <v>1.1900000000000002</v>
      </c>
      <c r="Q20" s="14">
        <f t="shared" si="25"/>
        <v>1.2900000000000003</v>
      </c>
      <c r="R20" s="14">
        <f t="shared" si="25"/>
        <v>1.115429992756606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4.7017967424202674E-2</v>
      </c>
      <c r="AB20" s="22">
        <f>'Electricity generation'!P20*1000/(P20*8760)</f>
        <v>4.6898515875147609E-2</v>
      </c>
      <c r="AC20" s="22">
        <f>'Electricity generation'!Q20*1000/(Q20*8760)</f>
        <v>4.5475283077491845E-2</v>
      </c>
      <c r="AD20" s="22">
        <f>'Electricity generation'!R20*1000/(R20*8760)</f>
        <v>0.19159999999999999</v>
      </c>
      <c r="AE20" s="22">
        <f>'Electricity generation'!S20*1000/(S20*8760)</f>
        <v>0.19313846153846151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18.5139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167.53207787568181</v>
      </c>
      <c r="D22">
        <f>[2]Capacity_ELC!D22</f>
        <v>167.53207787568181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0</v>
      </c>
      <c r="T22" s="14">
        <f t="shared" si="27"/>
        <v>0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 t="e">
        <f>'Electricity generation'!S22*1000/(S22*8760)</f>
        <v>#DIV/0!</v>
      </c>
      <c r="AF22" s="22" t="e">
        <f>'Electricity generation'!T22*1000/(T22*8760)</f>
        <v>#DIV/0!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5.8083333333333336</v>
      </c>
      <c r="D23">
        <f>[2]Capacity_ELC!D23</f>
        <v>4.6466666666666674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16.107667402215249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0.17457000724339419</v>
      </c>
      <c r="D30">
        <f>[2]Capacity_ELC!D30</f>
        <v>0.17457000724339419</v>
      </c>
      <c r="E30">
        <f>[2]Capacity_ELC!E30</f>
        <v>0.17457000724339419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76.055223091256394</v>
      </c>
      <c r="E32">
        <f>[2]Capacity_ELC!E32</f>
        <v>68.621955859969546</v>
      </c>
      <c r="F32">
        <f>[2]Capacity_ELC!F32</f>
        <v>30.222231483522659</v>
      </c>
      <c r="G32">
        <f>[2]Capacity_ELC!G32</f>
        <v>21.280213248516411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103.2542867410057</v>
      </c>
      <c r="D33">
        <f>[2]Capacity_ELC!D33</f>
        <v>66.312414000090925</v>
      </c>
      <c r="E33">
        <f>[2]Capacity_ELC!E33</f>
        <v>65.57729261796041</v>
      </c>
      <c r="F33">
        <f>[2]Capacity_ELC!F33</f>
        <v>43.718195078640278</v>
      </c>
      <c r="G33">
        <f>[2]Capacity_ELC!G33</f>
        <v>14.52632223180168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9.7923238130369281</v>
      </c>
      <c r="D34">
        <f>[2]Capacity_ELC!D34</f>
        <v>5.0209671948136609</v>
      </c>
      <c r="E34">
        <f>[2]Capacity_ELC!E34</f>
        <v>5.0209671948136601</v>
      </c>
      <c r="F34">
        <f>[2]Capacity_ELC!F34</f>
        <v>5.0209671948136609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0.32087931253170959</v>
      </c>
      <c r="E35">
        <f>[2]Capacity_ELC!E35</f>
        <v>0.24065948439878221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55.208301556542047</v>
      </c>
      <c r="D37">
        <f>[2]Capacity_ELC!D37</f>
        <v>57.3071571822679</v>
      </c>
      <c r="E37">
        <f>[2]Capacity_ELC!E37</f>
        <v>57.3071571822679</v>
      </c>
      <c r="F37">
        <f>[2]Capacity_ELC!F37</f>
        <v>57.3071571822679</v>
      </c>
      <c r="G37">
        <f>[2]Capacity_ELC!G37</f>
        <v>57.3071571822679</v>
      </c>
      <c r="H37">
        <f>[2]Capacity_ELC!H37</f>
        <v>57.3071571822679</v>
      </c>
      <c r="I37">
        <f>[2]Capacity_ELC!I37</f>
        <v>2.098855625725855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158.93996336237939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56.799511736555118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1.8083736117937581</v>
      </c>
      <c r="D53">
        <f>[2]Capacity_ELC!D53</f>
        <v>1.8083736117937581</v>
      </c>
      <c r="E53">
        <f>[2]Capacity_ELC!E53</f>
        <v>1.8083736117937581</v>
      </c>
      <c r="F53">
        <f>[2]Capacity_ELC!F53</f>
        <v>1.8083736117937581</v>
      </c>
      <c r="G53">
        <f>[2]Capacity_ELC!G53</f>
        <v>1.8083736117937581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10.589790523424769</v>
      </c>
      <c r="D56">
        <f>[2]Capacity_ELC!D56</f>
        <v>23.767514914580289</v>
      </c>
      <c r="E56">
        <f>[2]Capacity_ELC!E56</f>
        <v>23.767514914580289</v>
      </c>
      <c r="F56">
        <f>[2]Capacity_ELC!F56</f>
        <v>23.767514914580289</v>
      </c>
      <c r="G56">
        <f>[2]Capacity_ELC!G56</f>
        <v>23.767514914580289</v>
      </c>
      <c r="H56">
        <f>[2]Capacity_ELC!H56</f>
        <v>13.17772439115552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8.5570588235294061</v>
      </c>
      <c r="F57">
        <f>[2]Capacity_ELC!F57</f>
        <v>8.5570588235294061</v>
      </c>
      <c r="G57">
        <f>[2]Capacity_ELC!G57</f>
        <v>8.5570588235294061</v>
      </c>
      <c r="H57">
        <f>[2]Capacity_ELC!H57</f>
        <v>8.5570588235294061</v>
      </c>
      <c r="I57">
        <f>[2]Capacity_ELC!I57</f>
        <v>8.5570588235294061</v>
      </c>
      <c r="J57">
        <f>[2]Capacity_ELC!J57</f>
        <v>8.5570588235294736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10.05428856817678</v>
      </c>
      <c r="D58">
        <f>[2]Capacity_ELC!D58</f>
        <v>10.05428856817678</v>
      </c>
      <c r="E58">
        <f>[2]Capacity_ELC!E58</f>
        <v>10.05428856817678</v>
      </c>
      <c r="F58">
        <f>[2]Capacity_ELC!F58</f>
        <v>10.05428856817678</v>
      </c>
      <c r="G58">
        <f>[2]Capacity_ELC!G58</f>
        <v>10.05428856817678</v>
      </c>
      <c r="H58">
        <f>[2]Capacity_ELC!H58</f>
        <v>10.05428856817678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8.3661119911010022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0.55325155226981693</v>
      </c>
      <c r="D61">
        <f>[2]Capacity_ELC!D61</f>
        <v>1.4057449943828371</v>
      </c>
      <c r="E61">
        <f>[2]Capacity_ELC!E61</f>
        <v>2.7432373172156992</v>
      </c>
      <c r="F61">
        <f>[2]Capacity_ELC!F61</f>
        <v>3.6198003317340608</v>
      </c>
      <c r="G61">
        <f>[2]Capacity_ELC!G61</f>
        <v>3.6198003317340608</v>
      </c>
      <c r="H61">
        <f>[2]Capacity_ELC!H61</f>
        <v>3.6198003317340608</v>
      </c>
      <c r="I61">
        <f>[2]Capacity_ELC!I61</f>
        <v>3.6198003317340892</v>
      </c>
      <c r="J61">
        <f>[2]Capacity_ELC!J61</f>
        <v>3.6198003317340608</v>
      </c>
      <c r="K61">
        <f>[2]Capacity_ELC!K61</f>
        <v>2.6403020584076629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165.54614532552151</v>
      </c>
      <c r="I65">
        <f>[2]Capacity_ELC!I65</f>
        <v>274.28296111009848</v>
      </c>
      <c r="J65">
        <f>[2]Capacity_ELC!J65</f>
        <v>315.57157717424968</v>
      </c>
      <c r="K65">
        <f>[2]Capacity_ELC!K65</f>
        <v>348.52482501791229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438.35147103905479</v>
      </c>
      <c r="H66">
        <f>[2]Capacity_ELC!H66</f>
        <v>597.17561351901986</v>
      </c>
      <c r="I66">
        <f>[2]Capacity_ELC!I66</f>
        <v>583.63358003437634</v>
      </c>
      <c r="J66">
        <f>[2]Capacity_ELC!J66</f>
        <v>596.81980597285838</v>
      </c>
      <c r="K66">
        <f>[2]Capacity_ELC!K66</f>
        <v>583.39139368597284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1.461354999877053</v>
      </c>
      <c r="E69">
        <f>[2]Capacity_ELC!E69</f>
        <v>1.4713549998770521</v>
      </c>
      <c r="F69">
        <f>[2]Capacity_ELC!F69</f>
        <v>1.4713549998770521</v>
      </c>
      <c r="G69">
        <f>[2]Capacity_ELC!G69</f>
        <v>1.4713549998770521</v>
      </c>
      <c r="H69">
        <f>[2]Capacity_ELC!H69</f>
        <v>1.4713549998770521</v>
      </c>
      <c r="I69">
        <f>[2]Capacity_ELC!I69</f>
        <v>9.9999999999997886E-3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0.84864500012294708</v>
      </c>
      <c r="E70">
        <f>[2]Capacity_ELC!E70</f>
        <v>0.8486450001229473</v>
      </c>
      <c r="F70">
        <f>[2]Capacity_ELC!F70</f>
        <v>0.8486450001229473</v>
      </c>
      <c r="G70">
        <f>[2]Capacity_ELC!G70</f>
        <v>0.8486450001229473</v>
      </c>
      <c r="H70">
        <f>[2]Capacity_ELC!H70</f>
        <v>0.8486450001229473</v>
      </c>
      <c r="I70">
        <f>[2]Capacity_ELC!I70</f>
        <v>0.8486450001229473</v>
      </c>
      <c r="J70">
        <f>[2]Capacity_ELC!J70</f>
        <v>0.8486450001229473</v>
      </c>
      <c r="K70">
        <f>[2]Capacity_ELC!K70</f>
        <v>1.0111830555776901E-2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0.98542999275660559</v>
      </c>
      <c r="D73">
        <f>[2]Capacity_ELC!D73</f>
        <v>1.0154299927566059</v>
      </c>
      <c r="E73">
        <f>[2]Capacity_ELC!E73</f>
        <v>1.115429992756606</v>
      </c>
      <c r="F73">
        <f>[2]Capacity_ELC!F73</f>
        <v>1.115429992756606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5.0246036884830039</v>
      </c>
      <c r="D74">
        <f>[2]Capacity_ELC!D74</f>
        <v>5.0246036884830039</v>
      </c>
      <c r="E74">
        <f>[2]Capacity_ELC!E74</f>
        <v>5.0246036884830039</v>
      </c>
      <c r="F74">
        <f>[2]Capacity_ELC!F74</f>
        <v>5.0246036884830039</v>
      </c>
      <c r="G74">
        <f>[2]Capacity_ELC!G74</f>
        <v>5.0246036884830039</v>
      </c>
      <c r="H74">
        <f>[2]Capacity_ELC!H74</f>
        <v>5.0246036884830039</v>
      </c>
      <c r="I74">
        <f>[2]Capacity_ELC!I74</f>
        <v>5.0246036884830039</v>
      </c>
      <c r="J74">
        <f>[2]Capacity_ELC!J74</f>
        <v>5.0246036884830039</v>
      </c>
      <c r="K74">
        <f>[2]Capacity_ELC!K74</f>
        <v>5.0246036884830039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1.3872930556008041</v>
      </c>
      <c r="J87">
        <f>[2]Capacity_ELC!J87</f>
        <v>12.22960847640838</v>
      </c>
      <c r="K87">
        <f>[2]Capacity_ELC!K87</f>
        <v>19.110951010893871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abSelected="1" topLeftCell="AB11" zoomScale="70" zoomScaleNormal="70" workbookViewId="0">
      <selection activeCell="AR22" sqref="AR22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49" t="str">
        <f>D1</f>
        <v>2010</v>
      </c>
      <c r="P1" s="49" t="str">
        <f t="shared" ref="P1:W1" si="0">E1</f>
        <v>2015</v>
      </c>
      <c r="Q1" s="49" t="str">
        <f t="shared" si="0"/>
        <v>2020</v>
      </c>
      <c r="R1" s="49" t="str">
        <f t="shared" si="0"/>
        <v>2025</v>
      </c>
      <c r="S1" s="49" t="str">
        <f t="shared" si="0"/>
        <v>2030</v>
      </c>
      <c r="T1" s="49" t="str">
        <f t="shared" si="0"/>
        <v>2035</v>
      </c>
      <c r="U1" s="49" t="str">
        <f t="shared" si="0"/>
        <v>2040</v>
      </c>
      <c r="V1" s="49" t="str">
        <f t="shared" si="0"/>
        <v>2045</v>
      </c>
      <c r="W1" s="49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2113.3166431550012</v>
      </c>
      <c r="E2">
        <f>[3]Output!E2</f>
        <v>2113.3166431550012</v>
      </c>
      <c r="F2">
        <f>[3]Output!F2</f>
        <v>874.10223359999986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873.04166666666708</v>
      </c>
      <c r="P2" s="3">
        <f t="shared" ref="P2:W2" si="3">((SUMIF($B:$B,"*COA*",E:E)-SUMIF($B:$B,"*COA*CCS*",E:E)+SUMIF($B:$B,"*PTC*",E:E)+SUMIF($B:$B,"*COG*",E:E)+SUMIF($B:$B,"*BFG*",E:E)))/3.6</f>
        <v>861.23888888888939</v>
      </c>
      <c r="Q2" s="3">
        <f t="shared" si="3"/>
        <v>471.13055555555553</v>
      </c>
      <c r="R2" s="3">
        <f t="shared" si="3"/>
        <v>194.92456538299351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1.0227291600857038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246.16130779580081</v>
      </c>
      <c r="E3">
        <f>[3]Output!E3</f>
        <v>173.88602784</v>
      </c>
      <c r="F3">
        <f>[3]Output!F3</f>
        <v>130.41452088</v>
      </c>
      <c r="G3">
        <f>[3]Output!G3</f>
        <v>86.943013920000013</v>
      </c>
      <c r="H3">
        <f>[3]Output!H3</f>
        <v>43.471506960000013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170.03330871733172</v>
      </c>
      <c r="S3" s="3">
        <f t="shared" si="4"/>
        <v>78.126831566666667</v>
      </c>
      <c r="T3" s="3">
        <f t="shared" si="4"/>
        <v>0</v>
      </c>
      <c r="U3" s="3">
        <f t="shared" si="4"/>
        <v>-3.8347463222622641E-7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0.38182808922511158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783.47204904919954</v>
      </c>
      <c r="E4">
        <f>[3]Output!E4</f>
        <v>813.2573290050002</v>
      </c>
      <c r="F4">
        <f>[3]Output!F4</f>
        <v>691.55324552000002</v>
      </c>
      <c r="G4">
        <f>[3]Output!G4</f>
        <v>32.050599058776662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817.39609056000006</v>
      </c>
      <c r="F5">
        <f>[3]Output!F5</f>
        <v>613.04706792000002</v>
      </c>
      <c r="G5">
        <f>[3]Output!G5</f>
        <v>408.69804527999997</v>
      </c>
      <c r="H5">
        <f>[3]Output!H5</f>
        <v>204.34902263999999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1508.9861111111118</v>
      </c>
      <c r="Q5" s="3">
        <f t="shared" si="6"/>
        <v>1243.3277777777778</v>
      </c>
      <c r="R5" s="3">
        <f t="shared" si="6"/>
        <v>396.07695087810299</v>
      </c>
      <c r="S5" s="3">
        <f t="shared" si="6"/>
        <v>190.92322355555552</v>
      </c>
      <c r="T5" s="3">
        <f t="shared" si="6"/>
        <v>8.4520860000000031</v>
      </c>
      <c r="U5" s="3">
        <f t="shared" si="6"/>
        <v>-3.8347463222622641E-7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307.63028400000002</v>
      </c>
      <c r="F6">
        <f>[3]Output!F6</f>
        <v>319.17052719923288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2.4170270303031204E-7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1.5210862905436615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ELC_CHP_NGA_NEW</v>
      </c>
      <c r="C7" s="2" t="str">
        <f>[3]Output!C7</f>
        <v>ELC_CEN</v>
      </c>
      <c r="D7">
        <f>[3]Output!D7</f>
        <v>0</v>
      </c>
      <c r="E7">
        <f>[3]Output!E7</f>
        <v>0</v>
      </c>
      <c r="F7">
        <f>[3]Output!F7</f>
        <v>0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3.2597663853110299E-7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592.2166666666667</v>
      </c>
      <c r="P7" s="3">
        <f t="shared" ref="P7:W7" si="9">SUMIF($B:$B,"*HYD*",E:E)/3.6</f>
        <v>601.82500000000005</v>
      </c>
      <c r="Q7" s="3">
        <f t="shared" si="9"/>
        <v>631.72500000000025</v>
      </c>
      <c r="R7" s="3">
        <f t="shared" si="9"/>
        <v>654.28669461078289</v>
      </c>
      <c r="S7" s="3">
        <f t="shared" si="9"/>
        <v>667.94056635532797</v>
      </c>
      <c r="T7" s="3">
        <f t="shared" si="9"/>
        <v>597.77196256017885</v>
      </c>
      <c r="U7" s="3">
        <f t="shared" si="9"/>
        <v>466.42013881404114</v>
      </c>
      <c r="V7" s="3">
        <f t="shared" si="9"/>
        <v>385.18308901607094</v>
      </c>
      <c r="W7" s="3">
        <f t="shared" si="9"/>
        <v>364.7676534058827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1.2416287637583434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ELC_NGA_CCY_ADV_NEW</v>
      </c>
      <c r="C8" s="2" t="str">
        <f>[3]Output!C8</f>
        <v>ELC_CEN</v>
      </c>
      <c r="D8">
        <f>[3]Output!D8</f>
        <v>545.35815991999993</v>
      </c>
      <c r="E8">
        <f>[3]Output!E8</f>
        <v>984.02362544000039</v>
      </c>
      <c r="F8">
        <f>[3]Output!F8</f>
        <v>1687.1524048807671</v>
      </c>
      <c r="G8">
        <f>[3]Output!G8</f>
        <v>49.606724102394217</v>
      </c>
      <c r="H8">
        <f>[3]Output!H8</f>
        <v>0</v>
      </c>
      <c r="I8">
        <f>[3]Output!I8</f>
        <v>0</v>
      </c>
      <c r="J8">
        <f>[3]Output!J8</f>
        <v>-1.706485314545518E-6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580.2166666666667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642.286694610783</v>
      </c>
      <c r="S8" s="3">
        <f t="shared" si="10"/>
        <v>655.94056635532786</v>
      </c>
      <c r="T8" s="3">
        <f t="shared" si="10"/>
        <v>585.77196256017885</v>
      </c>
      <c r="U8" s="3">
        <f t="shared" si="10"/>
        <v>454.42013881404108</v>
      </c>
      <c r="V8" s="3">
        <f t="shared" si="10"/>
        <v>373.18308901607094</v>
      </c>
      <c r="W8" s="3">
        <f t="shared" si="10"/>
        <v>352.7676534058827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ELC_OIL_EXS</v>
      </c>
      <c r="C9" s="2" t="str">
        <f>[3]Output!C9</f>
        <v>ELC_CEN</v>
      </c>
      <c r="D9">
        <f>[3]Output!D9</f>
        <v>237.2427148750001</v>
      </c>
      <c r="E9">
        <f>[3]Output!E9</f>
        <v>173.6369646</v>
      </c>
      <c r="F9">
        <f>[3]Output!F9</f>
        <v>121.7100384</v>
      </c>
      <c r="G9">
        <f>[3]Output!G9</f>
        <v>91.282528799999994</v>
      </c>
      <c r="H9">
        <f>[3]Output!H9</f>
        <v>60.855019200000001</v>
      </c>
      <c r="I9">
        <f>[3]Output!I9</f>
        <v>30.427509600000011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12.000000000000002</v>
      </c>
      <c r="V9" s="3">
        <f t="shared" si="11"/>
        <v>12.000000000000002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ELC_CHP_OIL_EXS</v>
      </c>
      <c r="C10" s="2" t="str">
        <f>[3]Output!C10</f>
        <v>ELC_CEN</v>
      </c>
      <c r="D10">
        <f>[3]Output!D10</f>
        <v>53.997285124999983</v>
      </c>
      <c r="E10">
        <f>[3]Output!E10</f>
        <v>41.492295199999987</v>
      </c>
      <c r="F10">
        <f>[3]Output!F10</f>
        <v>31.119221400000001</v>
      </c>
      <c r="G10">
        <f>[3]Output!G10</f>
        <v>20.7461476</v>
      </c>
      <c r="H10">
        <f>[3]Output!H10</f>
        <v>10.3730738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789.12096259999976</v>
      </c>
      <c r="S10" s="3">
        <f t="shared" si="12"/>
        <v>689.62608953333313</v>
      </c>
      <c r="T10" s="3">
        <f t="shared" si="12"/>
        <v>590.1312164666665</v>
      </c>
      <c r="U10" s="3">
        <f t="shared" si="12"/>
        <v>490.63634339999999</v>
      </c>
      <c r="V10" s="3">
        <f t="shared" si="12"/>
        <v>391.14147033333325</v>
      </c>
      <c r="W10" s="3">
        <f>SUMIF($B:$B,"*FIS*",L:L)/3.6</f>
        <v>291.6465972666669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ELC_OIL_MIX_TUR_NEW</v>
      </c>
      <c r="C11" s="2" t="str">
        <f>[3]Output!C11</f>
        <v>ELC_CEN</v>
      </c>
      <c r="D11">
        <f>[3]Output!D11</f>
        <v>0</v>
      </c>
      <c r="E11">
        <f>[3]Output!E11</f>
        <v>7.7107401999999947</v>
      </c>
      <c r="F11">
        <f>[3]Output!F11</f>
        <v>7.7107401999999947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204.25277777777723</v>
      </c>
      <c r="Q11" s="3">
        <f t="shared" si="13"/>
        <v>232.48611111111103</v>
      </c>
      <c r="R11" s="3">
        <f t="shared" si="13"/>
        <v>187.79070306079936</v>
      </c>
      <c r="S11" s="3">
        <f t="shared" si="13"/>
        <v>109.34766690976348</v>
      </c>
      <c r="T11" s="3">
        <f t="shared" si="13"/>
        <v>75.156065670413611</v>
      </c>
      <c r="U11" s="3">
        <f t="shared" si="13"/>
        <v>17.194475182916218</v>
      </c>
      <c r="V11" s="3">
        <f t="shared" si="13"/>
        <v>37.231379611565735</v>
      </c>
      <c r="W11" s="3">
        <f t="shared" si="13"/>
        <v>25.597284227795303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ELC_CEN</v>
      </c>
      <c r="D12">
        <f>[3]Output!D12</f>
        <v>696.40954847468345</v>
      </c>
      <c r="E12">
        <f>[3]Output!E12</f>
        <v>803.59905835501479</v>
      </c>
      <c r="F12">
        <f>[3]Output!F12</f>
        <v>757.38418957337149</v>
      </c>
      <c r="G12">
        <f>[3]Output!G12</f>
        <v>0</v>
      </c>
      <c r="H12">
        <f>[3]Output!H12</f>
        <v>0</v>
      </c>
      <c r="I12">
        <f>[3]Output!I12</f>
        <v>0.1939769706857177</v>
      </c>
      <c r="J12">
        <f>[3]Output!J12</f>
        <v>0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1.0366817666495311E-7</v>
      </c>
      <c r="V12">
        <f t="shared" si="14"/>
        <v>4.8918559243412412E-8</v>
      </c>
      <c r="W12">
        <f t="shared" si="14"/>
        <v>3.6931892409001169E-8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ELC_HYD_GEN_EXS</v>
      </c>
      <c r="C13" s="2" t="str">
        <f>[3]Output!C13</f>
        <v>ELC_HYD_STG_CEN</v>
      </c>
      <c r="D13">
        <f>[3]Output!D13</f>
        <v>1202.201122502677</v>
      </c>
      <c r="E13">
        <f>[3]Output!E13</f>
        <v>783.10657858104253</v>
      </c>
      <c r="F13">
        <f>[3]Output!F13</f>
        <v>630.70607889617156</v>
      </c>
      <c r="G13">
        <f>[3]Output!G13</f>
        <v>1105.493450192414</v>
      </c>
      <c r="H13">
        <f>[3]Output!H13</f>
        <v>832.85416108172581</v>
      </c>
      <c r="I13">
        <f>[3]Output!I13</f>
        <v>555.04213041713149</v>
      </c>
      <c r="J13">
        <f>[3]Output!J13</f>
        <v>277.61805369390862</v>
      </c>
      <c r="K13">
        <f>[3]Output!K13</f>
        <v>0</v>
      </c>
      <c r="L13">
        <f>[3]Output!L13</f>
        <v>0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22.611111111111107</v>
      </c>
      <c r="R13" s="14">
        <f t="shared" si="15"/>
        <v>21.92139111979067</v>
      </c>
      <c r="S13" s="14">
        <f t="shared" si="15"/>
        <v>15.005493764644152</v>
      </c>
      <c r="T13" s="14">
        <f t="shared" si="15"/>
        <v>17.533549364583944</v>
      </c>
      <c r="U13" s="14">
        <f t="shared" si="15"/>
        <v>5.1709229495526969</v>
      </c>
      <c r="V13" s="14">
        <f t="shared" si="15"/>
        <v>0</v>
      </c>
      <c r="W13" s="14">
        <f t="shared" si="15"/>
        <v>3.1432373557013888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ELC_HYD_PUM_EXS</v>
      </c>
      <c r="C14" s="2" t="str">
        <f>[3]Output!C14</f>
        <v>ELC_HYD_STG_CEN</v>
      </c>
      <c r="D14">
        <f>[3]Output!D14</f>
        <v>26.760200175800001</v>
      </c>
      <c r="E14">
        <f>[3]Output!E14</f>
        <v>26.760200175800001</v>
      </c>
      <c r="F14">
        <f>[3]Output!F14</f>
        <v>43.2</v>
      </c>
      <c r="G14">
        <f>[3]Output!G14</f>
        <v>26.760200175800001</v>
      </c>
      <c r="H14">
        <f>[3]Output!H14</f>
        <v>37.259248042818257</v>
      </c>
      <c r="I14">
        <f>[3]Output!I14</f>
        <v>29.7565160256</v>
      </c>
      <c r="J14">
        <f>[3]Output!J14</f>
        <v>29.559587776386671</v>
      </c>
      <c r="K14">
        <f>[3]Output!K14</f>
        <v>29.559587776386671</v>
      </c>
      <c r="L14">
        <f>[3]Output!L14</f>
        <v>15.74049115543521</v>
      </c>
      <c r="M14" s="38"/>
      <c r="N14" s="2" t="s">
        <v>47</v>
      </c>
      <c r="O14" s="3">
        <f>SUMIF($B:$B,"*WIN*",D:D)/3.6</f>
        <v>152.79999999999998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947.67454518975114</v>
      </c>
      <c r="S14" s="3">
        <f t="shared" si="16"/>
        <v>1422.3748280573525</v>
      </c>
      <c r="T14" s="3">
        <f t="shared" si="16"/>
        <v>1488.825597185343</v>
      </c>
      <c r="U14" s="3">
        <f t="shared" si="16"/>
        <v>1975.3697459772236</v>
      </c>
      <c r="V14" s="3">
        <f t="shared" si="16"/>
        <v>2190.6374722992869</v>
      </c>
      <c r="W14" s="3">
        <f t="shared" si="16"/>
        <v>2468.3922434271922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ELC_CEN</v>
      </c>
      <c r="D15">
        <f>[3]Output!D15</f>
        <v>0</v>
      </c>
      <c r="E15">
        <f>[3]Output!E15</f>
        <v>168.54359811521141</v>
      </c>
      <c r="F15">
        <f>[3]Output!F15</f>
        <v>267.28074571803558</v>
      </c>
      <c r="G15">
        <f>[3]Output!G15</f>
        <v>0</v>
      </c>
      <c r="H15">
        <f>[3]Output!H15</f>
        <v>0</v>
      </c>
      <c r="I15">
        <f>[3]Output!I15</f>
        <v>0</v>
      </c>
      <c r="J15">
        <f>[3]Output!J15</f>
        <v>0</v>
      </c>
      <c r="K15">
        <f>[3]Output!K15</f>
        <v>0</v>
      </c>
      <c r="L15">
        <f>[3]Output!L15</f>
        <v>0</v>
      </c>
      <c r="M15" s="38"/>
      <c r="N15" s="2" t="s">
        <v>93</v>
      </c>
      <c r="O15" s="3">
        <f>SUMIF($B:$B,"*WIN_ON*",D:D)/3.6</f>
        <v>152.79999999999998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681.53436152595111</v>
      </c>
      <c r="S15" s="3">
        <f t="shared" si="17"/>
        <v>848.24630674532648</v>
      </c>
      <c r="T15" s="3">
        <f t="shared" si="17"/>
        <v>862.10144030857748</v>
      </c>
      <c r="U15" s="3">
        <f t="shared" si="17"/>
        <v>884.28543400485194</v>
      </c>
      <c r="V15" s="3">
        <f t="shared" si="17"/>
        <v>922.97646318405771</v>
      </c>
      <c r="W15" s="3">
        <f t="shared" si="17"/>
        <v>924.36529461431007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ELC_HYD_GEN_DAM_NEW</v>
      </c>
      <c r="C16" s="2" t="str">
        <f>[3]Output!C16</f>
        <v>ELC_HYD_STG_CEN</v>
      </c>
      <c r="D16">
        <f>[3]Output!D16</f>
        <v>0</v>
      </c>
      <c r="E16">
        <f>[3]Output!E16</f>
        <v>196.46798123489151</v>
      </c>
      <c r="F16">
        <f>[3]Output!F16</f>
        <v>363.4261504697829</v>
      </c>
      <c r="G16">
        <f>[3]Output!G16</f>
        <v>1013.042360372565</v>
      </c>
      <c r="H16">
        <f>[3]Output!H16</f>
        <v>1334.835587763615</v>
      </c>
      <c r="I16">
        <f>[3]Output!I16</f>
        <v>1359.8466677949871</v>
      </c>
      <c r="J16">
        <f>[3]Output!J16</f>
        <v>1196.5809400102089</v>
      </c>
      <c r="K16">
        <f>[3]Output!K16</f>
        <v>1135.8434986402499</v>
      </c>
      <c r="L16">
        <f>[3]Output!L16</f>
        <v>1142.9671970350601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266.14018366379997</v>
      </c>
      <c r="S16" s="3">
        <f t="shared" si="19"/>
        <v>574.1285213120259</v>
      </c>
      <c r="T16" s="3">
        <f t="shared" si="19"/>
        <v>626.72415687676539</v>
      </c>
      <c r="U16" s="3">
        <f t="shared" si="19"/>
        <v>1091.0843119723716</v>
      </c>
      <c r="V16" s="3">
        <f t="shared" si="19"/>
        <v>1267.6610091152295</v>
      </c>
      <c r="W16" s="3">
        <f t="shared" si="19"/>
        <v>1544.026948812882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ELC_CEN</v>
      </c>
      <c r="D17">
        <f>[3]Output!D17</f>
        <v>65.028343643999932</v>
      </c>
      <c r="E17">
        <f>[3]Output!E17</f>
        <v>79.048013663519924</v>
      </c>
      <c r="F17">
        <f>[3]Output!F17</f>
        <v>86.983675938719927</v>
      </c>
      <c r="G17">
        <f>[3]Output!G17</f>
        <v>0</v>
      </c>
      <c r="H17">
        <f>[3]Output!H17</f>
        <v>0</v>
      </c>
      <c r="I17">
        <f>[3]Output!I17</f>
        <v>0</v>
      </c>
      <c r="J17">
        <f>[3]Output!J17</f>
        <v>0</v>
      </c>
      <c r="K17">
        <f>[3]Output!K17</f>
        <v>0</v>
      </c>
      <c r="L17">
        <f>[3]Output!L17</f>
        <v>0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167.81666666666669</v>
      </c>
      <c r="R17" s="3">
        <f t="shared" si="20"/>
        <v>398.68035523290246</v>
      </c>
      <c r="S17" s="3">
        <f t="shared" si="20"/>
        <v>560.22005375645506</v>
      </c>
      <c r="T17" s="3">
        <f t="shared" si="20"/>
        <v>784.30077192326951</v>
      </c>
      <c r="U17" s="3">
        <f t="shared" si="20"/>
        <v>752.20748727516059</v>
      </c>
      <c r="V17" s="3">
        <f t="shared" si="20"/>
        <v>765.73267939629704</v>
      </c>
      <c r="W17" s="3">
        <f t="shared" si="20"/>
        <v>783.83133287819203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ELC_HYD_GEN_RUN_NEW</v>
      </c>
      <c r="C18" s="2" t="str">
        <f>[3]Output!C18</f>
        <v>ELC_HYD_STG_CEN</v>
      </c>
      <c r="D18">
        <f>[3]Output!D18</f>
        <v>125.1409853786399</v>
      </c>
      <c r="E18">
        <f>[3]Output!E18</f>
        <v>92.604770050319914</v>
      </c>
      <c r="F18">
        <f>[3]Output!F18</f>
        <v>125.22915940391989</v>
      </c>
      <c r="G18">
        <f>[3]Output!G18</f>
        <v>193.6962900338398</v>
      </c>
      <c r="H18">
        <f>[3]Output!H18</f>
        <v>193.6962900338398</v>
      </c>
      <c r="I18">
        <f>[3]Output!I18</f>
        <v>193.6962900338398</v>
      </c>
      <c r="J18">
        <f>[3]Output!J18</f>
        <v>161.71350602643039</v>
      </c>
      <c r="K18">
        <f>[3]Output!K18</f>
        <v>207.61562181760539</v>
      </c>
      <c r="L18">
        <f>[3]Output!L18</f>
        <v>126.9963552261177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162.13333333333335</v>
      </c>
      <c r="R18" s="3">
        <f t="shared" si="21"/>
        <v>392.89394702105085</v>
      </c>
      <c r="S18" s="3">
        <f t="shared" si="21"/>
        <v>554.61021852907493</v>
      </c>
      <c r="T18" s="3">
        <f t="shared" si="21"/>
        <v>778.51065708161912</v>
      </c>
      <c r="U18" s="3">
        <f t="shared" si="21"/>
        <v>748.86846405946721</v>
      </c>
      <c r="V18" s="3">
        <f t="shared" si="21"/>
        <v>762.40917714860359</v>
      </c>
      <c r="W18" s="3">
        <f t="shared" si="21"/>
        <v>783.78925223647127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ELC_HYD_PUM_NEW</v>
      </c>
      <c r="C19" s="2" t="str">
        <f>[3]Output!C19</f>
        <v>ELC_HYD_STG_CEN</v>
      </c>
      <c r="D19">
        <f>[3]Output!D19</f>
        <v>16.439799824200001</v>
      </c>
      <c r="E19">
        <f>[3]Output!E19</f>
        <v>16.439799824200001</v>
      </c>
      <c r="F19">
        <f>[3]Output!F19</f>
        <v>0</v>
      </c>
      <c r="G19">
        <f>[3]Output!G19</f>
        <v>16.439799824200001</v>
      </c>
      <c r="H19">
        <f>[3]Output!H19</f>
        <v>5.9407519571817389</v>
      </c>
      <c r="I19">
        <f>[3]Output!I19</f>
        <v>13.443483974399999</v>
      </c>
      <c r="J19">
        <f>[3]Output!J19</f>
        <v>13.640412223613341</v>
      </c>
      <c r="K19">
        <f>[3]Output!K19</f>
        <v>13.640412223613341</v>
      </c>
      <c r="L19">
        <f>[3]Output!L19</f>
        <v>27.459508844564791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5.6833333333333336</v>
      </c>
      <c r="R19" s="3">
        <f t="shared" si="22"/>
        <v>5.7864082118515876</v>
      </c>
      <c r="S19" s="3">
        <f t="shared" si="22"/>
        <v>5.6098352273800378</v>
      </c>
      <c r="T19" s="3">
        <f t="shared" si="22"/>
        <v>5.7901148416503094</v>
      </c>
      <c r="U19" s="3">
        <f>SUMIF($B:$B,"*SOL_CSP*",J:J)/3.6</f>
        <v>3.3390232156934916</v>
      </c>
      <c r="V19" s="3">
        <f t="shared" si="22"/>
        <v>3.3235022476934919</v>
      </c>
      <c r="W19" s="3">
        <f t="shared" si="22"/>
        <v>4.2080641720727799E-2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ELC_NUC_FIS_EXS</v>
      </c>
      <c r="C20" s="2" t="str">
        <f>[3]Output!C20</f>
        <v>ELC_CEN</v>
      </c>
      <c r="D20">
        <f>[3]Output!D20</f>
        <v>3212.26157332</v>
      </c>
      <c r="E20">
        <f>[3]Output!E20</f>
        <v>2509.1256320000061</v>
      </c>
      <c r="F20">
        <f>[3]Output!F20</f>
        <v>2101.599200000001</v>
      </c>
      <c r="G20">
        <f>[3]Output!G20</f>
        <v>2149.0892582400011</v>
      </c>
      <c r="H20">
        <f>[3]Output!H20</f>
        <v>1790.9077152</v>
      </c>
      <c r="I20">
        <f>[3]Output!I20</f>
        <v>1432.72617216</v>
      </c>
      <c r="J20">
        <f>[3]Output!J20</f>
        <v>1074.5446291200001</v>
      </c>
      <c r="K20">
        <f>[3]Output!K20</f>
        <v>716.36308608000002</v>
      </c>
      <c r="L20">
        <f>[3]Output!L20</f>
        <v>358.18154304000029</v>
      </c>
      <c r="N20" s="2" t="s">
        <v>90</v>
      </c>
      <c r="O20" s="3">
        <f>SUMIF($B:$B,"*MAR*",D:D)/3.6</f>
        <v>0.47777777777777769</v>
      </c>
      <c r="P20" s="3">
        <f t="shared" ref="P20:W20" si="23">SUMIF($B:$B,"*MAR*",E:E)/3.6</f>
        <v>0.48888888888888882</v>
      </c>
      <c r="Q20" s="3">
        <f t="shared" si="23"/>
        <v>0.51388888888888895</v>
      </c>
      <c r="R20" s="3">
        <f t="shared" si="23"/>
        <v>1.8721555467225717</v>
      </c>
      <c r="S20" s="3">
        <f t="shared" si="23"/>
        <v>0.21994608000000013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ELC_NUC_FIS_LWR_NEW</v>
      </c>
      <c r="C21" s="2" t="str">
        <f>[3]Output!C21</f>
        <v>ELC_CEN</v>
      </c>
      <c r="D21">
        <f>[3]Output!D21</f>
        <v>85.618426680000113</v>
      </c>
      <c r="E21">
        <f>[3]Output!E21</f>
        <v>561.98436799999433</v>
      </c>
      <c r="F21">
        <f>[3]Output!F21</f>
        <v>525.39079999999979</v>
      </c>
      <c r="G21">
        <f>[3]Output!G21</f>
        <v>691.74620711999796</v>
      </c>
      <c r="H21">
        <f>[3]Output!H21</f>
        <v>691.74620711999921</v>
      </c>
      <c r="I21">
        <f>[3]Output!I21</f>
        <v>691.74620711999955</v>
      </c>
      <c r="J21">
        <f>[3]Output!J21</f>
        <v>691.74620712000001</v>
      </c>
      <c r="K21">
        <f>[3]Output!K21</f>
        <v>691.74620711999978</v>
      </c>
      <c r="L21">
        <f>[3]Output!L21</f>
        <v>691.74620712000058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ELC_CHP_BIO_EXS</v>
      </c>
      <c r="C22" s="2" t="str">
        <f>[3]Output!C22</f>
        <v>ELC_CEN</v>
      </c>
      <c r="D22">
        <f>[3]Output!D22</f>
        <v>63.066870061506037</v>
      </c>
      <c r="E22">
        <f>[3]Output!E22</f>
        <v>31.39792649599999</v>
      </c>
      <c r="F22">
        <f>[3]Output!F22</f>
        <v>36.956841087747208</v>
      </c>
      <c r="G22">
        <f>[3]Output!G22</f>
        <v>15.698963248</v>
      </c>
      <c r="H22">
        <f>[3]Output!H22</f>
        <v>7.8494816239999992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0</v>
      </c>
      <c r="T22" s="3">
        <f t="shared" si="25"/>
        <v>0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ELC_BIO_EXS</v>
      </c>
      <c r="C23" s="2" t="str">
        <f>[3]Output!C23</f>
        <v>ELC_CEN</v>
      </c>
      <c r="D23">
        <f>[3]Output!D23</f>
        <v>109.90295999999999</v>
      </c>
      <c r="E23">
        <f>[3]Output!E23</f>
        <v>87.922368000000006</v>
      </c>
      <c r="F23">
        <f>[3]Output!F23</f>
        <v>65.941776000000019</v>
      </c>
      <c r="G23">
        <f>[3]Output!G23</f>
        <v>43.961184000000003</v>
      </c>
      <c r="H23">
        <f>[3]Output!H23</f>
        <v>21.980592000000001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23.124999999999996</v>
      </c>
      <c r="R23" s="14">
        <f t="shared" si="26"/>
        <v>23.79354666651324</v>
      </c>
      <c r="S23" s="14">
        <f t="shared" si="26"/>
        <v>15.225439844644152</v>
      </c>
      <c r="T23" s="14">
        <f t="shared" si="26"/>
        <v>17.701390964583943</v>
      </c>
      <c r="U23" s="14">
        <f t="shared" si="26"/>
        <v>5.1709229495526969</v>
      </c>
      <c r="V23" s="14">
        <f t="shared" si="26"/>
        <v>0</v>
      </c>
      <c r="W23" s="14">
        <f t="shared" si="26"/>
        <v>3.1432373557013888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ELC_BIO_GSF_DEC_NEW</v>
      </c>
      <c r="C24" s="2" t="str">
        <f>[3]Output!C24</f>
        <v>ELC_DIS</v>
      </c>
      <c r="D24">
        <f>[3]Output!D24</f>
        <v>32.43516993849402</v>
      </c>
      <c r="E24">
        <f>[3]Output!E24</f>
        <v>16.178999533254959</v>
      </c>
      <c r="F24">
        <f>[3]Output!F24</f>
        <v>0</v>
      </c>
      <c r="G24">
        <f>[3]Output!G24</f>
        <v>9.8232228956581906</v>
      </c>
      <c r="H24">
        <f>[3]Output!H24</f>
        <v>11.67666117785785</v>
      </c>
      <c r="I24">
        <f>[3]Output!I24</f>
        <v>0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38.841866280000005</v>
      </c>
      <c r="T24" s="3">
        <f t="shared" si="27"/>
        <v>24.404128344</v>
      </c>
      <c r="U24" s="3">
        <f t="shared" si="27"/>
        <v>8.3630832168615079</v>
      </c>
      <c r="V24" s="3">
        <f t="shared" si="27"/>
        <v>12.047756197733847</v>
      </c>
      <c r="W24" s="3">
        <f t="shared" si="27"/>
        <v>51.214999130985554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ELC_BIO_CRP_GSF_NEW</v>
      </c>
      <c r="C25" s="2" t="str">
        <f>[3]Output!C25</f>
        <v>ELC_CEN</v>
      </c>
      <c r="D25">
        <f>[3]Output!D25</f>
        <v>181.755</v>
      </c>
      <c r="E25">
        <f>[3]Output!E25</f>
        <v>435.89070597074311</v>
      </c>
      <c r="F25">
        <f>[3]Output!F25</f>
        <v>467.47542823084069</v>
      </c>
      <c r="G25">
        <f>[3]Output!G25</f>
        <v>405.83429109495211</v>
      </c>
      <c r="H25">
        <f>[3]Output!H25</f>
        <v>231.9714704104334</v>
      </c>
      <c r="I25">
        <f>[3]Output!I25</f>
        <v>149.64773517545291</v>
      </c>
      <c r="J25">
        <f>[3]Output!J25</f>
        <v>0</v>
      </c>
      <c r="K25">
        <f>[3]Output!K25</f>
        <v>0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368.11944444444441</v>
      </c>
      <c r="P25" s="35">
        <f t="shared" si="28"/>
        <v>649.60555555555493</v>
      </c>
      <c r="Q25" s="35">
        <f t="shared" si="28"/>
        <v>943.84722222222217</v>
      </c>
      <c r="R25" s="35">
        <f t="shared" si="28"/>
        <v>1581.7326968164796</v>
      </c>
      <c r="S25" s="35">
        <f t="shared" si="28"/>
        <v>2122.3934284128595</v>
      </c>
      <c r="T25" s="35">
        <f t="shared" si="28"/>
        <v>2383.6852167081938</v>
      </c>
      <c r="U25" s="35">
        <f t="shared" si="28"/>
        <v>2755.1135544380741</v>
      </c>
      <c r="V25" s="35">
        <f t="shared" si="28"/>
        <v>2993.6015313560688</v>
      </c>
      <c r="W25" s="35">
        <f t="shared" si="28"/>
        <v>3284.1073352815138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ELC_BIO_CRP_COM_NEW</v>
      </c>
      <c r="C26" s="2" t="str">
        <f>[3]Output!C26</f>
        <v>ELC_CEN</v>
      </c>
      <c r="D26">
        <f>[3]Output!D26</f>
        <v>0</v>
      </c>
      <c r="E26">
        <f>[3]Output!E26</f>
        <v>0</v>
      </c>
      <c r="F26">
        <f>[3]Output!F26</f>
        <v>80.335954681411721</v>
      </c>
      <c r="G26">
        <f>[3]Output!G26</f>
        <v>146.11321015199991</v>
      </c>
      <c r="H26">
        <f>[3]Output!H26</f>
        <v>55.25289459529408</v>
      </c>
      <c r="I26">
        <f>[3]Output!I26</f>
        <v>77.178646418823476</v>
      </c>
      <c r="J26">
        <f>[3]Output!J26</f>
        <v>55.25289459529408</v>
      </c>
      <c r="K26">
        <f>[3]Output!K26</f>
        <v>75.249180258353491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ELC_BIO_MUN_INC_NEW</v>
      </c>
      <c r="C27" s="2" t="str">
        <f>[3]Output!C27</f>
        <v>ELC_CEN</v>
      </c>
      <c r="D27">
        <f>[3]Output!D27</f>
        <v>137.54</v>
      </c>
      <c r="E27">
        <f>[3]Output!E27</f>
        <v>163.92</v>
      </c>
      <c r="F27">
        <f>[3]Output!F27</f>
        <v>186.24</v>
      </c>
      <c r="G27">
        <f>[3]Output!G27</f>
        <v>54.615659628267423</v>
      </c>
      <c r="H27">
        <f>[3]Output!H27</f>
        <v>64.920501067563166</v>
      </c>
      <c r="I27">
        <f>[3]Output!I27</f>
        <v>43.735454819212663</v>
      </c>
      <c r="J27">
        <f>[3]Output!J27</f>
        <v>0</v>
      </c>
      <c r="K27">
        <f>[3]Output!K27</f>
        <v>0</v>
      </c>
      <c r="L27">
        <f>[3]Output!L27</f>
        <v>0</v>
      </c>
      <c r="N27" s="2" t="s">
        <v>54</v>
      </c>
      <c r="O27" s="6">
        <f t="shared" ref="O27:W27" si="31">SUM(O5,O6,O7,O10,O11,O12,O13,O14,O17,O20,O21,O24)</f>
        <v>3776.2541666666671</v>
      </c>
      <c r="P27" s="35">
        <f t="shared" si="31"/>
        <v>3706.6812500000005</v>
      </c>
      <c r="Q27" s="35">
        <f t="shared" si="31"/>
        <v>3644.2444444444445</v>
      </c>
      <c r="R27" s="35">
        <f t="shared" si="31"/>
        <v>3433.8880203588519</v>
      </c>
      <c r="S27" s="35">
        <f t="shared" si="31"/>
        <v>3694.4997342924321</v>
      </c>
      <c r="T27" s="35">
        <f t="shared" si="31"/>
        <v>3586.7432191144553</v>
      </c>
      <c r="U27" s="35">
        <f t="shared" si="31"/>
        <v>3715.3621967776517</v>
      </c>
      <c r="V27" s="35">
        <f t="shared" si="31"/>
        <v>3781.9738469032059</v>
      </c>
      <c r="W27" s="35">
        <f t="shared" si="31"/>
        <v>3988.5933477293479</v>
      </c>
      <c r="X27" s="28">
        <f>W27/Q27</f>
        <v>1.094491165050647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ELC_CHP_BIO_NEW</v>
      </c>
      <c r="C28" s="2" t="str">
        <f>[3]Output!C28</f>
        <v>ELC_CEN</v>
      </c>
      <c r="D28">
        <f>[3]Output!D28</f>
        <v>0</v>
      </c>
      <c r="E28">
        <f>[3]Output!E28</f>
        <v>0</v>
      </c>
      <c r="F28">
        <f>[3]Output!F28</f>
        <v>0</v>
      </c>
      <c r="G28">
        <f>[3]Output!G28</f>
        <v>0</v>
      </c>
      <c r="H28">
        <f>[3]Output!H28</f>
        <v>0</v>
      </c>
      <c r="I28">
        <f>[3]Output!I28</f>
        <v>0</v>
      </c>
      <c r="J28">
        <f>[3]Output!J28</f>
        <v>6.6472160632043087</v>
      </c>
      <c r="K28">
        <f>[3]Output!K28</f>
        <v>58.783786343283168</v>
      </c>
      <c r="L28">
        <f>[3]Output!L28</f>
        <v>92.150223220063097</v>
      </c>
      <c r="N28" s="2" t="s">
        <v>203</v>
      </c>
      <c r="O28" s="35">
        <f>O27-O24</f>
        <v>3675.0166666666669</v>
      </c>
      <c r="P28" s="35">
        <f t="shared" ref="P28:W28" si="33">P27-P24</f>
        <v>3597.9722222222226</v>
      </c>
      <c r="Q28" s="35">
        <f t="shared" si="33"/>
        <v>3525.4944444444445</v>
      </c>
      <c r="R28" s="35">
        <f t="shared" si="33"/>
        <v>3397.4237582388519</v>
      </c>
      <c r="S28" s="35">
        <f t="shared" si="33"/>
        <v>3655.6578680124321</v>
      </c>
      <c r="T28" s="35">
        <f t="shared" si="33"/>
        <v>3562.3390907704552</v>
      </c>
      <c r="U28" s="35">
        <f t="shared" si="33"/>
        <v>3706.9991135607902</v>
      </c>
      <c r="V28" s="35">
        <f t="shared" si="33"/>
        <v>3769.9260907054722</v>
      </c>
      <c r="W28" s="35">
        <f t="shared" si="33"/>
        <v>3937.3783485983622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ELC_CHP_GEO_EXS</v>
      </c>
      <c r="C29" s="2" t="str">
        <f>[3]Output!C29</f>
        <v>ELC_CEN</v>
      </c>
      <c r="D29">
        <f>[3]Output!D29</f>
        <v>3.1976830000000001</v>
      </c>
      <c r="E29">
        <f>[3]Output!E29</f>
        <v>2.5581463999999992</v>
      </c>
      <c r="F29">
        <f>[3]Output!F29</f>
        <v>1.9186097999999989</v>
      </c>
      <c r="G29">
        <f>[3]Output!G29</f>
        <v>1.2790732</v>
      </c>
      <c r="H29">
        <f>[3]Output!H29</f>
        <v>0.6395365999999999</v>
      </c>
      <c r="I29">
        <f>[3]Output!I29</f>
        <v>0</v>
      </c>
      <c r="J29">
        <f>[3]Output!J29</f>
        <v>0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2.4516268209285536E-3</v>
      </c>
      <c r="P29" s="13">
        <f t="shared" ref="P29:W29" si="35">SUMIF($C:$C,"*ELC_DIS*",E:E)/(SUMIF($C:$C,"*ELC*",E:E)-SUMIF($C:$C,"*IMP_ELC*",E:E))</f>
        <v>1.2490831666953572E-3</v>
      </c>
      <c r="Q29" s="13">
        <f t="shared" si="35"/>
        <v>0</v>
      </c>
      <c r="R29" s="13">
        <f t="shared" si="35"/>
        <v>8.0315945867942074E-4</v>
      </c>
      <c r="S29" s="13">
        <f t="shared" si="35"/>
        <v>8.8725945122782837E-4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ELC_GEO_EXS</v>
      </c>
      <c r="C30" s="2" t="str">
        <f>[3]Output!C30</f>
        <v>ELC_CEN</v>
      </c>
      <c r="D30">
        <f>[3]Output!D30</f>
        <v>21.712536</v>
      </c>
      <c r="E30">
        <f>[3]Output!E30</f>
        <v>18.610745142857141</v>
      </c>
      <c r="F30">
        <f>[3]Output!F30</f>
        <v>15.508954285714291</v>
      </c>
      <c r="G30">
        <f>[3]Output!G30</f>
        <v>12.40716342857143</v>
      </c>
      <c r="H30">
        <f>[3]Output!H30</f>
        <v>9.3053725714285704</v>
      </c>
      <c r="I30">
        <f>[3]Output!I30</f>
        <v>6.2035817142857148</v>
      </c>
      <c r="J30">
        <f>[3]Output!J30</f>
        <v>3.1017908571428561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ELC_GEO_FLS_NEW</v>
      </c>
      <c r="C31" s="2" t="str">
        <f>[3]Output!C31</f>
        <v>ELC_CEN</v>
      </c>
      <c r="D31">
        <f>[3]Output!D31</f>
        <v>13.739781000000001</v>
      </c>
      <c r="E31">
        <f>[3]Output!E31</f>
        <v>32.981108457142852</v>
      </c>
      <c r="F31">
        <f>[3]Output!F31</f>
        <v>63.972435914285697</v>
      </c>
      <c r="G31">
        <f>[3]Output!G31</f>
        <v>65.230771402674975</v>
      </c>
      <c r="H31">
        <f>[3]Output!H31</f>
        <v>44.074868381290379</v>
      </c>
      <c r="I31">
        <f>[3]Output!I31</f>
        <v>56.917195998216492</v>
      </c>
      <c r="J31">
        <f>[3]Output!J31</f>
        <v>15.513531761246851</v>
      </c>
      <c r="K31">
        <f>[3]Output!K31</f>
        <v>0</v>
      </c>
      <c r="L31">
        <f>[3]Output!L31</f>
        <v>11.315654480525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ELC_CEN</v>
      </c>
      <c r="D32">
        <f>[3]Output!D32</f>
        <v>550.07999999999993</v>
      </c>
      <c r="E32">
        <f>[3]Output!E32</f>
        <v>983.02</v>
      </c>
      <c r="F32">
        <f>[3]Output!F32</f>
        <v>1530.69</v>
      </c>
      <c r="G32">
        <f>[3]Output!G32</f>
        <v>2453.5237014934241</v>
      </c>
      <c r="H32">
        <f>[3]Output!H32</f>
        <v>2967.6264591451441</v>
      </c>
      <c r="I32">
        <f>[3]Output!I32</f>
        <v>2770.055892445896</v>
      </c>
      <c r="J32">
        <f>[3]Output!J32</f>
        <v>2448.7717678443</v>
      </c>
      <c r="K32">
        <f>[3]Output!K32</f>
        <v>2459.178887580626</v>
      </c>
      <c r="L32">
        <f>[3]Output!L32</f>
        <v>2516.662824719715</v>
      </c>
      <c r="N32" s="2" t="s">
        <v>34</v>
      </c>
      <c r="O32" s="13">
        <f t="shared" ref="O32:W32" si="40">O2/O$27</f>
        <v>0.23119250668376187</v>
      </c>
      <c r="P32" s="13">
        <f t="shared" si="40"/>
        <v>0.23234770696533166</v>
      </c>
      <c r="Q32" s="13">
        <f t="shared" si="40"/>
        <v>0.12928072272258842</v>
      </c>
      <c r="R32" s="13">
        <f t="shared" si="40"/>
        <v>5.6764974346083449E-2</v>
      </c>
      <c r="S32" s="13">
        <f t="shared" si="40"/>
        <v>2.5175481740239813E-2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ELC_WIN_ON_CEN_NEW</v>
      </c>
      <c r="C33" s="2" t="str">
        <f>[3]Output!C33</f>
        <v>ELC_VRES_STG_CEN</v>
      </c>
      <c r="D33">
        <f>[3]Output!D33</f>
        <v>0</v>
      </c>
      <c r="E33">
        <f>[3]Output!E33</f>
        <v>0</v>
      </c>
      <c r="F33">
        <f>[3]Output!F33</f>
        <v>0</v>
      </c>
      <c r="G33">
        <f>[3]Output!G33</f>
        <v>0</v>
      </c>
      <c r="H33">
        <f>[3]Output!H33</f>
        <v>86.060245138031377</v>
      </c>
      <c r="I33">
        <f>[3]Output!I33</f>
        <v>333.50929266498332</v>
      </c>
      <c r="J33">
        <f>[3]Output!J33</f>
        <v>734.65579457316687</v>
      </c>
      <c r="K33">
        <f>[3]Output!K33</f>
        <v>863.5363798819817</v>
      </c>
      <c r="L33">
        <f>[3]Output!L33</f>
        <v>811.05223589180139</v>
      </c>
      <c r="N33" s="2" t="s">
        <v>8</v>
      </c>
      <c r="O33" s="13">
        <f t="shared" ref="O33:W33" si="42">O3/O$27</f>
        <v>0.22684810749041059</v>
      </c>
      <c r="P33" s="13">
        <f t="shared" si="42"/>
        <v>0.15805168632242717</v>
      </c>
      <c r="Q33" s="13">
        <f t="shared" si="42"/>
        <v>0.1996580605033203</v>
      </c>
      <c r="R33" s="13">
        <f t="shared" si="42"/>
        <v>4.9516264860483925E-2</v>
      </c>
      <c r="S33" s="13">
        <f t="shared" si="42"/>
        <v>2.1146795827725093E-2</v>
      </c>
      <c r="T33" s="13">
        <f t="shared" si="42"/>
        <v>0</v>
      </c>
      <c r="U33" s="13">
        <f t="shared" si="42"/>
        <v>-1.0321325672065444E-10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ELC_CEN</v>
      </c>
      <c r="D34">
        <f>[3]Output!D34</f>
        <v>0</v>
      </c>
      <c r="E34">
        <f>[3]Output!E34</f>
        <v>126.62</v>
      </c>
      <c r="F34">
        <f>[3]Output!F34</f>
        <v>259.57</v>
      </c>
      <c r="G34">
        <f>[3]Output!G34</f>
        <v>958.10466118967986</v>
      </c>
      <c r="H34">
        <f>[3]Output!H34</f>
        <v>1975.4236662641349</v>
      </c>
      <c r="I34">
        <f>[3]Output!I34</f>
        <v>1666.950990988767</v>
      </c>
      <c r="J34">
        <f>[3]Output!J34</f>
        <v>3018.8084206281042</v>
      </c>
      <c r="K34">
        <f>[3]Output!K34</f>
        <v>3753.0181751321611</v>
      </c>
      <c r="L34">
        <f>[3]Output!L34</f>
        <v>3960.6287611070411</v>
      </c>
      <c r="N34" s="2" t="s">
        <v>41</v>
      </c>
      <c r="O34" s="13">
        <f t="shared" ref="O34:W34" si="43">O4/O$27</f>
        <v>2.1423346106867368E-2</v>
      </c>
      <c r="P34" s="13">
        <f t="shared" si="43"/>
        <v>1.6699574585756459E-2</v>
      </c>
      <c r="Q34" s="13">
        <f t="shared" si="43"/>
        <v>1.2236952027855186E-2</v>
      </c>
      <c r="R34" s="13">
        <f t="shared" si="43"/>
        <v>9.0623446639141528E-3</v>
      </c>
      <c r="S34" s="13">
        <f t="shared" si="43"/>
        <v>5.3554155668868141E-3</v>
      </c>
      <c r="T34" s="13">
        <f t="shared" si="43"/>
        <v>2.3564792581072394E-3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ELC_WIN_OFF_NEW</v>
      </c>
      <c r="C35" s="2" t="str">
        <f>[3]Output!C35</f>
        <v>ELC_VRES_STG_CEN</v>
      </c>
      <c r="D35">
        <f>[3]Output!D35</f>
        <v>0</v>
      </c>
      <c r="E35">
        <f>[3]Output!E35</f>
        <v>0</v>
      </c>
      <c r="F35">
        <f>[3]Output!F35</f>
        <v>0</v>
      </c>
      <c r="G35">
        <f>[3]Output!G35</f>
        <v>0</v>
      </c>
      <c r="H35">
        <f>[3]Output!H35</f>
        <v>91.439010459158339</v>
      </c>
      <c r="I35">
        <f>[3]Output!I35</f>
        <v>589.25597376758844</v>
      </c>
      <c r="J35">
        <f>[3]Output!J35</f>
        <v>909.09510247243372</v>
      </c>
      <c r="K35">
        <f>[3]Output!K35</f>
        <v>810.56145768266515</v>
      </c>
      <c r="L35">
        <f>[3]Output!L35</f>
        <v>1597.868254619334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0.40709896787351529</v>
      </c>
      <c r="Q35" s="13">
        <f t="shared" si="44"/>
        <v>0.34117573525376393</v>
      </c>
      <c r="R35" s="13">
        <f t="shared" si="44"/>
        <v>0.11534358387048152</v>
      </c>
      <c r="S35" s="13">
        <f t="shared" si="44"/>
        <v>5.1677693134851724E-2</v>
      </c>
      <c r="T35" s="13">
        <f t="shared" si="44"/>
        <v>2.3564792581072394E-3</v>
      </c>
      <c r="U35" s="13">
        <f t="shared" si="44"/>
        <v>-1.0321325672065444E-10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ELC_SOL_PV_EXS</v>
      </c>
      <c r="C36" s="2" t="str">
        <f>[3]Output!C36</f>
        <v>ELC_CEN</v>
      </c>
      <c r="D36">
        <f>[3]Output!D36</f>
        <v>4.8302634554783994</v>
      </c>
      <c r="E36">
        <f>[3]Output!E36</f>
        <v>2.4820497353088</v>
      </c>
      <c r="F36">
        <f>[3]Output!F36</f>
        <v>0</v>
      </c>
      <c r="G36">
        <f>[3]Output!G36</f>
        <v>0</v>
      </c>
      <c r="H36">
        <f>[3]Output!H36</f>
        <v>0</v>
      </c>
      <c r="I36">
        <f>[3]Output!I36</f>
        <v>0</v>
      </c>
      <c r="J36">
        <f>[3]Output!J36</f>
        <v>0</v>
      </c>
      <c r="K36">
        <f>[3]Output!K36</f>
        <v>0</v>
      </c>
      <c r="L36">
        <f>[3]Output!L36</f>
        <v>0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6.5054950292582984E-11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ELC_SOL_PV_CEN_NEW</v>
      </c>
      <c r="C37" s="2" t="str">
        <f>[3]Output!C37</f>
        <v>ELC_CEN</v>
      </c>
      <c r="D37">
        <f>[3]Output!D37</f>
        <v>159.3997365445216</v>
      </c>
      <c r="E37">
        <f>[3]Output!E37</f>
        <v>359.1979502646912</v>
      </c>
      <c r="F37">
        <f>[3]Output!F37</f>
        <v>583.68000000000006</v>
      </c>
      <c r="G37">
        <f>[3]Output!G37</f>
        <v>1414.4182092757831</v>
      </c>
      <c r="H37">
        <f>[3]Output!H37</f>
        <v>1921.550203890851</v>
      </c>
      <c r="I37">
        <f>[3]Output!I37</f>
        <v>2482.73419012964</v>
      </c>
      <c r="J37">
        <f>[3]Output!J37</f>
        <v>2451.4331924207881</v>
      </c>
      <c r="K37">
        <f>[3]Output!K37</f>
        <v>1896.7299295802441</v>
      </c>
      <c r="L37">
        <f>[3]Output!L37</f>
        <v>2018.399444758955</v>
      </c>
      <c r="N37" s="2" t="s">
        <v>88</v>
      </c>
      <c r="O37" s="13">
        <f t="shared" ref="O37:W37" si="46">O7/O$27</f>
        <v>0.15682648479920025</v>
      </c>
      <c r="P37" s="13">
        <f t="shared" si="46"/>
        <v>0.16236222092201749</v>
      </c>
      <c r="Q37" s="13">
        <f t="shared" si="46"/>
        <v>0.17334868986712693</v>
      </c>
      <c r="R37" s="13">
        <f t="shared" si="46"/>
        <v>0.19053815696133503</v>
      </c>
      <c r="S37" s="13">
        <f t="shared" si="46"/>
        <v>0.18079323708037875</v>
      </c>
      <c r="T37" s="13">
        <f t="shared" si="46"/>
        <v>0.16666148816411927</v>
      </c>
      <c r="U37" s="13">
        <f t="shared" si="46"/>
        <v>0.12553826897915071</v>
      </c>
      <c r="V37" s="13">
        <f t="shared" si="46"/>
        <v>0.10184710540277016</v>
      </c>
      <c r="W37" s="13">
        <f t="shared" si="46"/>
        <v>9.1452705654623823E-2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ELC_SOL_PV_CEN_NEW</v>
      </c>
      <c r="C38" s="2" t="str">
        <f>[3]Output!C38</f>
        <v>ELC_VRES_STG_CEN</v>
      </c>
      <c r="D38">
        <f>[3]Output!D38</f>
        <v>0</v>
      </c>
      <c r="E38">
        <f>[3]Output!E38</f>
        <v>0</v>
      </c>
      <c r="F38">
        <f>[3]Output!F38</f>
        <v>0</v>
      </c>
      <c r="G38">
        <f>[3]Output!G38</f>
        <v>0</v>
      </c>
      <c r="H38">
        <f>[3]Output!H38</f>
        <v>75.046582813819029</v>
      </c>
      <c r="I38">
        <f>[3]Output!I38</f>
        <v>319.90417536418931</v>
      </c>
      <c r="J38">
        <f>[3]Output!J38</f>
        <v>244.4932781932938</v>
      </c>
      <c r="K38">
        <f>[3]Output!K38</f>
        <v>847.94310815472932</v>
      </c>
      <c r="L38">
        <f>[3]Output!L38</f>
        <v>803.24186329234169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0.23014822521119427</v>
      </c>
      <c r="Q38" s="13">
        <f t="shared" si="47"/>
        <v>0.20023888506076559</v>
      </c>
      <c r="R38" s="13">
        <f t="shared" si="47"/>
        <v>0.22980393009948361</v>
      </c>
      <c r="S38" s="13">
        <f t="shared" si="47"/>
        <v>0.18666291490894094</v>
      </c>
      <c r="T38" s="13">
        <f t="shared" si="47"/>
        <v>0.16453121408907723</v>
      </c>
      <c r="U38" s="13">
        <f t="shared" si="47"/>
        <v>0.13205612734756542</v>
      </c>
      <c r="V38" s="13">
        <f t="shared" si="47"/>
        <v>0.1034225740756012</v>
      </c>
      <c r="W38" s="13">
        <f t="shared" si="47"/>
        <v>7.3120163386096337E-2</v>
      </c>
    </row>
    <row r="39" spans="1:52">
      <c r="A39" s="2">
        <f>[3]Output!A39</f>
        <v>37</v>
      </c>
      <c r="B39" s="2" t="str">
        <f>[3]Output!B39</f>
        <v>ELC_SOL_CSP_2_NEW</v>
      </c>
      <c r="C39" s="2" t="str">
        <f>[3]Output!C39</f>
        <v>ELC_CEN</v>
      </c>
      <c r="D39">
        <f>[3]Output!D39</f>
        <v>0</v>
      </c>
      <c r="E39">
        <f>[3]Output!E39</f>
        <v>8.1653919083034268</v>
      </c>
      <c r="F39">
        <f>[3]Output!F39</f>
        <v>8.4953919083034304</v>
      </c>
      <c r="G39">
        <f>[3]Output!G39</f>
        <v>8.8664614709691438</v>
      </c>
      <c r="H39">
        <f>[3]Output!H39</f>
        <v>8.2244209931034256</v>
      </c>
      <c r="I39">
        <f>[3]Output!I39</f>
        <v>8.830586117369144</v>
      </c>
      <c r="J39">
        <f>[3]Output!J39</f>
        <v>3.7616140799999198E-2</v>
      </c>
      <c r="K39">
        <f>[3]Output!K39</f>
        <v>0</v>
      </c>
      <c r="L39">
        <f>[3]Output!L39</f>
        <v>0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5.5103949868302596E-2</v>
      </c>
      <c r="Q39" s="13">
        <f t="shared" si="48"/>
        <v>6.3795421699971322E-2</v>
      </c>
      <c r="R39" s="13">
        <f t="shared" si="48"/>
        <v>5.4687486006365069E-2</v>
      </c>
      <c r="S39" s="13">
        <f t="shared" si="48"/>
        <v>2.9597421782114611E-2</v>
      </c>
      <c r="T39" s="13">
        <f t="shared" si="48"/>
        <v>2.0953846171616705E-2</v>
      </c>
      <c r="U39" s="13">
        <f t="shared" si="48"/>
        <v>4.6279405000753506E-3</v>
      </c>
      <c r="V39" s="13">
        <f t="shared" si="48"/>
        <v>9.8444307440285206E-3</v>
      </c>
      <c r="W39" s="13">
        <f t="shared" si="48"/>
        <v>6.4176219524528589E-3</v>
      </c>
    </row>
    <row r="40" spans="1:52">
      <c r="A40" s="2">
        <f>[3]Output!A40</f>
        <v>38</v>
      </c>
      <c r="B40" s="2" t="str">
        <f>[3]Output!B40</f>
        <v>ELC_SOL_CSP_2_NEW</v>
      </c>
      <c r="C40" s="2" t="str">
        <f>[3]Output!C40</f>
        <v>ELC_VRES_STG_CEN</v>
      </c>
      <c r="D40">
        <f>[3]Output!D40</f>
        <v>0</v>
      </c>
      <c r="E40">
        <f>[3]Output!E40</f>
        <v>0</v>
      </c>
      <c r="F40">
        <f>[3]Output!F40</f>
        <v>0</v>
      </c>
      <c r="G40">
        <f>[3]Output!G40</f>
        <v>0</v>
      </c>
      <c r="H40">
        <f>[3]Output!H40</f>
        <v>0</v>
      </c>
      <c r="I40">
        <f>[3]Output!I40</f>
        <v>4.0290393599999148E-2</v>
      </c>
      <c r="J40">
        <f>[3]Output!J40</f>
        <v>1.8259343999999612E-2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2.7902576161986288E-11</v>
      </c>
      <c r="V40" s="13">
        <f t="shared" si="49"/>
        <v>1.2934663544399813E-11</v>
      </c>
      <c r="W40" s="13">
        <f t="shared" si="49"/>
        <v>9.2593777277460465E-12</v>
      </c>
    </row>
    <row r="41" spans="1:52">
      <c r="A41" s="2">
        <f>[3]Output!A41</f>
        <v>39</v>
      </c>
      <c r="B41" s="2" t="str">
        <f>[3]Output!B41</f>
        <v>ELC_SOL_CSP_3_NEW</v>
      </c>
      <c r="C41" s="2" t="str">
        <f>[3]Output!C41</f>
        <v>ELC_CEN</v>
      </c>
      <c r="D41">
        <f>[3]Output!D41</f>
        <v>2.74</v>
      </c>
      <c r="E41">
        <f>[3]Output!E41</f>
        <v>11.96460809169657</v>
      </c>
      <c r="F41">
        <f>[3]Output!F41</f>
        <v>11.96460809169657</v>
      </c>
      <c r="G41">
        <f>[3]Output!G41</f>
        <v>11.96460809169657</v>
      </c>
      <c r="H41">
        <f>[3]Output!H41</f>
        <v>11.970985825464711</v>
      </c>
      <c r="I41">
        <f>[3]Output!I41</f>
        <v>11.97353691897197</v>
      </c>
      <c r="J41">
        <f>[3]Output!J41</f>
        <v>11.96460809169657</v>
      </c>
      <c r="K41">
        <f>[3]Output!K41</f>
        <v>11.96460809169657</v>
      </c>
      <c r="L41">
        <f>[3]Output!L41</f>
        <v>0.15149031019462009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4.057987631568445E-3</v>
      </c>
      <c r="Q41" s="13">
        <f t="shared" si="50"/>
        <v>6.2046087895067398E-3</v>
      </c>
      <c r="R41" s="13">
        <f t="shared" si="50"/>
        <v>6.3838398310670065E-3</v>
      </c>
      <c r="S41" s="13">
        <f t="shared" si="50"/>
        <v>4.0615766257506561E-3</v>
      </c>
      <c r="T41" s="13">
        <f t="shared" si="50"/>
        <v>4.8884317313668381E-3</v>
      </c>
      <c r="U41" s="13">
        <f t="shared" si="50"/>
        <v>1.3917681980070366E-3</v>
      </c>
      <c r="V41" s="13">
        <f t="shared" si="50"/>
        <v>0</v>
      </c>
      <c r="W41" s="13">
        <f t="shared" si="50"/>
        <v>7.8805661085775802E-4</v>
      </c>
    </row>
    <row r="42" spans="1:52">
      <c r="A42" s="2">
        <f>[3]Output!A42</f>
        <v>40</v>
      </c>
      <c r="B42" s="2" t="str">
        <f>[3]Output!B42</f>
        <v>ELC_MAR_EXS</v>
      </c>
      <c r="C42" s="2" t="str">
        <f>[3]Output!C42</f>
        <v>ELC_CEN</v>
      </c>
      <c r="D42">
        <f>[3]Output!D42</f>
        <v>7.2944426666666756E-2</v>
      </c>
      <c r="E42">
        <f>[3]Output!E42</f>
        <v>6.2802186666666732E-2</v>
      </c>
      <c r="F42">
        <f>[3]Output!F42</f>
        <v>8.4505430138364951E-2</v>
      </c>
      <c r="G42">
        <f>[3]Output!G42</f>
        <v>0</v>
      </c>
      <c r="H42">
        <f>[3]Output!H42</f>
        <v>0</v>
      </c>
      <c r="I42">
        <f>[3]Output!I42</f>
        <v>0</v>
      </c>
      <c r="J42">
        <f>[3]Output!J42</f>
        <v>0</v>
      </c>
      <c r="K42">
        <f>[3]Output!K42</f>
        <v>0</v>
      </c>
      <c r="L42">
        <f>[3]Output!L42</f>
        <v>0</v>
      </c>
      <c r="N42" s="2" t="s">
        <v>47</v>
      </c>
      <c r="O42" s="13">
        <f t="shared" ref="O42:W42" si="51">O14/O$27</f>
        <v>4.0463378060931185E-2</v>
      </c>
      <c r="P42" s="13">
        <f t="shared" si="51"/>
        <v>8.3156147654544946E-2</v>
      </c>
      <c r="Q42" s="13">
        <f t="shared" si="51"/>
        <v>0.13646023257373879</v>
      </c>
      <c r="R42" s="13">
        <f t="shared" si="51"/>
        <v>0.27597712551229792</v>
      </c>
      <c r="S42" s="13">
        <f t="shared" si="51"/>
        <v>0.38499795110413365</v>
      </c>
      <c r="T42" s="13">
        <f t="shared" si="51"/>
        <v>0.41509121401585164</v>
      </c>
      <c r="U42" s="13">
        <f t="shared" si="51"/>
        <v>0.53167622464654174</v>
      </c>
      <c r="V42" s="13">
        <f t="shared" si="51"/>
        <v>0.57923125885522631</v>
      </c>
      <c r="W42" s="13">
        <f t="shared" si="51"/>
        <v>0.61886284918777557</v>
      </c>
    </row>
    <row r="43" spans="1:52">
      <c r="A43" s="2">
        <f>[3]Output!A43</f>
        <v>41</v>
      </c>
      <c r="B43" s="2" t="str">
        <f>[3]Output!B43</f>
        <v>ELC_MAR_TDL_NEW</v>
      </c>
      <c r="C43" s="2" t="str">
        <f>[3]Output!C43</f>
        <v>ELC_CEN</v>
      </c>
      <c r="D43">
        <f>[3]Output!D43</f>
        <v>1.647055573333333</v>
      </c>
      <c r="E43">
        <f>[3]Output!E43</f>
        <v>1.697197813333333</v>
      </c>
      <c r="F43">
        <f>[3]Output!F43</f>
        <v>1.7654945698616351</v>
      </c>
      <c r="G43">
        <f>[3]Output!G43</f>
        <v>6.7397599682012581</v>
      </c>
      <c r="H43">
        <f>[3]Output!H43</f>
        <v>0.79180588800000051</v>
      </c>
      <c r="I43">
        <f>[3]Output!I43</f>
        <v>0.60422976000000062</v>
      </c>
      <c r="J43">
        <f>[3]Output!J43</f>
        <v>0</v>
      </c>
      <c r="K43">
        <f>[3]Output!K43</f>
        <v>0</v>
      </c>
      <c r="L43">
        <f>[3]Output!L43</f>
        <v>0</v>
      </c>
      <c r="N43" s="2" t="s">
        <v>93</v>
      </c>
      <c r="O43" s="13">
        <f t="shared" ref="O43:W43" si="52">O15/O$27</f>
        <v>4.0463378060931185E-2</v>
      </c>
      <c r="P43" s="13">
        <f t="shared" si="52"/>
        <v>7.366727611420891E-2</v>
      </c>
      <c r="Q43" s="13">
        <f t="shared" si="52"/>
        <v>0.11667484800995176</v>
      </c>
      <c r="R43" s="13">
        <f t="shared" si="52"/>
        <v>0.19847308866371496</v>
      </c>
      <c r="S43" s="13">
        <f t="shared" si="52"/>
        <v>0.22959706800676818</v>
      </c>
      <c r="T43" s="13">
        <f t="shared" si="52"/>
        <v>0.24035772500085048</v>
      </c>
      <c r="U43" s="13">
        <f t="shared" si="52"/>
        <v>0.2380078676506415</v>
      </c>
      <c r="V43" s="13">
        <f t="shared" si="52"/>
        <v>0.24404623102822845</v>
      </c>
      <c r="W43" s="13">
        <f t="shared" si="52"/>
        <v>0.23175220285129811</v>
      </c>
    </row>
    <row r="44" spans="1:52">
      <c r="A44" s="2">
        <f>[3]Output!A44</f>
        <v>42</v>
      </c>
      <c r="B44" s="2" t="str">
        <f>[3]Output!B44</f>
        <v>ELC_NGA_SOFC_CCS_NEW</v>
      </c>
      <c r="C44" s="2" t="str">
        <f>[3]Output!C44</f>
        <v>ELC_CEN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8.7012973090912342E-7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1.9785384563787034E-2</v>
      </c>
      <c r="R44" s="13">
        <f t="shared" si="53"/>
        <v>7.7504036848582938E-2</v>
      </c>
      <c r="S44" s="13">
        <f t="shared" si="53"/>
        <v>0.15540088309736544</v>
      </c>
      <c r="T44" s="13">
        <f t="shared" si="53"/>
        <v>0.1747334890150011</v>
      </c>
      <c r="U44" s="13">
        <f t="shared" si="53"/>
        <v>0.29366835699590021</v>
      </c>
      <c r="V44" s="13">
        <f t="shared" si="53"/>
        <v>0.33518502782699794</v>
      </c>
      <c r="W44" s="13">
        <f t="shared" si="53"/>
        <v>0.3871106463364774</v>
      </c>
    </row>
    <row r="45" spans="1:52">
      <c r="A45" s="2">
        <f>[3]Output!A45</f>
        <v>43</v>
      </c>
      <c r="B45" s="2" t="str">
        <f>[3]Output!B45</f>
        <v>ELC_BIO_CRP_GSF_CCS_NEW</v>
      </c>
      <c r="C45" s="2" t="str">
        <f>[3]Output!C45</f>
        <v>ELC_CEN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0</v>
      </c>
      <c r="I45">
        <f>[3]Output!I45</f>
        <v>0</v>
      </c>
      <c r="J45">
        <f>[3]Output!J45</f>
        <v>1.398457633289542E-7</v>
      </c>
      <c r="K45">
        <f>[3]Output!K45</f>
        <v>0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2.8612747139596457E-2</v>
      </c>
      <c r="Q45" s="13">
        <f t="shared" si="54"/>
        <v>4.6049783219810847E-2</v>
      </c>
      <c r="R45" s="13">
        <f t="shared" si="54"/>
        <v>0.11610173449722426</v>
      </c>
      <c r="S45" s="13">
        <f t="shared" si="54"/>
        <v>0.15163624145279522</v>
      </c>
      <c r="T45" s="13">
        <f t="shared" si="54"/>
        <v>0.21866655180208538</v>
      </c>
      <c r="U45" s="13">
        <f t="shared" si="54"/>
        <v>0.20245872338571813</v>
      </c>
      <c r="V45" s="13">
        <f t="shared" si="54"/>
        <v>0.20246905726841607</v>
      </c>
      <c r="W45" s="13">
        <f t="shared" si="54"/>
        <v>0.19651823701817497</v>
      </c>
    </row>
    <row r="46" spans="1:52">
      <c r="A46" s="2">
        <f>[3]Output!A46</f>
        <v>44</v>
      </c>
      <c r="B46" s="2" t="str">
        <f>[3]Output!B46</f>
        <v>ELC_BIO_CRP_COM_CCS_NEW</v>
      </c>
      <c r="C46" s="2" t="str">
        <f>[3]Output!C46</f>
        <v>ELC_CEN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1.7610681327628469E-7</v>
      </c>
      <c r="L46">
        <f>[3]Output!L46</f>
        <v>1.3295481267240421E-7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2.7104209909246082E-2</v>
      </c>
      <c r="Q46" s="13">
        <f t="shared" si="55"/>
        <v>4.4490246415961859E-2</v>
      </c>
      <c r="R46" s="13">
        <f t="shared" si="55"/>
        <v>0.11441664512402831</v>
      </c>
      <c r="S46" s="13">
        <f t="shared" si="55"/>
        <v>0.15011781253661222</v>
      </c>
      <c r="T46" s="13">
        <f t="shared" si="55"/>
        <v>0.21705224197059431</v>
      </c>
      <c r="U46" s="13">
        <f t="shared" si="55"/>
        <v>0.20156001606221965</v>
      </c>
      <c r="V46" s="13">
        <f t="shared" si="55"/>
        <v>0.20159028274954549</v>
      </c>
      <c r="W46" s="13">
        <f t="shared" si="55"/>
        <v>0.19650768677199743</v>
      </c>
    </row>
    <row r="47" spans="1:52">
      <c r="A47" s="2">
        <f>[3]Output!A47</f>
        <v>45</v>
      </c>
      <c r="B47" s="2" t="str">
        <f>[3]Output!B47</f>
        <v>ELC_BIO_GSF_CCS_NEW</v>
      </c>
      <c r="C47" s="2" t="str">
        <f>[3]Output!C47</f>
        <v>ELC_CEN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2.33359672664877E-7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1.5085372303503745E-3</v>
      </c>
      <c r="Q47" s="13">
        <f t="shared" si="56"/>
        <v>1.5595368038489917E-3</v>
      </c>
      <c r="R47" s="13">
        <f t="shared" si="56"/>
        <v>1.6850893731959523E-3</v>
      </c>
      <c r="S47" s="13">
        <f t="shared" si="56"/>
        <v>1.5184289161829997E-3</v>
      </c>
      <c r="T47" s="13">
        <f t="shared" si="56"/>
        <v>1.6143098314910463E-3</v>
      </c>
      <c r="U47" s="13">
        <f t="shared" si="56"/>
        <v>8.9870732349848408E-4</v>
      </c>
      <c r="V47" s="13">
        <f t="shared" si="56"/>
        <v>8.7877451887058281E-4</v>
      </c>
      <c r="W47" s="13">
        <f t="shared" si="56"/>
        <v>1.0550246177561254E-5</v>
      </c>
    </row>
    <row r="48" spans="1:52">
      <c r="A48" s="2">
        <f>[3]Output!A48</f>
        <v>46</v>
      </c>
      <c r="B48" s="2" t="str">
        <f>[3]Output!B48</f>
        <v>IMP_ELC_AFR</v>
      </c>
      <c r="C48" s="2" t="str">
        <f>[3]Output!C48</f>
        <v>IMP_ELC</v>
      </c>
      <c r="D48">
        <f>[3]Output!D48</f>
        <v>25.08</v>
      </c>
      <c r="E48">
        <f>[3]Output!E48</f>
        <v>27.17</v>
      </c>
      <c r="F48">
        <f>[3]Output!F48</f>
        <v>29.260000000000009</v>
      </c>
      <c r="G48">
        <f>[3]Output!G48</f>
        <v>18.385834895999999</v>
      </c>
      <c r="H48">
        <f>[3]Output!H48</f>
        <v>24.427312560000001</v>
      </c>
      <c r="I48">
        <f>[3]Output!I48</f>
        <v>16.947730224000001</v>
      </c>
      <c r="J48">
        <f>[3]Output!J48</f>
        <v>7.8571944000000009</v>
      </c>
      <c r="K48">
        <f>[3]Output!K48</f>
        <v>0</v>
      </c>
      <c r="L48">
        <f>[3]Output!L48</f>
        <v>24.064096680000009</v>
      </c>
      <c r="N48" s="2" t="s">
        <v>90</v>
      </c>
      <c r="O48" s="13">
        <f t="shared" ref="O48:W48" si="57">O20/O$27</f>
        <v>1.2652161551920016E-4</v>
      </c>
      <c r="P48" s="13">
        <f t="shared" si="57"/>
        <v>1.3189396549511474E-4</v>
      </c>
      <c r="Q48" s="13">
        <f t="shared" si="57"/>
        <v>1.4101383612515322E-4</v>
      </c>
      <c r="R48" s="13">
        <f t="shared" si="57"/>
        <v>5.4519994118122867E-4</v>
      </c>
      <c r="S48" s="13">
        <f t="shared" si="57"/>
        <v>5.9533386336032326E-5</v>
      </c>
      <c r="T48" s="13">
        <f t="shared" si="57"/>
        <v>4.6794986355738961E-5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47</v>
      </c>
      <c r="B49" s="2" t="str">
        <f>[3]Output!B49</f>
        <v>IMP_ELC_OEE</v>
      </c>
      <c r="C49" s="2" t="str">
        <f>[3]Output!C49</f>
        <v>IMP_ELC</v>
      </c>
      <c r="D49">
        <f>[3]Output!D49</f>
        <v>185</v>
      </c>
      <c r="E49">
        <f>[3]Output!E49</f>
        <v>190.47499999999999</v>
      </c>
      <c r="F49">
        <f>[3]Output!F49</f>
        <v>205.2</v>
      </c>
      <c r="G49">
        <f>[3]Output!G49</f>
        <v>53.561089296000013</v>
      </c>
      <c r="H49">
        <f>[3]Output!H49</f>
        <v>69.856749648000005</v>
      </c>
      <c r="I49">
        <f>[3]Output!I49</f>
        <v>48.121268054399998</v>
      </c>
      <c r="J49">
        <f>[3]Output!J49</f>
        <v>14.6343817152</v>
      </c>
      <c r="K49">
        <f>[3]Output!K49</f>
        <v>43.37192231184185</v>
      </c>
      <c r="L49">
        <f>[3]Output!L49</f>
        <v>137.67662522455581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IMP_ELC_RUS</v>
      </c>
      <c r="C50" s="2" t="str">
        <f>[3]Output!C50</f>
        <v>IMP_ELC</v>
      </c>
      <c r="D50">
        <f>[3]Output!D50</f>
        <v>116.85</v>
      </c>
      <c r="E50">
        <f>[3]Output!E50</f>
        <v>126.825</v>
      </c>
      <c r="F50">
        <f>[3]Output!F50</f>
        <v>136.80000000000001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4.1898815970635595E-3</v>
      </c>
      <c r="Q50" s="13">
        <f t="shared" si="59"/>
        <v>6.3456226256318931E-3</v>
      </c>
      <c r="R50" s="13">
        <f t="shared" si="59"/>
        <v>6.9290397722482347E-3</v>
      </c>
      <c r="S50" s="13">
        <f t="shared" si="59"/>
        <v>4.1211100120866883E-3</v>
      </c>
      <c r="T50" s="13">
        <f t="shared" si="59"/>
        <v>4.9352267177225767E-3</v>
      </c>
      <c r="U50" s="13">
        <f t="shared" si="59"/>
        <v>1.3917681980070366E-3</v>
      </c>
      <c r="V50" s="13">
        <f t="shared" si="59"/>
        <v>0</v>
      </c>
      <c r="W50" s="13">
        <f t="shared" si="59"/>
        <v>7.8805661085775802E-4</v>
      </c>
    </row>
    <row r="51" spans="1:23">
      <c r="A51" s="2">
        <f>[3]Output!A51</f>
        <v>49</v>
      </c>
      <c r="B51" s="2" t="str">
        <f>[3]Output!B51</f>
        <v>IMP_ELC_MEA</v>
      </c>
      <c r="C51" s="2" t="str">
        <f>[3]Output!C51</f>
        <v>IMP_ELC</v>
      </c>
      <c r="D51">
        <f>[3]Output!D51</f>
        <v>37.524999999999999</v>
      </c>
      <c r="E51">
        <f>[3]Output!E51</f>
        <v>46.8825</v>
      </c>
      <c r="F51">
        <f>[3]Output!F51</f>
        <v>56.239999999999988</v>
      </c>
      <c r="G51">
        <f>[3]Output!G51</f>
        <v>59.32441944</v>
      </c>
      <c r="H51">
        <f>[3]Output!H51</f>
        <v>45.546656400000003</v>
      </c>
      <c r="I51">
        <f>[3]Output!I51</f>
        <v>22.785863760000002</v>
      </c>
      <c r="J51">
        <f>[3]Output!J51</f>
        <v>7.615523465501429</v>
      </c>
      <c r="K51">
        <f>[3]Output!K51</f>
        <v>0</v>
      </c>
      <c r="L51">
        <f>[3]Output!L51</f>
        <v>17.871338966992191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2.9327859733765279E-2</v>
      </c>
      <c r="Q51" s="13">
        <f t="shared" si="60"/>
        <v>3.2585629699190807E-2</v>
      </c>
      <c r="R51" s="13">
        <f t="shared" si="60"/>
        <v>1.0618943280564338E-2</v>
      </c>
      <c r="S51" s="13">
        <f t="shared" si="60"/>
        <v>1.0513430524698351E-2</v>
      </c>
      <c r="T51" s="13">
        <f t="shared" si="60"/>
        <v>6.8039797814199894E-3</v>
      </c>
      <c r="U51" s="13">
        <f t="shared" si="60"/>
        <v>2.2509469531974144E-3</v>
      </c>
      <c r="V51" s="13">
        <f t="shared" si="60"/>
        <v>3.1855736410231691E-3</v>
      </c>
      <c r="W51" s="13">
        <f t="shared" si="60"/>
        <v>1.2840366180759328E-2</v>
      </c>
    </row>
    <row r="52" spans="1:23">
      <c r="A52" s="2">
        <f>[3]Output!A52</f>
        <v>50</v>
      </c>
      <c r="B52" s="2" t="str">
        <f>[3]Output!B52</f>
        <v>IMP_ELC_CAC</v>
      </c>
      <c r="C52" s="2" t="str">
        <f>[3]Output!C52</f>
        <v>IMP_ELC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4.7619360000000004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16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2.5354079999999999</v>
      </c>
      <c r="AY1" s="3">
        <f t="shared" si="0"/>
        <v>2.2054880000000003</v>
      </c>
      <c r="AZ1" s="3">
        <f t="shared" si="0"/>
        <v>1.923837</v>
      </c>
      <c r="BA1" s="3">
        <f t="shared" si="0"/>
        <v>1.4728358018049303</v>
      </c>
      <c r="BB1" s="35">
        <f>AV1/AV4</f>
        <v>0.51046839723167159</v>
      </c>
      <c r="BC1" s="35">
        <f>BA1/BA4</f>
        <v>0.3621173161108926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29.26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7.8571944000000009</v>
      </c>
      <c r="J2" s="11">
        <f>[2]Activity_IMP!J2</f>
        <v>0</v>
      </c>
      <c r="K2" s="11">
        <f>[2]Activity_IMP!K2</f>
        <v>24.064096680000009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2.1825540000000001</v>
      </c>
      <c r="V2" s="3">
        <f t="shared" si="1"/>
        <v>0</v>
      </c>
      <c r="W2" s="3">
        <f t="shared" si="1"/>
        <v>6.684471300000002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2.4793999080000004</v>
      </c>
      <c r="AY2" s="3">
        <f t="shared" si="2"/>
        <v>2.5944532680000001</v>
      </c>
      <c r="AZ2" s="3">
        <f t="shared" si="2"/>
        <v>2.5944532680000001</v>
      </c>
      <c r="BA2" s="3">
        <f t="shared" si="2"/>
        <v>2.5944532680000001</v>
      </c>
      <c r="BB2" s="35">
        <f>AV2/AV4</f>
        <v>0.55072305311436953</v>
      </c>
      <c r="BC2" s="35">
        <f>BA2/BA4</f>
        <v>0.6378826838891074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14.6343817152</v>
      </c>
      <c r="J3" s="11">
        <f>[2]Activity_IMP!J3</f>
        <v>43.37192231184185</v>
      </c>
      <c r="K3" s="11">
        <f>[2]Activity_IMP!K3</f>
        <v>137.67662522455581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4.0651060319999992</v>
      </c>
      <c r="V3" s="3">
        <f t="shared" si="3"/>
        <v>12.047756197733847</v>
      </c>
      <c r="W3" s="3">
        <f t="shared" si="3"/>
        <v>38.243507006821062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-0.15825956859574469</v>
      </c>
      <c r="AY3" s="3">
        <f t="shared" si="4"/>
        <v>-0.1081022195</v>
      </c>
      <c r="AZ3" s="3">
        <f t="shared" si="4"/>
        <v>-5.2948025877551035E-2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4.856548339404255</v>
      </c>
      <c r="AY4" s="3">
        <f t="shared" si="6"/>
        <v>4.6918390485000003</v>
      </c>
      <c r="AZ4" s="3">
        <f t="shared" si="6"/>
        <v>4.4653422421224489</v>
      </c>
      <c r="BA4" s="3">
        <f t="shared" si="6"/>
        <v>4.0672890698049304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22.785863760000002</v>
      </c>
      <c r="I5" s="11">
        <f>[2]Activity_IMP!I5</f>
        <v>7.615523465501429</v>
      </c>
      <c r="J5" s="11">
        <f>[2]Activity_IMP!J5</f>
        <v>0</v>
      </c>
      <c r="K5" s="11">
        <f>[2]Activity_IMP!K5</f>
        <v>17.871338966992191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6.3294066000000004</v>
      </c>
      <c r="U5" s="3">
        <f t="shared" si="7"/>
        <v>2.1154231848615082</v>
      </c>
      <c r="V5" s="3">
        <f t="shared" si="7"/>
        <v>0</v>
      </c>
      <c r="W5" s="3">
        <f t="shared" si="7"/>
        <v>4.9642608241644979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0.94898714258742423</v>
      </c>
      <c r="BC5" s="35">
        <f>BA5/BA9</f>
        <v>0.2586209821702849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3.9478324999999992</v>
      </c>
      <c r="AY6" s="3">
        <f t="shared" si="10"/>
        <v>4.0269650000000006</v>
      </c>
      <c r="AZ6" s="3">
        <f t="shared" si="10"/>
        <v>4.0269650000000015</v>
      </c>
      <c r="BA6" s="3">
        <f t="shared" si="10"/>
        <v>3.4227646404531931</v>
      </c>
      <c r="BB6" s="35">
        <f>AV6/AV9</f>
        <v>1.3619397814501581</v>
      </c>
      <c r="BC6" s="35">
        <f>BA6/BA9</f>
        <v>0.36116542234084925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2.6741755533685097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4.3528067056677351</v>
      </c>
      <c r="AZ7" s="3">
        <f t="shared" si="11"/>
        <v>4.380150673484164</v>
      </c>
      <c r="BA7" s="3">
        <f t="shared" si="11"/>
        <v>6.0542351738395617</v>
      </c>
      <c r="BB7" s="35">
        <f>AV7/AV9</f>
        <v>0.3880602185498418</v>
      </c>
      <c r="BC7" s="35">
        <f>BA7/BA9</f>
        <v>0.63883457765915064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-8.5845320000000012</v>
      </c>
      <c r="AU8" s="3">
        <f t="shared" si="13"/>
        <v>-7.3550550000000001</v>
      </c>
      <c r="AV8" s="3">
        <f t="shared" si="13"/>
        <v>-5.1683516350150756</v>
      </c>
      <c r="AW8" s="3">
        <f t="shared" si="13"/>
        <v>-2.4696426315789473</v>
      </c>
      <c r="AX8" s="3">
        <f t="shared" si="13"/>
        <v>-1.734073353658536</v>
      </c>
      <c r="AY8" s="3">
        <f t="shared" si="13"/>
        <v>-1.142696141681963</v>
      </c>
      <c r="AZ8" s="3">
        <f t="shared" si="13"/>
        <v>-0.53662440469047556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221.72293925473176</v>
      </c>
      <c r="S9" s="3">
        <f t="shared" si="14"/>
        <v>95.947945342771419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10.263044999999991</v>
      </c>
      <c r="AT9" s="3">
        <f t="shared" ref="AT9:BA9" si="15">SUM(AT6:AT8)</f>
        <v>9.2539439999999988</v>
      </c>
      <c r="AU9" s="3">
        <f t="shared" si="15"/>
        <v>11.367604</v>
      </c>
      <c r="AV9" s="3">
        <f t="shared" si="15"/>
        <v>6.8911355133534338</v>
      </c>
      <c r="AW9" s="3">
        <f t="shared" si="15"/>
        <v>5.3508923684210519</v>
      </c>
      <c r="AX9" s="3">
        <f t="shared" si="15"/>
        <v>6.165594146341463</v>
      </c>
      <c r="AY9" s="3">
        <f t="shared" si="15"/>
        <v>7.2370755639857727</v>
      </c>
      <c r="AZ9" s="3">
        <f t="shared" si="15"/>
        <v>7.8704912687936899</v>
      </c>
      <c r="BA9" s="3">
        <f t="shared" si="15"/>
        <v>9.4769998142927552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327.60800663267185</v>
      </c>
      <c r="U10" s="3">
        <f t="shared" si="16"/>
        <v>253.37006432578448</v>
      </c>
      <c r="V10" s="3">
        <f t="shared" si="16"/>
        <v>231.94675342924705</v>
      </c>
      <c r="W10" s="3">
        <f t="shared" si="16"/>
        <v>159.31422894494909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6.8122689999999997</v>
      </c>
      <c r="AV10" s="3">
        <f t="shared" si="17"/>
        <v>6.4716559999999985</v>
      </c>
      <c r="AW10" s="3">
        <f t="shared" si="17"/>
        <v>6.1480729999999983</v>
      </c>
      <c r="AX10" s="3">
        <f t="shared" si="17"/>
        <v>5.8406689999999992</v>
      </c>
      <c r="AY10" s="3">
        <f t="shared" si="17"/>
        <v>5.5486359999999992</v>
      </c>
      <c r="AZ10" s="3">
        <f t="shared" si="17"/>
        <v>5.1558159946418991</v>
      </c>
      <c r="BA10" s="3">
        <f t="shared" si="17"/>
        <v>4.6133845661563306</v>
      </c>
      <c r="BB10" s="35">
        <f>AZ10/AZ13</f>
        <v>0.26421969920545541</v>
      </c>
      <c r="BC10" s="35">
        <f>BA10/BA13</f>
        <v>0.27280632136758348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29.480197429068273</v>
      </c>
      <c r="AW11" s="3">
        <f t="shared" si="19"/>
        <v>24.217645382542738</v>
      </c>
      <c r="AX11" s="3">
        <f t="shared" si="19"/>
        <v>19.339037976262421</v>
      </c>
      <c r="AY11" s="3">
        <f t="shared" si="19"/>
        <v>16.232847921580941</v>
      </c>
      <c r="AZ11" s="3">
        <f t="shared" si="19"/>
        <v>15.336475080721632</v>
      </c>
      <c r="BA11" s="3">
        <f t="shared" si="19"/>
        <v>12.297457319872345</v>
      </c>
      <c r="BB11" s="35">
        <f>AZ11/AZ13</f>
        <v>0.78594713948508177</v>
      </c>
      <c r="BC11" s="35">
        <f>BA11/BA13</f>
        <v>0.72719367863241646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162.8132291</v>
      </c>
      <c r="R12" s="3">
        <f>Upstream!Q2*0.0239</f>
        <v>154.67257839999996</v>
      </c>
      <c r="S12" s="3">
        <f>Upstream!R2*0.0239</f>
        <v>146.93894469999998</v>
      </c>
      <c r="T12" s="3">
        <f>Upstream!S2*0.0239</f>
        <v>139.59198909999998</v>
      </c>
      <c r="U12" s="3">
        <f>Upstream!T2*0.0239</f>
        <v>132.61240039999998</v>
      </c>
      <c r="V12" s="3">
        <f>Upstream!U2*0.0239</f>
        <v>123.2240022719414</v>
      </c>
      <c r="W12" s="3">
        <f>Upstream!V2*0.0239</f>
        <v>110.25989113113631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-12.63437032674355</v>
      </c>
      <c r="AW12" s="3">
        <f t="shared" si="20"/>
        <v>-7.647677489224022</v>
      </c>
      <c r="AX12" s="3">
        <f t="shared" si="20"/>
        <v>-4.2451546777161369</v>
      </c>
      <c r="AY12" s="3">
        <f t="shared" si="20"/>
        <v>-2.2135701711246729</v>
      </c>
      <c r="AZ12" s="3">
        <f t="shared" si="20"/>
        <v>-0.97892394132265748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9277.1104290682742</v>
      </c>
      <c r="G13" s="11">
        <f>[2]Activity_IMP!G13</f>
        <v>4014.558382542737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-301.96145080917086</v>
      </c>
      <c r="S13" s="3">
        <f t="shared" ref="S13" si="23">-SUMIF($B:$B,"*EXP_OIL*",G:G)*0.0239</f>
        <v>-182.77949199245413</v>
      </c>
      <c r="T13" s="3">
        <f t="shared" ref="T13" si="24">-SUMIF($B:$B,"*EXP_OIL*",H:H)*0.0239</f>
        <v>-101.45919679741567</v>
      </c>
      <c r="U13" s="3">
        <f t="shared" ref="U13" si="25">-SUMIF($B:$B,"*EXP_OIL*",I:I)*0.0239</f>
        <v>-52.904327089879686</v>
      </c>
      <c r="V13" s="3">
        <f t="shared" ref="V13" si="26">-SUMIF($B:$B,"*EXP_OIL*",J:J)*0.0239</f>
        <v>-23.396282197611516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23.317483102324722</v>
      </c>
      <c r="AW13" s="3">
        <f t="shared" si="28"/>
        <v>22.718040893318715</v>
      </c>
      <c r="AX13" s="3">
        <f t="shared" si="28"/>
        <v>20.934552298546283</v>
      </c>
      <c r="AY13" s="3">
        <f t="shared" si="28"/>
        <v>19.567913750456267</v>
      </c>
      <c r="AZ13" s="3">
        <f t="shared" si="28"/>
        <v>19.513367134040873</v>
      </c>
      <c r="BA13" s="3">
        <f t="shared" si="28"/>
        <v>16.910841886028678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13707.44797626242</v>
      </c>
      <c r="I14" s="11">
        <f>[2]Activity_IMP!I14</f>
        <v>10601.25792158094</v>
      </c>
      <c r="J14" s="11">
        <f>[2]Activity_IMP!J14</f>
        <v>9704.8850807216331</v>
      </c>
      <c r="K14" s="11">
        <f>[2]Activity_IMP!K14</f>
        <v>6665.8673198723463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859.24929695473179</v>
      </c>
      <c r="S14" s="3">
        <f t="shared" si="29"/>
        <v>725.74066934277141</v>
      </c>
      <c r="T14" s="3">
        <f t="shared" si="29"/>
        <v>601.79499673267185</v>
      </c>
      <c r="U14" s="3">
        <f t="shared" si="29"/>
        <v>520.57746572578446</v>
      </c>
      <c r="V14" s="3">
        <f t="shared" si="29"/>
        <v>489.76575670118842</v>
      </c>
      <c r="W14" s="3">
        <f t="shared" si="29"/>
        <v>404.16912107608539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557.28784614556093</v>
      </c>
      <c r="S15" s="3">
        <f t="shared" si="30"/>
        <v>542.96117735031726</v>
      </c>
      <c r="T15" s="3">
        <f t="shared" si="30"/>
        <v>500.3357999352562</v>
      </c>
      <c r="U15" s="3">
        <f t="shared" si="30"/>
        <v>467.67313863590476</v>
      </c>
      <c r="V15" s="3">
        <f t="shared" si="30"/>
        <v>466.3694745035769</v>
      </c>
      <c r="W15" s="3">
        <f t="shared" si="30"/>
        <v>404.16912107608539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6">
        <f>(Q18+Q26)/Q31</f>
        <v>0.53134932762170939</v>
      </c>
      <c r="R16" s="27"/>
      <c r="S16" s="27"/>
      <c r="W16" s="46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78.999999999999986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1602.423</v>
      </c>
      <c r="I18" s="11">
        <f>[2]Activity_IMP!I18</f>
        <v>1602.423</v>
      </c>
      <c r="J18" s="11">
        <f>[2]Activity_IMP!J18</f>
        <v>1602.423</v>
      </c>
      <c r="K18" s="11">
        <f>[2]Activity_IMP!K18</f>
        <v>1453.364153908283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12634.37032674355</v>
      </c>
      <c r="G19" s="11">
        <f>[2]Activity_IMP!G19</f>
        <v>7647.6774892240219</v>
      </c>
      <c r="H19" s="11">
        <f>[2]Activity_IMP!H19</f>
        <v>4245.1546777161366</v>
      </c>
      <c r="I19" s="11">
        <f>[2]Activity_IMP!I19</f>
        <v>2213.5701711246729</v>
      </c>
      <c r="J19" s="11">
        <f>[2]Activity_IMP!J19</f>
        <v>978.92394132265747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14.039999999999997</v>
      </c>
      <c r="S19" s="3">
        <f t="shared" si="33"/>
        <v>19.999999999999996</v>
      </c>
      <c r="T19" s="3">
        <f t="shared" si="33"/>
        <v>19.999999999999996</v>
      </c>
      <c r="U19" s="3">
        <f t="shared" si="33"/>
        <v>19.999999999999996</v>
      </c>
      <c r="V19" s="3">
        <f t="shared" si="33"/>
        <v>20.000000000000039</v>
      </c>
      <c r="W19" s="3">
        <f t="shared" si="33"/>
        <v>7.3132309030387148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2778.43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11.000000000000005</v>
      </c>
      <c r="T20" s="3">
        <f t="shared" si="34"/>
        <v>13.249999999999984</v>
      </c>
      <c r="U20" s="3">
        <f t="shared" si="34"/>
        <v>15.500000000000016</v>
      </c>
      <c r="V20" s="3">
        <f t="shared" si="34"/>
        <v>15.500000000000005</v>
      </c>
      <c r="W20" s="3">
        <f t="shared" si="34"/>
        <v>11.007344600321915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11.400958364166513</v>
      </c>
      <c r="V21" s="3">
        <f t="shared" si="35"/>
        <v>12.178438256586961</v>
      </c>
      <c r="W21" s="3">
        <f t="shared" si="35"/>
        <v>57.473983508672156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493.78679999999991</v>
      </c>
      <c r="G22" s="11">
        <f>[2]Activity_IMP!G22</f>
        <v>703.39999999999986</v>
      </c>
      <c r="H22" s="11">
        <f>[2]Activity_IMP!H22</f>
        <v>703.39999999999986</v>
      </c>
      <c r="I22" s="11">
        <f>[2]Activity_IMP!I22</f>
        <v>703.39999999999986</v>
      </c>
      <c r="J22" s="11">
        <f>[2]Activity_IMP!J22</f>
        <v>703.40000000000146</v>
      </c>
      <c r="K22" s="11">
        <f>[2]Activity_IMP!K22</f>
        <v>257.20633085987163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18.561716046872615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386.87000000000018</v>
      </c>
      <c r="H23" s="11">
        <f>[2]Activity_IMP!H23</f>
        <v>466.00249999999949</v>
      </c>
      <c r="I23" s="11">
        <f>[2]Activity_IMP!I23</f>
        <v>545.13500000000056</v>
      </c>
      <c r="J23" s="11">
        <f>[2]Activity_IMP!J23</f>
        <v>545.13500000000022</v>
      </c>
      <c r="K23" s="11">
        <f>[2]Activity_IMP!K23</f>
        <v>387.12830959332177</v>
      </c>
      <c r="M23" s="35"/>
      <c r="N23" s="2" t="s">
        <v>62</v>
      </c>
      <c r="O23" s="3">
        <f t="shared" ref="O23:W23" si="37">SUMIF($B:$B,"*IMP_GAS_LNG_GLB*",C:C)/35.17</f>
        <v>8.277492180835937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8181.3239999999996</v>
      </c>
      <c r="D24" s="11">
        <f>[2]Activity_IMP!D24</f>
        <v>8584.5320000000011</v>
      </c>
      <c r="E24" s="11">
        <f>[2]Activity_IMP!E24</f>
        <v>7355.0549999999994</v>
      </c>
      <c r="F24" s="11">
        <f>[2]Activity_IMP!F24</f>
        <v>5168.3516350150758</v>
      </c>
      <c r="G24" s="11">
        <f>[2]Activity_IMP!G24</f>
        <v>2469.6426315789472</v>
      </c>
      <c r="H24" s="11">
        <f>[2]Activity_IMP!H24</f>
        <v>1734.073353658536</v>
      </c>
      <c r="I24" s="11">
        <f>[2]Activity_IMP!I24</f>
        <v>1142.6961416819629</v>
      </c>
      <c r="J24" s="11">
        <f>[2]Activity_IMP!J24</f>
        <v>536.62440469047556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2.8115211828262718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2.3042415080910503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400.97170566773627</v>
      </c>
      <c r="J25" s="11">
        <f>[2]Activity_IMP!J25</f>
        <v>428.31567348416343</v>
      </c>
      <c r="K25" s="11">
        <f>[2]Activity_IMP!K25</f>
        <v>2021.36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73.767699744100113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652.81555336850988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291.11939999999993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76.035699555544767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123.76476274289837</v>
      </c>
      <c r="V27" s="3">
        <f t="shared" si="41"/>
        <v>124.54224263531886</v>
      </c>
      <c r="W27" s="3">
        <f t="shared" si="41"/>
        <v>172.14202939549506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98.881199999999993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81.040173839562243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2594.4100000000012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-244.08677850440719</v>
      </c>
      <c r="Q29" s="3">
        <f t="shared" si="42"/>
        <v>-209.12866079044639</v>
      </c>
      <c r="R29" s="3">
        <f t="shared" si="42"/>
        <v>-146.95341583779003</v>
      </c>
      <c r="S29" s="3">
        <f t="shared" si="42"/>
        <v>-70.220148751178485</v>
      </c>
      <c r="T29" s="3">
        <f t="shared" si="42"/>
        <v>-49.305469253867955</v>
      </c>
      <c r="U29" s="3">
        <f t="shared" si="42"/>
        <v>-32.490649464940653</v>
      </c>
      <c r="V29" s="3">
        <f>-SUMIF($B:$B,"*EXP_GAS*",J:J)/35.17</f>
        <v>-15.258015487360693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452.79814031845314</v>
      </c>
      <c r="S30" s="3">
        <f t="shared" si="43"/>
        <v>268.05115154961607</v>
      </c>
      <c r="T30" s="3">
        <f t="shared" si="43"/>
        <v>246.59347455217508</v>
      </c>
      <c r="U30" s="3">
        <f t="shared" si="43"/>
        <v>228.69195336934888</v>
      </c>
      <c r="V30" s="3">
        <f t="shared" si="43"/>
        <v>211.56317884560707</v>
      </c>
      <c r="W30" s="3">
        <f t="shared" si="43"/>
        <v>167.00925904046611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9.0000000000000011E-2</v>
      </c>
      <c r="G31" s="11">
        <f>[2]Activity_IMP!G31</f>
        <v>43.168599533963643</v>
      </c>
      <c r="H31" s="11">
        <f>[2]Activity_IMP!H31</f>
        <v>43.123996345263393</v>
      </c>
      <c r="I31" s="11">
        <f>[2]Activity_IMP!I31</f>
        <v>215.85031854408129</v>
      </c>
      <c r="J31" s="11">
        <f>[2]Activity_IMP!J31</f>
        <v>254.87470258397289</v>
      </c>
      <c r="K31" s="11">
        <f>[2]Activity_IMP!K31</f>
        <v>427.0644974057393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528.83383987399793</v>
      </c>
      <c r="S31" s="3">
        <f t="shared" si="44"/>
        <v>380.41495592834792</v>
      </c>
      <c r="T31" s="3">
        <f t="shared" si="44"/>
        <v>358.95727893090691</v>
      </c>
      <c r="U31" s="3">
        <f t="shared" si="44"/>
        <v>352.45671611224725</v>
      </c>
      <c r="V31" s="3">
        <f t="shared" si="44"/>
        <v>336.10542148092594</v>
      </c>
      <c r="W31" s="3">
        <f t="shared" si="44"/>
        <v>339.15128843596119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36.469047188196022</v>
      </c>
      <c r="Q32" s="3">
        <f t="shared" si="45"/>
        <v>92.456331019862333</v>
      </c>
      <c r="R32" s="3">
        <f t="shared" si="45"/>
        <v>70.260149606357558</v>
      </c>
      <c r="S32" s="3">
        <f t="shared" si="45"/>
        <v>107.35899837260052</v>
      </c>
      <c r="T32" s="3">
        <f t="shared" si="45"/>
        <v>108.47073510271856</v>
      </c>
      <c r="U32" s="3">
        <f>SUMIF($B:$B,"*L2G*",I:I)/35.17</f>
        <v>121.17740066287648</v>
      </c>
      <c r="V32" s="3">
        <f t="shared" si="45"/>
        <v>122.61042649676027</v>
      </c>
      <c r="W32" s="3">
        <f t="shared" si="45"/>
        <v>169.70943850299739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115.05336</v>
      </c>
      <c r="K33" s="11">
        <f>[2]Activity_IMP!K33</f>
        <v>115.05336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527.95160648279773</v>
      </c>
      <c r="Q33" s="14">
        <f t="shared" si="46"/>
        <v>541.97469434176855</v>
      </c>
      <c r="R33" s="14">
        <f t="shared" si="46"/>
        <v>381.8804240362079</v>
      </c>
      <c r="S33" s="14">
        <f t="shared" si="46"/>
        <v>310.19480717716942</v>
      </c>
      <c r="T33" s="14">
        <f t="shared" si="46"/>
        <v>309.65180967703895</v>
      </c>
      <c r="U33" s="14">
        <f t="shared" si="46"/>
        <v>319.9660666473066</v>
      </c>
      <c r="V33" s="14">
        <f t="shared" si="46"/>
        <v>320.84740599356525</v>
      </c>
      <c r="W33" s="14">
        <f t="shared" si="46"/>
        <v>339.15128843596119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868.65286800000013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18568.057999999997</v>
      </c>
      <c r="Q34" s="3">
        <f t="shared" si="47"/>
        <v>19061.25</v>
      </c>
      <c r="R34" s="3">
        <f t="shared" si="47"/>
        <v>13430.734513353433</v>
      </c>
      <c r="S34" s="3">
        <f t="shared" si="47"/>
        <v>10909.551368421049</v>
      </c>
      <c r="T34" s="3">
        <f t="shared" si="47"/>
        <v>10890.454146341461</v>
      </c>
      <c r="U34" s="3">
        <f t="shared" si="47"/>
        <v>11253.206563985774</v>
      </c>
      <c r="V34" s="3">
        <f t="shared" si="47"/>
        <v>11284.20326879369</v>
      </c>
      <c r="W34" s="3">
        <f>W33*35.17</f>
        <v>11927.950814292755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615.53547600000002</v>
      </c>
      <c r="W36" s="3">
        <f t="shared" si="48"/>
        <v>615.53547600000002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868.65286800000013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158.2595685957447</v>
      </c>
      <c r="I41" s="11">
        <f>[2]Activity_IMP!I41</f>
        <v>108.1022195</v>
      </c>
      <c r="J41" s="11">
        <f>[2]Activity_IMP!J41</f>
        <v>52.948025877551032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2535.4079999999999</v>
      </c>
      <c r="U41" s="3">
        <f>Upstream!T4</f>
        <v>2205.4880000000003</v>
      </c>
      <c r="V41" s="3">
        <f>Upstream!U4</f>
        <v>1923.837</v>
      </c>
      <c r="W41" s="3">
        <f>Upstream!V4</f>
        <v>1472.8358018049303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2674.17555336851</v>
      </c>
      <c r="G42" s="11">
        <f>[2]Activity_IMP!G42</f>
        <v>3951.835</v>
      </c>
      <c r="H42" s="11">
        <f>[2]Activity_IMP!H42</f>
        <v>3951.835</v>
      </c>
      <c r="I42" s="11">
        <f>[2]Activity_IMP!I42</f>
        <v>4352.8067056677364</v>
      </c>
      <c r="J42" s="11">
        <f>[2]Activity_IMP!J42</f>
        <v>4380.1506734841641</v>
      </c>
      <c r="K42" s="11">
        <f>[2]Activity_IMP!K42</f>
        <v>6054.235173839561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-158.2595685957447</v>
      </c>
      <c r="U42" s="3">
        <f t="shared" si="58"/>
        <v>-108.1022195</v>
      </c>
      <c r="V42" s="3">
        <f t="shared" si="58"/>
        <v>-52.948025877551032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14992.288599999991</v>
      </c>
      <c r="D43" s="11">
        <f>[2]Capacity_IMP!D43</f>
        <v>31281.355199999991</v>
      </c>
      <c r="E43" s="11">
        <f>[2]Capacity_IMP!E43</f>
        <v>35308.320199999987</v>
      </c>
      <c r="F43" s="11">
        <f>[2]Capacity_IMP!F43</f>
        <v>39256.152699999991</v>
      </c>
      <c r="G43" s="11">
        <f>[2]Capacity_IMP!G43</f>
        <v>43282.117699999988</v>
      </c>
      <c r="H43" s="11">
        <f>[2]Capacity_IMP!H43</f>
        <v>43282.117699999988</v>
      </c>
      <c r="I43" s="11">
        <f>[2]Capacity_IMP!I43</f>
        <v>43282.117699999988</v>
      </c>
      <c r="J43" s="11">
        <f>[2]Capacity_IMP!J43</f>
        <v>43282.117699999988</v>
      </c>
      <c r="K43" s="11">
        <f>[2]Capacity_IMP!K43</f>
        <v>46704.882340453187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5014.8079080000007</v>
      </c>
      <c r="U43" s="3">
        <f t="shared" si="59"/>
        <v>4799.9412680000005</v>
      </c>
      <c r="V43" s="3">
        <f t="shared" si="59"/>
        <v>4518.2902680000007</v>
      </c>
      <c r="W43" s="3">
        <f t="shared" si="59"/>
        <v>4067.2890698049305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39001.934999999998</v>
      </c>
      <c r="D44" s="11">
        <f>[2]Capacity_IMP!D44</f>
        <v>41802.565702699918</v>
      </c>
      <c r="E44" s="11">
        <f>[2]Capacity_IMP!E44</f>
        <v>76149.732702699926</v>
      </c>
      <c r="F44" s="11">
        <f>[2]Capacity_IMP!F44</f>
        <v>102829.2994290683</v>
      </c>
      <c r="G44" s="11">
        <f>[2]Capacity_IMP!G44</f>
        <v>122168.33740533071</v>
      </c>
      <c r="H44" s="11">
        <f>[2]Capacity_IMP!H44</f>
        <v>122168.33740533071</v>
      </c>
      <c r="I44" s="11">
        <f>[2]Capacity_IMP!I44</f>
        <v>137504.81248605231</v>
      </c>
      <c r="J44" s="11">
        <f>[2]Capacity_IMP!J44</f>
        <v>137504.81248605231</v>
      </c>
      <c r="K44" s="11">
        <f>[2]Capacity_IMP!K44</f>
        <v>137504.81248605231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4856.5483394042558</v>
      </c>
      <c r="U44" s="3">
        <f t="shared" si="60"/>
        <v>4691.8390485000009</v>
      </c>
      <c r="V44" s="3">
        <f t="shared" si="60"/>
        <v>4465.3422421224495</v>
      </c>
      <c r="W44" s="3">
        <f t="shared" si="60"/>
        <v>4067.2890698049305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3815.9046110963391</v>
      </c>
      <c r="D45" s="11">
        <f>[2]Capacity_IMP!D45</f>
        <v>7578.0936971089886</v>
      </c>
      <c r="E45" s="11">
        <f>[2]Capacity_IMP!E45</f>
        <v>11225.28520910899</v>
      </c>
      <c r="F45" s="11">
        <f>[2]Capacity_IMP!F45</f>
        <v>13819.738477108989</v>
      </c>
      <c r="G45" s="11">
        <f>[2]Capacity_IMP!G45</f>
        <v>13819.738477108989</v>
      </c>
      <c r="H45" s="11">
        <f>[2]Capacity_IMP!H45</f>
        <v>13819.738477108989</v>
      </c>
      <c r="I45" s="11">
        <f>[2]Capacity_IMP!I45</f>
        <v>16414.19174510899</v>
      </c>
      <c r="J45" s="11">
        <f>[2]Capacity_IMP!J45</f>
        <v>16414.19174510899</v>
      </c>
      <c r="K45" s="11">
        <f>[2]Capacity_IMP!K45</f>
        <v>16414.19174510899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2170.686388903659</v>
      </c>
      <c r="D46" s="11">
        <f>[2]Activity_IMP!D46</f>
        <v>2457.2269139873501</v>
      </c>
      <c r="E46" s="11">
        <f>[2]Activity_IMP!E46</f>
        <v>720.77947032661541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424.33777799349718</v>
      </c>
      <c r="M46" s="2" t="s">
        <v>69</v>
      </c>
      <c r="N46" s="2" t="s">
        <v>70</v>
      </c>
      <c r="O46" s="3">
        <f>SUMIF($B:$B,"*IMP_BIO_EMHV_GLB*",C:C)*0.0385</f>
        <v>8.2891468343462353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14.225746149999996</v>
      </c>
      <c r="S46" s="3">
        <f t="shared" si="62"/>
        <v>18.056473050000001</v>
      </c>
      <c r="T46" s="3">
        <f t="shared" si="62"/>
        <v>21.383531399999992</v>
      </c>
      <c r="U46" s="3">
        <f t="shared" si="62"/>
        <v>24.710589749999993</v>
      </c>
      <c r="V46" s="3">
        <f t="shared" si="62"/>
        <v>28.037722212499993</v>
      </c>
      <c r="W46" s="3">
        <f t="shared" si="62"/>
        <v>31.364854674999997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5592.2731215019294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2.1934760690366857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2.019091059308292</v>
      </c>
      <c r="S47" s="3">
        <f t="shared" si="63"/>
        <v>3.6312153770879174</v>
      </c>
      <c r="T47" s="3">
        <f t="shared" si="63"/>
        <v>1.3885000791594955</v>
      </c>
      <c r="U47" s="3">
        <f t="shared" si="63"/>
        <v>1.2486004461099407</v>
      </c>
      <c r="V47" s="3">
        <f t="shared" si="63"/>
        <v>1.8521873083339928</v>
      </c>
      <c r="W47" s="3">
        <f t="shared" si="63"/>
        <v>2.1488047837808422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283.00000000000011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510.92396437544159</v>
      </c>
      <c r="H48" s="11">
        <f>[2]Activity_IMP!H48</f>
        <v>512.26068085007535</v>
      </c>
      <c r="I48" s="11">
        <f>[2]Activity_IMP!I48</f>
        <v>0</v>
      </c>
      <c r="J48" s="11">
        <f>[2]Activity_IMP!J48</f>
        <v>461.38235721006271</v>
      </c>
      <c r="K48" s="11">
        <f>[2]Activity_IMP!K48</f>
        <v>485.43268747573302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510.92396437544159</v>
      </c>
      <c r="T48" s="3">
        <f t="shared" si="64"/>
        <v>512.26068085007535</v>
      </c>
      <c r="U48" s="3">
        <f t="shared" si="64"/>
        <v>0</v>
      </c>
      <c r="V48" s="3">
        <f t="shared" si="64"/>
        <v>461.38235721006271</v>
      </c>
      <c r="W48" s="3">
        <f t="shared" si="64"/>
        <v>485.43268747573302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3236.6475860066189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2979.3286989940862</v>
      </c>
      <c r="G49" s="11">
        <f>[2]Activity_IMP!G49</f>
        <v>5358.145753412894</v>
      </c>
      <c r="H49" s="11">
        <f>[2]Activity_IMP!H49</f>
        <v>2048.8417871617162</v>
      </c>
      <c r="I49" s="11">
        <f>[2]Activity_IMP!I49</f>
        <v>1842.408803467524</v>
      </c>
      <c r="J49" s="11">
        <f>[2]Activity_IMP!J49</f>
        <v>2733.0490015257392</v>
      </c>
      <c r="K49" s="11">
        <f>[2]Activity_IMP!K49</f>
        <v>3170.731568217268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9.0000000000000011E-2</v>
      </c>
      <c r="G50" s="11">
        <f>[2]Activity_IMP!G50</f>
        <v>43.168599533963643</v>
      </c>
      <c r="H50" s="11">
        <f>[2]Activity_IMP!H50</f>
        <v>43.1239963452634</v>
      </c>
      <c r="I50" s="11">
        <f>[2]Activity_IMP!I50</f>
        <v>215.85031854408129</v>
      </c>
      <c r="J50" s="11">
        <f>[2]Activity_IMP!J50</f>
        <v>254.874702583973</v>
      </c>
      <c r="K50" s="11">
        <f>[2]Activity_IMP!K50</f>
        <v>427.06449740573919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9.0000000000000011E-2</v>
      </c>
      <c r="S50" s="3">
        <f t="shared" si="65"/>
        <v>43.168599533963643</v>
      </c>
      <c r="T50" s="3">
        <f t="shared" si="65"/>
        <v>43.123996345263393</v>
      </c>
      <c r="U50" s="3">
        <f t="shared" si="65"/>
        <v>215.85031854408129</v>
      </c>
      <c r="V50" s="3">
        <f t="shared" si="65"/>
        <v>254.87470258397289</v>
      </c>
      <c r="W50" s="3">
        <f t="shared" si="65"/>
        <v>427.0644974057393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7.5000000000000012E-4</v>
      </c>
      <c r="S51" s="6">
        <f t="shared" si="66"/>
        <v>0.35973832944969703</v>
      </c>
      <c r="T51" s="6">
        <f t="shared" si="66"/>
        <v>0.35936663621052828</v>
      </c>
      <c r="U51" s="6">
        <f t="shared" si="66"/>
        <v>1.7987526545340107</v>
      </c>
      <c r="V51" s="6">
        <f t="shared" si="66"/>
        <v>2.1239558548664408</v>
      </c>
      <c r="W51" s="6">
        <f t="shared" si="66"/>
        <v>3.558870811714494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118.0707830042187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36.469047188196022</v>
      </c>
      <c r="Q53" s="3">
        <f t="shared" ref="Q53" si="68">SUMIF($B:$B,"*L2G*",E:E)/35.17</f>
        <v>92.456331019862333</v>
      </c>
      <c r="R53" s="3">
        <f>SUMIF($B:$B,"*L2G*",F:F)/35.17</f>
        <v>70.260149606357558</v>
      </c>
      <c r="S53" s="3">
        <f t="shared" ref="S53" si="69">SUMIF($B:$B,"*L2G*",G:G)/35.17</f>
        <v>107.35899837260052</v>
      </c>
      <c r="T53" s="3">
        <f t="shared" ref="T53" si="70">SUMIF($B:$B,"*L2G*",H:H)/35.17</f>
        <v>108.47073510271856</v>
      </c>
      <c r="U53" s="3">
        <f t="shared" ref="U53" si="71">SUMIF($B:$B,"*L2G*",I:I)/35.17</f>
        <v>121.17740066287648</v>
      </c>
      <c r="V53" s="3">
        <f t="shared" ref="V53" si="72">SUMIF($B:$B,"*L2G*",J:J)/35.17</f>
        <v>122.61042649676027</v>
      </c>
      <c r="W53" s="3">
        <f t="shared" ref="W53" si="73">SUMIF($B:$B,"*L2G*",K:K)/35.17</f>
        <v>169.70943850299739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40.827403253477527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181.6038592804961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138856.2167934879</v>
      </c>
      <c r="D59" s="11">
        <f>[2]Activity_IMP!D59</f>
        <v>123939.8180559077</v>
      </c>
      <c r="E59" s="11">
        <f>[2]Activity_IMP!E59</f>
        <v>128302.3590170075</v>
      </c>
      <c r="F59" s="11">
        <f>[2]Activity_IMP!F59</f>
        <v>127816.9157232852</v>
      </c>
      <c r="G59" s="11">
        <f>[2]Activity_IMP!G59</f>
        <v>99789.386548710507</v>
      </c>
      <c r="H59" s="11">
        <f>[2]Activity_IMP!H59</f>
        <v>87897.867102885313</v>
      </c>
      <c r="I59" s="11">
        <f>[2]Activity_IMP!I59</f>
        <v>79041.634728036704</v>
      </c>
      <c r="J59" s="11">
        <f>[2]Activity_IMP!J59</f>
        <v>117251.20964785419</v>
      </c>
      <c r="K59" s="11">
        <f>[2]Activity_IMP!K59</f>
        <v>136028.33744823781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3651.7995329053319</v>
      </c>
      <c r="D60" s="11">
        <f>[2]Activity_IMP!D60</f>
        <v>3260.1214637726021</v>
      </c>
      <c r="E60" s="11">
        <f>[2]Activity_IMP!E60</f>
        <v>2960.819902898299</v>
      </c>
      <c r="F60" s="11">
        <f>[2]Activity_IMP!F60</f>
        <v>3361.475372974327</v>
      </c>
      <c r="G60" s="11">
        <f>[2]Activity_IMP!G60</f>
        <v>2624.3753690153899</v>
      </c>
      <c r="H60" s="11">
        <f>[2]Activity_IMP!H60</f>
        <v>2311.638595966308</v>
      </c>
      <c r="I60" s="11">
        <f>[2]Activity_IMP!I60</f>
        <v>2078.7272723208398</v>
      </c>
      <c r="J60" s="11">
        <f>[2]Activity_IMP!J60</f>
        <v>3083.6063556406839</v>
      </c>
      <c r="K60" s="11">
        <f>[2]Activity_IMP!K60</f>
        <v>3577.42872898623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654.40247629663543</v>
      </c>
      <c r="D61" s="11">
        <f>[2]Activity_IMP!D61</f>
        <v>584.21376630805025</v>
      </c>
      <c r="E61" s="11">
        <f>[2]Activity_IMP!E61</f>
        <v>530.57892659937488</v>
      </c>
      <c r="F61" s="11">
        <f>[2]Activity_IMP!F61</f>
        <v>602.37638683699868</v>
      </c>
      <c r="G61" s="11">
        <f>[2]Activity_IMP!G61</f>
        <v>470.28806612755778</v>
      </c>
      <c r="H61" s="11">
        <f>[2]Activity_IMP!H61</f>
        <v>414.24563639716229</v>
      </c>
      <c r="I61" s="11">
        <f>[2]Activity_IMP!I61</f>
        <v>372.50792719989448</v>
      </c>
      <c r="J61" s="11">
        <f>[2]Activity_IMP!J61</f>
        <v>552.58225893080976</v>
      </c>
      <c r="K61" s="11">
        <f>[2]Activity_IMP!K61</f>
        <v>641.07522823433226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215.30251517782429</v>
      </c>
      <c r="D62" s="11">
        <f>[2]Activity_IMP!D62</f>
        <v>0</v>
      </c>
      <c r="E62" s="11">
        <f>[2]Activity_IMP!E62</f>
        <v>0</v>
      </c>
      <c r="F62" s="11">
        <f>[2]Activity_IMP!F62</f>
        <v>369.49989999999991</v>
      </c>
      <c r="G62" s="11">
        <f>[2]Activity_IMP!G62</f>
        <v>468.99930000000001</v>
      </c>
      <c r="H62" s="11">
        <f>[2]Activity_IMP!H62</f>
        <v>555.41639999999984</v>
      </c>
      <c r="I62" s="11">
        <f>[2]Activity_IMP!I62</f>
        <v>641.83349999999984</v>
      </c>
      <c r="J62" s="11">
        <f>[2]Activity_IMP!J62</f>
        <v>728.25252499999988</v>
      </c>
      <c r="K62" s="11">
        <f>[2]Activity_IMP!K62</f>
        <v>814.67154999999991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510.92396437544159</v>
      </c>
      <c r="H63" s="11">
        <f>[2]Activity_IMP!H63</f>
        <v>512.26068085007535</v>
      </c>
      <c r="I63" s="11">
        <f>[2]Activity_IMP!I63</f>
        <v>0</v>
      </c>
      <c r="J63" s="11">
        <f>[2]Activity_IMP!J63</f>
        <v>461.38235721006271</v>
      </c>
      <c r="K63" s="11">
        <f>[2]Activity_IMP!K63</f>
        <v>485.43268747573302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87.389484822178702</v>
      </c>
      <c r="D64" s="11">
        <f>[2]Activity_IMP!D64</f>
        <v>78.016422481480333</v>
      </c>
      <c r="E64" s="11">
        <f>[2]Activity_IMP!E64</f>
        <v>0</v>
      </c>
      <c r="F64" s="11">
        <f>[2]Activity_IMP!F64</f>
        <v>80.441874872840316</v>
      </c>
      <c r="G64" s="11">
        <f>[2]Activity_IMP!G64</f>
        <v>144.66993534214811</v>
      </c>
      <c r="H64" s="11">
        <f>[2]Activity_IMP!H64</f>
        <v>55.318728253366352</v>
      </c>
      <c r="I64" s="11">
        <f>[2]Activity_IMP!I64</f>
        <v>49.745037693623132</v>
      </c>
      <c r="J64" s="11">
        <f>[2]Activity_IMP!J64</f>
        <v>73.792323041194933</v>
      </c>
      <c r="K64" s="11">
        <f>[2]Activity_IMP!K64</f>
        <v>85.609752341866226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1177.8432171582949</v>
      </c>
      <c r="E65" s="11">
        <f>[2]Activity_IMP!E65</f>
        <v>3040.5931040688729</v>
      </c>
      <c r="F65" s="11">
        <f>[2]Activity_IMP!F65</f>
        <v>1739.760043542459</v>
      </c>
      <c r="G65" s="11">
        <f>[2]Activity_IMP!G65</f>
        <v>3072.7048308370559</v>
      </c>
      <c r="H65" s="11">
        <f>[2]Activity_IMP!H65</f>
        <v>2323.805420310769</v>
      </c>
      <c r="I65" s="11">
        <f>[2]Activity_IMP!I65</f>
        <v>2988.2828423184651</v>
      </c>
      <c r="J65" s="11">
        <f>[2]Activity_IMP!J65</f>
        <v>2610.904248514516</v>
      </c>
      <c r="K65" s="11">
        <f>[2]Activity_IMP!K65</f>
        <v>2468.8533837875411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104.7731724505593</v>
      </c>
      <c r="E66" s="11">
        <f>[2]Activity_IMP!E66</f>
        <v>211.0960578996856</v>
      </c>
      <c r="F66" s="11">
        <f>[2]Activity_IMP!F66</f>
        <v>731.28941811313655</v>
      </c>
      <c r="G66" s="11">
        <f>[2]Activity_IMP!G66</f>
        <v>703.11114192730497</v>
      </c>
      <c r="H66" s="11">
        <f>[2]Activity_IMP!H66</f>
        <v>1491.110333251843</v>
      </c>
      <c r="I66" s="11">
        <f>[2]Activity_IMP!I66</f>
        <v>1273.5263389949009</v>
      </c>
      <c r="J66" s="11">
        <f>[2]Activity_IMP!J66</f>
        <v>1701.3044513765431</v>
      </c>
      <c r="K66" s="11">
        <f>[2]Activity_IMP!K66</f>
        <v>3499.8275683628772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7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58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5810.8728000000019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23.359878999999982</v>
      </c>
      <c r="S2" s="14">
        <f t="shared" si="1"/>
        <v>23.803751702324735</v>
      </c>
      <c r="T2" s="14">
        <f t="shared" si="1"/>
        <v>22.718040893318719</v>
      </c>
      <c r="U2" s="14">
        <f t="shared" si="1"/>
        <v>20.934552298546279</v>
      </c>
      <c r="V2" s="14">
        <f t="shared" si="1"/>
        <v>19.567913750456267</v>
      </c>
      <c r="W2" s="14">
        <f t="shared" si="1"/>
        <v>19.513367134040877</v>
      </c>
      <c r="X2" s="14">
        <f t="shared" si="1"/>
        <v>16.910841886028678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58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-1.5239428252175471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385.97119999999808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6.8122719999999912</v>
      </c>
      <c r="S3" s="14">
        <f t="shared" si="6"/>
        <v>6.9579246000000081</v>
      </c>
      <c r="T3" s="14">
        <f t="shared" si="6"/>
        <v>6.1480729999999992</v>
      </c>
      <c r="U3" s="14">
        <f t="shared" si="6"/>
        <v>5.8406690000000001</v>
      </c>
      <c r="V3" s="14">
        <f t="shared" si="6"/>
        <v>5.5486360000000001</v>
      </c>
      <c r="W3" s="14">
        <f t="shared" si="6"/>
        <v>5.1558159946418991</v>
      </c>
      <c r="X3" s="14">
        <f t="shared" si="6"/>
        <v>4.6133845661563306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4.403817098763696E-7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331.91219999999788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29.480197429068273</v>
      </c>
      <c r="T4" s="14">
        <f t="shared" si="7"/>
        <v>24.217645382542738</v>
      </c>
      <c r="U4" s="14">
        <f t="shared" si="7"/>
        <v>19.339037976262418</v>
      </c>
      <c r="V4" s="14">
        <f t="shared" si="7"/>
        <v>16.232847921580937</v>
      </c>
      <c r="W4" s="14">
        <f t="shared" si="7"/>
        <v>15.336475080721634</v>
      </c>
      <c r="X4" s="14">
        <f t="shared" si="7"/>
        <v>12.297457319872345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3003.1571999999992</v>
      </c>
      <c r="K5">
        <f>[4]Output!K5</f>
        <v>4795</v>
      </c>
      <c r="L5">
        <f>[4]Output!L5</f>
        <v>865.55210000000091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-17.79956000000001</v>
      </c>
      <c r="S5" s="14">
        <f t="shared" si="8"/>
        <v>-12.63437032674355</v>
      </c>
      <c r="T5" s="14">
        <f t="shared" si="8"/>
        <v>-7.647677489224022</v>
      </c>
      <c r="U5" s="14">
        <f t="shared" si="8"/>
        <v>-4.2451546777161395</v>
      </c>
      <c r="V5" s="14">
        <f t="shared" si="8"/>
        <v>-2.213570171124672</v>
      </c>
      <c r="W5" s="14">
        <f t="shared" si="8"/>
        <v>-0.97892394132265759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19.061249999999998</v>
      </c>
      <c r="S6" s="14">
        <f t="shared" si="9"/>
        <v>11.409374513353432</v>
      </c>
      <c r="T6" s="14">
        <f t="shared" si="9"/>
        <v>10.909551368421052</v>
      </c>
      <c r="U6" s="14">
        <f t="shared" si="9"/>
        <v>10.890454146341462</v>
      </c>
      <c r="V6" s="14">
        <f t="shared" si="9"/>
        <v>11.253206563985774</v>
      </c>
      <c r="W6" s="14">
        <f t="shared" si="9"/>
        <v>11.284203268793691</v>
      </c>
      <c r="X6" s="14">
        <f t="shared" si="9"/>
        <v>11.927950814292755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0.11440119370587898</v>
      </c>
      <c r="AO6" s="13">
        <f t="shared" si="5"/>
        <v>7.6322958882549474E-2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830.91949999999906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10.038127148368508</v>
      </c>
      <c r="T8" s="14">
        <f t="shared" si="12"/>
        <v>7.8205349999999996</v>
      </c>
      <c r="U8" s="14">
        <f t="shared" si="12"/>
        <v>7.8996674999999996</v>
      </c>
      <c r="V8" s="14">
        <f t="shared" si="12"/>
        <v>8.3797717056677357</v>
      </c>
      <c r="W8" s="14">
        <f t="shared" si="12"/>
        <v>8.4071156734841654</v>
      </c>
      <c r="X8" s="14">
        <f t="shared" si="12"/>
        <v>9.4769998142927552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-8.181324</v>
      </c>
      <c r="Q9" s="14">
        <f t="shared" ref="Q9:X9" si="13">-SUMIF($B:$B,"*EXP_GAS*",E:E)/1000</f>
        <v>-8.5845320000000012</v>
      </c>
      <c r="R9" s="14">
        <f t="shared" si="13"/>
        <v>-7.3550549999999975</v>
      </c>
      <c r="S9" s="14">
        <f t="shared" si="13"/>
        <v>-5.1683516350150756</v>
      </c>
      <c r="T9" s="14">
        <f t="shared" si="13"/>
        <v>-2.4696426315789473</v>
      </c>
      <c r="U9" s="14">
        <f t="shared" si="13"/>
        <v>-1.734073353658536</v>
      </c>
      <c r="V9" s="14">
        <f t="shared" si="13"/>
        <v>-1.142696141681963</v>
      </c>
      <c r="W9" s="14">
        <f t="shared" si="13"/>
        <v>-0.53662440469047568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4.8565483394042559</v>
      </c>
      <c r="V10" s="14">
        <f t="shared" si="14"/>
        <v>4.6918390485000012</v>
      </c>
      <c r="W10" s="14">
        <f t="shared" si="14"/>
        <v>4.4653422421224498</v>
      </c>
      <c r="X10" s="14">
        <f t="shared" si="14"/>
        <v>4.0672890698049313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2.9999999910614861E-3</v>
      </c>
      <c r="G11">
        <f>[4]Output!G11</f>
        <v>194.50560000000891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2.5354079999999999</v>
      </c>
      <c r="V11" s="14">
        <f t="shared" si="15"/>
        <v>2.2054880000000003</v>
      </c>
      <c r="W11" s="14">
        <f t="shared" si="15"/>
        <v>1.923837</v>
      </c>
      <c r="X11" s="14">
        <f t="shared" si="15"/>
        <v>1.4728358018049303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2.4793999080000009</v>
      </c>
      <c r="V12" s="14">
        <f t="shared" si="16"/>
        <v>2.5944532680000005</v>
      </c>
      <c r="W12" s="14">
        <f t="shared" si="16"/>
        <v>2.5944532680000005</v>
      </c>
      <c r="X12" s="14">
        <f t="shared" si="16"/>
        <v>2.5944532680000005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-0.15825956859574469</v>
      </c>
      <c r="V13" s="14">
        <f t="shared" si="17"/>
        <v>-0.1081022195</v>
      </c>
      <c r="W13" s="14">
        <f t="shared" si="17"/>
        <v>-5.2948025877551035E-2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5.7134920000000022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7.0596339999999982</v>
      </c>
      <c r="S14" s="14">
        <f t="shared" si="18"/>
        <v>7.4882060626084321</v>
      </c>
      <c r="T14" s="14">
        <f t="shared" si="18"/>
        <v>6.9201750521694319</v>
      </c>
      <c r="U14" s="14">
        <f t="shared" si="18"/>
        <v>6.5049928617058104</v>
      </c>
      <c r="V14" s="14">
        <f t="shared" si="18"/>
        <v>5.6146901164801486</v>
      </c>
      <c r="W14" s="14">
        <f t="shared" si="18"/>
        <v>6.3043239268215832</v>
      </c>
      <c r="X14" s="14">
        <f t="shared" si="18"/>
        <v>6.4493139902229499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1630.2429999999999</v>
      </c>
      <c r="H15">
        <f>[4]Output!H15</f>
        <v>3557.1449999999991</v>
      </c>
      <c r="I15">
        <f>[4]Output!I15</f>
        <v>1929.070999999999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2.312232100598818</v>
      </c>
      <c r="T15" s="14">
        <f t="shared" si="20"/>
        <v>2.3613860388791799</v>
      </c>
      <c r="U15" s="14">
        <f t="shared" si="20"/>
        <v>2.1087790652166452</v>
      </c>
      <c r="V15" s="14">
        <f t="shared" si="20"/>
        <v>1.6359124997305481</v>
      </c>
      <c r="W15" s="14">
        <f t="shared" si="20"/>
        <v>1.343459120457855</v>
      </c>
      <c r="X15" s="14">
        <f t="shared" si="20"/>
        <v>1.269963552261177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1573.527000000001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962.76100000000042</v>
      </c>
      <c r="L16">
        <f>[4]Output!L16</f>
        <v>0</v>
      </c>
      <c r="O16" s="2" t="s">
        <v>45</v>
      </c>
      <c r="P16" s="14">
        <f>(SUMIF($B:$B,"*GEO*",D:D))/1000</f>
        <v>0.23213411416463259</v>
      </c>
      <c r="Q16" s="14">
        <f t="shared" ref="Q16:X16" si="21">(SUMIF($B:$B,"*GEO*",E:E))/1000</f>
        <v>0.27114561347928129</v>
      </c>
      <c r="R16" s="14">
        <f t="shared" si="21"/>
        <v>0.2453396792306298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 s="37">
        <f>[4]Output!D17</f>
        <v>735.28499999999997</v>
      </c>
      <c r="E17" s="37">
        <f>[4]Output!E17</f>
        <v>418.49599999999958</v>
      </c>
      <c r="F17" s="37">
        <f>[4]Output!F17</f>
        <v>0</v>
      </c>
      <c r="G17" s="37">
        <f>[4]Output!G17</f>
        <v>0</v>
      </c>
      <c r="H17">
        <f>[4]Output!H17</f>
        <v>0</v>
      </c>
      <c r="I17">
        <f>[4]Output!I17</f>
        <v>735.28499999999997</v>
      </c>
      <c r="J17">
        <f>[4]Output!J17</f>
        <v>735.28499999999997</v>
      </c>
      <c r="K17">
        <f>[4]Output!K17</f>
        <v>735.28499999999997</v>
      </c>
      <c r="L17">
        <f>[4]Output!L17</f>
        <v>735.28499999999997</v>
      </c>
      <c r="M17" s="38"/>
      <c r="O17" s="2" t="s">
        <v>46</v>
      </c>
      <c r="P17" s="14">
        <f>(SUMIF($B:$B,"*SOL*",D:D))/1000</f>
        <v>0.42589088583536738</v>
      </c>
      <c r="Q17" s="14">
        <f t="shared" ref="Q17:X17" si="22">(SUMIF($B:$B,"*SOL*",E:E))/1000</f>
        <v>0.97214638652071872</v>
      </c>
      <c r="R17" s="14">
        <f t="shared" si="22"/>
        <v>1.5111693207693702</v>
      </c>
      <c r="S17" s="14">
        <f t="shared" si="22"/>
        <v>2.3422587561578196</v>
      </c>
      <c r="T17" s="14">
        <f t="shared" si="22"/>
        <v>2.9236491747533235</v>
      </c>
      <c r="U17" s="14">
        <f t="shared" si="22"/>
        <v>3.7294416538787796</v>
      </c>
      <c r="V17" s="14">
        <f t="shared" si="22"/>
        <v>3.6120730192385206</v>
      </c>
      <c r="W17" s="14">
        <f t="shared" si="22"/>
        <v>3.6607637108746123</v>
      </c>
      <c r="X17" s="14">
        <f t="shared" si="22"/>
        <v>3.7259188634094338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 s="37">
        <f>[4]Output!D18</f>
        <v>980.38100000000009</v>
      </c>
      <c r="E18" s="37">
        <f>[4]Output!E18</f>
        <v>0</v>
      </c>
      <c r="F18" s="37">
        <f>[4]Output!F18</f>
        <v>0</v>
      </c>
      <c r="G18" s="37">
        <f>[4]Output!G18</f>
        <v>0</v>
      </c>
      <c r="H18">
        <f>[4]Output!H18</f>
        <v>0</v>
      </c>
      <c r="I18">
        <f>[4]Output!I18</f>
        <v>58.990000000000009</v>
      </c>
      <c r="J18">
        <f>[4]Output!J18</f>
        <v>980.38100000000009</v>
      </c>
      <c r="K18">
        <f>[4]Output!K18</f>
        <v>980.38100000000009</v>
      </c>
      <c r="L18">
        <f>[4]Output!L18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3.4116283626831052</v>
      </c>
      <c r="T18" s="14">
        <f t="shared" si="23"/>
        <v>5.1205493810064686</v>
      </c>
      <c r="U18" s="14">
        <f t="shared" si="23"/>
        <v>5.3597721498672382</v>
      </c>
      <c r="V18" s="14">
        <f t="shared" si="23"/>
        <v>7.1113310855180059</v>
      </c>
      <c r="W18" s="14">
        <f t="shared" si="23"/>
        <v>7.8862949002774334</v>
      </c>
      <c r="X18" s="14">
        <f t="shared" si="23"/>
        <v>8.8862120763378911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 s="37">
        <f>[4]Output!D19</f>
        <v>727.94700000000137</v>
      </c>
      <c r="E19" s="37">
        <f>[4]Output!E19</f>
        <v>0</v>
      </c>
      <c r="F19" s="37">
        <f>[4]Output!F19</f>
        <v>0</v>
      </c>
      <c r="G19" s="37">
        <f>[4]Output!G19</f>
        <v>0</v>
      </c>
      <c r="H19">
        <f>[4]Output!H19</f>
        <v>0</v>
      </c>
      <c r="I19">
        <f>[4]Output!I19</f>
        <v>0</v>
      </c>
      <c r="J19">
        <f>[4]Output!J19</f>
        <v>298.95099999999991</v>
      </c>
      <c r="K19">
        <f>[4]Output!K19</f>
        <v>735.28499999999997</v>
      </c>
      <c r="L19">
        <f>[4]Output!L19</f>
        <v>735.28499999999997</v>
      </c>
      <c r="M19" s="38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3.5467689999999998</v>
      </c>
      <c r="S19" s="14">
        <f t="shared" si="24"/>
        <v>5.9838871188409248</v>
      </c>
      <c r="T19" s="14">
        <f t="shared" si="24"/>
        <v>8.3091985557597923</v>
      </c>
      <c r="U19" s="14">
        <f t="shared" si="24"/>
        <v>9.3942138037460179</v>
      </c>
      <c r="V19" s="14">
        <f t="shared" si="24"/>
        <v>11.073404104756527</v>
      </c>
      <c r="W19" s="14">
        <f t="shared" si="24"/>
        <v>11.952058611152045</v>
      </c>
      <c r="X19" s="14">
        <f t="shared" si="24"/>
        <v>13.077130939747324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-5.2160149138558154E-4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 s="37">
        <f>[4]Output!D20</f>
        <v>3638.04</v>
      </c>
      <c r="E20" s="37">
        <f>[4]Output!E20</f>
        <v>3443.5830000000001</v>
      </c>
      <c r="F20" s="37">
        <f>[4]Output!F20</f>
        <v>2430.2109999999998</v>
      </c>
      <c r="G20" s="37">
        <f>[4]Output!G20</f>
        <v>2187.19</v>
      </c>
      <c r="H20">
        <f>[4]Output!H20</f>
        <v>1968.471</v>
      </c>
      <c r="I20">
        <f>[4]Output!I20</f>
        <v>1771.624</v>
      </c>
      <c r="J20">
        <f>[4]Output!J20</f>
        <v>1594.461</v>
      </c>
      <c r="K20">
        <f>[4]Output!K20</f>
        <v>1435.0150000000001</v>
      </c>
      <c r="L20">
        <f>[4]Output!L20</f>
        <v>1291.5139999999999</v>
      </c>
      <c r="M20" s="38"/>
      <c r="O20" s="2" t="s">
        <v>53</v>
      </c>
      <c r="P20" s="14">
        <f>(SUMIF($B:$B,"*UPS_NUC*",D:D))/1000</f>
        <v>10.579161625137919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8.9329045780673493</v>
      </c>
      <c r="T20" s="14">
        <f t="shared" si="26"/>
        <v>7.7811954364596385</v>
      </c>
      <c r="U20" s="14">
        <f t="shared" si="26"/>
        <v>6.6294862948519206</v>
      </c>
      <c r="V20" s="14">
        <f t="shared" si="26"/>
        <v>5.4777771532442037</v>
      </c>
      <c r="W20" s="14">
        <f t="shared" si="26"/>
        <v>4.3260680116364876</v>
      </c>
      <c r="X20" s="14">
        <f t="shared" si="26"/>
        <v>3.174358870028771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5.4846938320630367E-2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 s="37">
        <f>[4]Output!D21</f>
        <v>3280.326</v>
      </c>
      <c r="E21" s="37">
        <f>[4]Output!E21</f>
        <v>2515.4349999999999</v>
      </c>
      <c r="F21" s="37">
        <f>[4]Output!F21</f>
        <v>1491.7660000000001</v>
      </c>
      <c r="G21" s="37">
        <f>[4]Output!G21</f>
        <v>1193.413</v>
      </c>
      <c r="H21">
        <f>[4]Output!H21</f>
        <v>954.73000000000013</v>
      </c>
      <c r="I21">
        <f>[4]Output!I21</f>
        <v>763.78399999999999</v>
      </c>
      <c r="J21">
        <f>[4]Output!J21</f>
        <v>611.02700000000004</v>
      </c>
      <c r="K21">
        <f>[4]Output!K21</f>
        <v>125.6691999999984</v>
      </c>
      <c r="L21">
        <f>[4]Output!L21</f>
        <v>0</v>
      </c>
      <c r="M21" s="38"/>
      <c r="O21" s="2" t="s">
        <v>146</v>
      </c>
      <c r="P21" s="14">
        <f>P19+P15+P14</f>
        <v>9.0103770000000019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15.784325282048174</v>
      </c>
      <c r="T21" s="14">
        <f t="shared" si="27"/>
        <v>17.590759646808404</v>
      </c>
      <c r="U21" s="14">
        <f t="shared" si="27"/>
        <v>18.007985730668473</v>
      </c>
      <c r="V21" s="14">
        <f t="shared" si="27"/>
        <v>18.324006720967223</v>
      </c>
      <c r="W21" s="14">
        <f t="shared" si="27"/>
        <v>19.599841658431483</v>
      </c>
      <c r="X21" s="14">
        <f t="shared" si="27"/>
        <v>20.796408482231453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[4]Output!A22</f>
        <v>20</v>
      </c>
      <c r="B22" s="2" t="str">
        <f>[4]Output!B22</f>
        <v>UPS_DIS_HCO</v>
      </c>
      <c r="C22" s="2" t="str">
        <f>[4]Output!C22</f>
        <v>MIN_COA_HCO</v>
      </c>
      <c r="D22" s="37">
        <f>[4]Output!D22</f>
        <v>0</v>
      </c>
      <c r="E22" s="37">
        <f>[4]Output!E22</f>
        <v>0</v>
      </c>
      <c r="F22" s="37">
        <f>[4]Output!F22</f>
        <v>0</v>
      </c>
      <c r="G22" s="37">
        <f>[4]Output!G22</f>
        <v>0</v>
      </c>
      <c r="H22">
        <f>[4]Output!H22</f>
        <v>0</v>
      </c>
      <c r="I22">
        <f>[4]Output!I22</f>
        <v>0</v>
      </c>
      <c r="J22">
        <f>[4]Output!J22</f>
        <v>0</v>
      </c>
      <c r="K22">
        <f>[4]Output!K22</f>
        <v>363.15280000000149</v>
      </c>
      <c r="L22">
        <f>[4]Output!L22</f>
        <v>181.3218018049304</v>
      </c>
      <c r="M22" s="38"/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76.786854223369247</v>
      </c>
      <c r="R22" s="3">
        <f t="shared" si="28"/>
        <v>70.737659107105898</v>
      </c>
      <c r="S22" s="3">
        <f t="shared" si="28"/>
        <v>66.552907086460351</v>
      </c>
      <c r="T22" s="3">
        <f t="shared" si="28"/>
        <v>64.291596981007814</v>
      </c>
      <c r="U22" s="3">
        <f t="shared" si="28"/>
        <v>61.319026809812392</v>
      </c>
      <c r="V22" s="3">
        <f t="shared" si="28"/>
        <v>59.314743237153472</v>
      </c>
      <c r="W22" s="3">
        <f t="shared" si="28"/>
        <v>59.188822315024986</v>
      </c>
      <c r="X22" s="3">
        <f t="shared" si="28"/>
        <v>56.876849122386581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[4]Output!A23</f>
        <v>21</v>
      </c>
      <c r="B23" s="2" t="str">
        <f>[4]Output!B23</f>
        <v>UPS_NUC_LWR_UOX_EXS</v>
      </c>
      <c r="C23" s="2" t="str">
        <f>[4]Output!C23</f>
        <v>UPS_NUC_HET_LWR_UOX</v>
      </c>
      <c r="D23" s="37">
        <f>[4]Output!D23</f>
        <v>10579.16162513792</v>
      </c>
      <c r="E23" s="37">
        <f>[4]Output!E23</f>
        <v>9711.1572233692459</v>
      </c>
      <c r="F23" s="37">
        <f>[4]Output!F23</f>
        <v>8293.7841071059192</v>
      </c>
      <c r="G23" s="37">
        <f>[4]Output!G23</f>
        <v>8932.9045780673496</v>
      </c>
      <c r="H23">
        <f>[4]Output!H23</f>
        <v>7781.1954364596386</v>
      </c>
      <c r="I23">
        <f>[4]Output!I23</f>
        <v>6629.4862948519203</v>
      </c>
      <c r="J23">
        <f>[4]Output!J23</f>
        <v>5477.7771532442039</v>
      </c>
      <c r="K23">
        <f>[4]Output!K23</f>
        <v>4326.0680116364874</v>
      </c>
      <c r="L23">
        <f>[4]Output!L23</f>
        <v>3174.358870028771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UPS_RES_OIL_ADD</v>
      </c>
      <c r="C24" s="2" t="str">
        <f>[4]Output!C24</f>
        <v>MIN_OIL_ADD</v>
      </c>
      <c r="D24" s="37">
        <f>[4]Output!D24</f>
        <v>467.89000000000038</v>
      </c>
      <c r="E24" s="37">
        <f>[4]Output!E24</f>
        <v>635.72400000000016</v>
      </c>
      <c r="F24" s="37">
        <f>[4]Output!F24</f>
        <v>615.42500000000018</v>
      </c>
      <c r="G24" s="37">
        <f>[4]Output!G24</f>
        <v>584.65399999999966</v>
      </c>
      <c r="H24">
        <f>[4]Output!H24</f>
        <v>555.42100000000016</v>
      </c>
      <c r="I24">
        <f>[4]Output!I24</f>
        <v>527.64999999999964</v>
      </c>
      <c r="J24">
        <f>[4]Output!J24</f>
        <v>501.26799999999992</v>
      </c>
      <c r="K24">
        <f>[4]Output!K24</f>
        <v>360.81599464189901</v>
      </c>
      <c r="L24">
        <f>[4]Output!L24</f>
        <v>58.134566156331317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 s="37">
        <f>[4]Output!D25</f>
        <v>172.7</v>
      </c>
      <c r="E25" s="37">
        <f>[4]Output!E25</f>
        <v>0</v>
      </c>
      <c r="F25" s="37">
        <f>[4]Output!F25</f>
        <v>71.216931742046356</v>
      </c>
      <c r="G25" s="37">
        <f>[4]Output!G25</f>
        <v>0</v>
      </c>
      <c r="H25">
        <f>[4]Output!H25</f>
        <v>0</v>
      </c>
      <c r="I25">
        <f>[4]Output!I25</f>
        <v>0</v>
      </c>
      <c r="J25">
        <f>[4]Output!J25</f>
        <v>0</v>
      </c>
      <c r="K25">
        <f>[4]Output!K25</f>
        <v>0</v>
      </c>
      <c r="L25">
        <f>[4]Output!L25</f>
        <v>0</v>
      </c>
      <c r="M25" s="38"/>
      <c r="AK25" s="38"/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 s="37">
        <f>[4]Output!D26</f>
        <v>346.6</v>
      </c>
      <c r="E26" s="37">
        <f>[4]Output!E26</f>
        <v>474.90000000000009</v>
      </c>
      <c r="F26" s="37">
        <f>[4]Output!F26</f>
        <v>603.20000000000005</v>
      </c>
      <c r="G26" s="37">
        <f>[4]Output!G26</f>
        <v>742.84999999999991</v>
      </c>
      <c r="H26">
        <f>[4]Output!H26</f>
        <v>214.59642757808581</v>
      </c>
      <c r="I26">
        <f>[4]Output!I26</f>
        <v>392.65012523469869</v>
      </c>
      <c r="J26">
        <f>[4]Output!J26</f>
        <v>221.0115787865264</v>
      </c>
      <c r="K26">
        <f>[4]Output!K26</f>
        <v>0</v>
      </c>
      <c r="L26">
        <f>[4]Output!L26</f>
        <v>0</v>
      </c>
      <c r="M26" s="38"/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 s="37">
        <f>[4]Output!D27</f>
        <v>0</v>
      </c>
      <c r="E27" s="37">
        <f>[4]Output!E27</f>
        <v>762.7765775185203</v>
      </c>
      <c r="F27" s="37">
        <f>[4]Output!F27</f>
        <v>1289.617068257952</v>
      </c>
      <c r="G27" s="37">
        <f>[4]Output!G27</f>
        <v>994.31428773559139</v>
      </c>
      <c r="H27">
        <f>[4]Output!H27</f>
        <v>664.98542487375653</v>
      </c>
      <c r="I27">
        <f>[4]Output!I27</f>
        <v>339.0969273676705</v>
      </c>
      <c r="J27">
        <f>[4]Output!J27</f>
        <v>0</v>
      </c>
      <c r="K27">
        <f>[4]Output!K27</f>
        <v>300.99672157032501</v>
      </c>
      <c r="L27">
        <f>[4]Output!L27</f>
        <v>4.0535003863537862E-7</v>
      </c>
      <c r="M27" s="38"/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 s="37">
        <f>[4]Output!D28</f>
        <v>0</v>
      </c>
      <c r="E28" s="37">
        <f>[4]Output!E28</f>
        <v>133.69999999999999</v>
      </c>
      <c r="F28" s="37">
        <f>[4]Output!F28</f>
        <v>267.39999999999998</v>
      </c>
      <c r="G28" s="37">
        <f>[4]Output!G28</f>
        <v>292.5</v>
      </c>
      <c r="H28">
        <f>[4]Output!H28</f>
        <v>317.60000000000002</v>
      </c>
      <c r="I28">
        <f>[4]Output!I28</f>
        <v>0</v>
      </c>
      <c r="J28">
        <f>[4]Output!J28</f>
        <v>0</v>
      </c>
      <c r="K28">
        <f>[4]Output!K28</f>
        <v>0</v>
      </c>
      <c r="L28">
        <f>[4]Output!L28</f>
        <v>285.89999999999998</v>
      </c>
      <c r="M28" s="38"/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 s="37">
        <f>[4]Output!D29</f>
        <v>0</v>
      </c>
      <c r="E29" s="37">
        <f>[4]Output!E29</f>
        <v>45.65</v>
      </c>
      <c r="F29" s="37">
        <f>[4]Output!F29</f>
        <v>91.3</v>
      </c>
      <c r="G29" s="37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M29" s="38"/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 s="37">
        <f>[4]Output!D30</f>
        <v>1109.8</v>
      </c>
      <c r="E30" s="37">
        <f>[4]Output!E30</f>
        <v>1127.0999999999999</v>
      </c>
      <c r="F30" s="37">
        <f>[4]Output!F30</f>
        <v>1144.4000000000001</v>
      </c>
      <c r="G30" s="37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M30" s="38"/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 s="37">
        <f>[4]Output!D31</f>
        <v>533.29999999999995</v>
      </c>
      <c r="E31" s="37">
        <f>[4]Output!E31</f>
        <v>421.74999999999989</v>
      </c>
      <c r="F31" s="37">
        <f>[4]Output!F31</f>
        <v>310.2</v>
      </c>
      <c r="G31" s="37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M31" s="38"/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 s="37">
        <f>[4]Output!D32</f>
        <v>110.6</v>
      </c>
      <c r="E32" s="37">
        <f>[4]Output!E32</f>
        <v>112.3</v>
      </c>
      <c r="F32" s="37">
        <f>[4]Output!F32</f>
        <v>114</v>
      </c>
      <c r="G32" s="37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 s="37">
        <f>[4]Output!D33</f>
        <v>156.19999999999999</v>
      </c>
      <c r="E33" s="37">
        <f>[4]Output!E33</f>
        <v>155.85</v>
      </c>
      <c r="F33" s="37">
        <f>[4]Output!F33</f>
        <v>155.5</v>
      </c>
      <c r="G33" s="37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943.90000000000009</v>
      </c>
      <c r="K34">
        <f>[4]Output!K34</f>
        <v>923.15000000000009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471.00000000000011</v>
      </c>
      <c r="G35">
        <f>[4]Output!G35</f>
        <v>517.99999999999989</v>
      </c>
      <c r="H35">
        <f>[4]Output!H35</f>
        <v>565</v>
      </c>
      <c r="I35">
        <f>[4]Output!I35</f>
        <v>610.14999999999986</v>
      </c>
      <c r="J35">
        <f>[4]Output!J35</f>
        <v>655.30000000000018</v>
      </c>
      <c r="K35">
        <f>[4]Output!K35</f>
        <v>707.0999999999998</v>
      </c>
      <c r="L35">
        <f>[4]Output!L35</f>
        <v>758.90000000000009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48.3</v>
      </c>
      <c r="L36">
        <f>[4]Output!L36</f>
        <v>53.599999999999987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</v>
      </c>
      <c r="G38">
        <f>[4]Output!G38</f>
        <v>71.40000000000002</v>
      </c>
      <c r="H38">
        <f>[4]Output!H38</f>
        <v>0</v>
      </c>
      <c r="I38">
        <f>[4]Output!I38</f>
        <v>0</v>
      </c>
      <c r="J38">
        <f>[4]Output!J38</f>
        <v>0</v>
      </c>
      <c r="K38">
        <f>[4]Output!K38</f>
        <v>0</v>
      </c>
      <c r="L38">
        <f>[4]Output!L38</f>
        <v>0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215.30251517782429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468.99929999999989</v>
      </c>
      <c r="I39">
        <f>[4]Output!I39</f>
        <v>555.41639999999995</v>
      </c>
      <c r="J39">
        <f>[4]Output!J39</f>
        <v>641.83349999999996</v>
      </c>
      <c r="K39">
        <f>[4]Output!K39</f>
        <v>728.25252499999988</v>
      </c>
      <c r="L39">
        <f>[4]Output!L39</f>
        <v>814.67154999999991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87.389484822178716</v>
      </c>
      <c r="E40">
        <f>[4]Output!E40</f>
        <v>78.016422481480333</v>
      </c>
      <c r="F40">
        <f>[4]Output!F40</f>
        <v>0</v>
      </c>
      <c r="G40">
        <f>[4]Output!G40</f>
        <v>80.441874872840316</v>
      </c>
      <c r="H40">
        <f>[4]Output!H40</f>
        <v>144.66993534214819</v>
      </c>
      <c r="I40">
        <f>[4]Output!I40</f>
        <v>55.318728253366359</v>
      </c>
      <c r="J40">
        <f>[4]Output!J40</f>
        <v>49.745037693623132</v>
      </c>
      <c r="K40">
        <f>[4]Output!K40</f>
        <v>73.792323041194933</v>
      </c>
      <c r="L40">
        <f>[4]Output!L40</f>
        <v>85.609752341866226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510.92396437544159</v>
      </c>
      <c r="I41">
        <f>[4]Output!I41</f>
        <v>512.26068085007523</v>
      </c>
      <c r="J41">
        <f>[4]Output!J41</f>
        <v>0</v>
      </c>
      <c r="K41">
        <f>[4]Output!K41</f>
        <v>461.38235721006271</v>
      </c>
      <c r="L41">
        <f>[4]Output!L41</f>
        <v>485.43268747573302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2088.7800000000002</v>
      </c>
      <c r="E42">
        <f>[4]Output!E42</f>
        <v>2123.37</v>
      </c>
      <c r="F42">
        <f>[4]Output!F42</f>
        <v>2231.010000000002</v>
      </c>
      <c r="G42">
        <f>[4]Output!G42</f>
        <v>2312.2321005988179</v>
      </c>
      <c r="H42">
        <f>[4]Output!H42</f>
        <v>2361.38603887918</v>
      </c>
      <c r="I42">
        <f>[4]Output!I42</f>
        <v>2108.779065216645</v>
      </c>
      <c r="J42">
        <f>[4]Output!J42</f>
        <v>1635.912499730548</v>
      </c>
      <c r="K42">
        <f>[4]Output!K42</f>
        <v>1343.4591204578551</v>
      </c>
      <c r="L42">
        <f>[4]Output!L42</f>
        <v>1269.963552261177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232.13411416463259</v>
      </c>
      <c r="E43">
        <f>[4]Output!E43</f>
        <v>271.14561347928128</v>
      </c>
      <c r="F43">
        <f>[4]Output!F43</f>
        <v>245.3396792306298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1414.4182092757831</v>
      </c>
      <c r="H44">
        <f>[4]Output!H44</f>
        <v>1996.59678670467</v>
      </c>
      <c r="I44">
        <f>[4]Output!I44</f>
        <v>2802.638365493829</v>
      </c>
      <c r="J44">
        <f>[4]Output!J44</f>
        <v>2695.9264706140821</v>
      </c>
      <c r="K44">
        <f>[4]Output!K44</f>
        <v>2744.6730377349731</v>
      </c>
      <c r="L44">
        <f>[4]Output!L44</f>
        <v>2821.6413080512971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258.92088583536741</v>
      </c>
      <c r="E45">
        <f>[4]Output!E45</f>
        <v>590.33638652071886</v>
      </c>
      <c r="F45">
        <f>[4]Output!F45</f>
        <v>907.02932076937009</v>
      </c>
      <c r="G45">
        <f>[4]Output!G45</f>
        <v>907.00947731937094</v>
      </c>
      <c r="H45">
        <f>[4]Output!H45</f>
        <v>906.85698123008558</v>
      </c>
      <c r="I45">
        <f>[4]Output!I45</f>
        <v>905.95887495500938</v>
      </c>
      <c r="J45">
        <f>[4]Output!J45</f>
        <v>904.12606504794212</v>
      </c>
      <c r="K45">
        <f>[4]Output!K45</f>
        <v>904.12606504794246</v>
      </c>
      <c r="L45">
        <f>[4]Output!L45</f>
        <v>904.12606504794235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20.831069562665711</v>
      </c>
      <c r="H46">
        <f>[4]Output!H46</f>
        <v>20.195406818568131</v>
      </c>
      <c r="I46">
        <f>[4]Output!I46</f>
        <v>20.84441342994111</v>
      </c>
      <c r="J46">
        <f>[4]Output!J46</f>
        <v>12.02048357649657</v>
      </c>
      <c r="K46">
        <f>[4]Output!K46</f>
        <v>11.96460809169657</v>
      </c>
      <c r="L46">
        <f>[4]Output!L46</f>
        <v>0.1514903101946202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1.647055573333333</v>
      </c>
      <c r="E47">
        <f>[4]Output!E47</f>
        <v>1.697197813333333</v>
      </c>
      <c r="F47">
        <f>[4]Output!F47</f>
        <v>1.7654945698616351</v>
      </c>
      <c r="G47">
        <f>[4]Output!G47</f>
        <v>6.7397599682012572</v>
      </c>
      <c r="H47">
        <f>[4]Output!H47</f>
        <v>0.79180588800000073</v>
      </c>
      <c r="I47">
        <f>[4]Output!I47</f>
        <v>0.60422976000000073</v>
      </c>
      <c r="J47">
        <f>[4]Output!J47</f>
        <v>0</v>
      </c>
      <c r="K47">
        <f>[4]Output!K47</f>
        <v>0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UPS_WAV_POT</v>
      </c>
      <c r="C48" s="2" t="str">
        <f>[4]Output!C48</f>
        <v>RNW_POT_WAV</v>
      </c>
      <c r="D48">
        <f>[4]Output!D48</f>
        <v>7.2944426666666756E-2</v>
      </c>
      <c r="E48">
        <f>[4]Output!E48</f>
        <v>6.2802186666666732E-2</v>
      </c>
      <c r="F48">
        <f>[4]Output!F48</f>
        <v>8.4505430138364951E-2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</row>
    <row r="49" spans="1:12">
      <c r="A49" s="2">
        <f>[4]Output!A49</f>
        <v>47</v>
      </c>
      <c r="B49" s="2" t="str">
        <f>[4]Output!B49</f>
        <v>UPS_WIN_ON_POT</v>
      </c>
      <c r="C49" s="2" t="str">
        <f>[4]Output!C49</f>
        <v>RNW_POT_WIN_ON</v>
      </c>
      <c r="D49">
        <f>[4]Output!D49</f>
        <v>550.07999999999993</v>
      </c>
      <c r="E49">
        <f>[4]Output!E49</f>
        <v>983.01999999999987</v>
      </c>
      <c r="F49">
        <f>[4]Output!F49</f>
        <v>1530.69</v>
      </c>
      <c r="G49">
        <f>[4]Output!G49</f>
        <v>2453.5237014934251</v>
      </c>
      <c r="H49">
        <f>[4]Output!H49</f>
        <v>3053.6867042831759</v>
      </c>
      <c r="I49">
        <f>[4]Output!I49</f>
        <v>3103.565185110881</v>
      </c>
      <c r="J49">
        <f>[4]Output!J49</f>
        <v>3183.427562417467</v>
      </c>
      <c r="K49">
        <f>[4]Output!K49</f>
        <v>3322.7152674626068</v>
      </c>
      <c r="L49">
        <f>[4]Output!L49</f>
        <v>3327.7150606115169</v>
      </c>
    </row>
    <row r="50" spans="1:12">
      <c r="A50" s="2">
        <f>[4]Output!A50</f>
        <v>48</v>
      </c>
      <c r="B50" s="2" t="str">
        <f>[4]Output!B50</f>
        <v>UPS_WIN_OFF_POT</v>
      </c>
      <c r="C50" s="2" t="str">
        <f>[4]Output!C50</f>
        <v>RNW_POT_WIN_OFF</v>
      </c>
      <c r="D50">
        <f>[4]Output!D50</f>
        <v>0</v>
      </c>
      <c r="E50">
        <f>[4]Output!E50</f>
        <v>126.62</v>
      </c>
      <c r="F50">
        <f>[4]Output!F50</f>
        <v>259.57</v>
      </c>
      <c r="G50">
        <f>[4]Output!G50</f>
        <v>958.10466118967997</v>
      </c>
      <c r="H50">
        <f>[4]Output!H50</f>
        <v>2066.8626767232931</v>
      </c>
      <c r="I50">
        <f>[4]Output!I50</f>
        <v>2256.2069647563571</v>
      </c>
      <c r="J50">
        <f>[4]Output!J50</f>
        <v>3927.9035231005391</v>
      </c>
      <c r="K50">
        <f>[4]Output!K50</f>
        <v>4563.5796328148263</v>
      </c>
      <c r="L50">
        <f>[4]Output!L50</f>
        <v>5558.4970157263751</v>
      </c>
    </row>
    <row r="51" spans="1:12">
      <c r="A51" s="2">
        <f>[4]Output!A51</f>
        <v>49</v>
      </c>
      <c r="B51" s="2" t="str">
        <f>[4]Output!B51</f>
        <v>IMP_OIL_USA</v>
      </c>
      <c r="C51" s="2" t="str">
        <f>[4]Output!C51</f>
        <v>IMP_OIL_PRD</v>
      </c>
      <c r="D51">
        <f>[4]Output!D51</f>
        <v>281.86900000000003</v>
      </c>
      <c r="E51">
        <f>[4]Output!E51</f>
        <v>305.49432385499989</v>
      </c>
      <c r="F51">
        <f>[4]Output!F51</f>
        <v>456.96600000000001</v>
      </c>
      <c r="G51">
        <f>[4]Output!G51</f>
        <v>994.9430000000001</v>
      </c>
      <c r="H51">
        <f>[4]Output!H51</f>
        <v>994.9430000000001</v>
      </c>
      <c r="I51">
        <f>[4]Output!I51</f>
        <v>994.9430000000001</v>
      </c>
      <c r="J51">
        <f>[4]Output!J51</f>
        <v>994.9430000000001</v>
      </c>
      <c r="K51">
        <f>[4]Output!K51</f>
        <v>994.9430000000001</v>
      </c>
      <c r="L51">
        <f>[4]Output!L51</f>
        <v>994.9430000000001</v>
      </c>
    </row>
    <row r="52" spans="1:12">
      <c r="A52" s="2">
        <f>[4]Output!A52</f>
        <v>50</v>
      </c>
      <c r="B52" s="2" t="str">
        <f>[4]Output!B52</f>
        <v>IMP_OIL_CAN</v>
      </c>
      <c r="C52" s="2" t="str">
        <f>[4]Output!C52</f>
        <v>IMP_OIL_PRD</v>
      </c>
      <c r="D52">
        <f>[4]Output!D52</f>
        <v>45.454000000000001</v>
      </c>
      <c r="E52">
        <f>[4]Output!E52</f>
        <v>49.141178099999991</v>
      </c>
      <c r="F52">
        <f>[4]Output!F52</f>
        <v>31.521000000000001</v>
      </c>
      <c r="G52">
        <f>[4]Output!G52</f>
        <v>68.63</v>
      </c>
      <c r="H52">
        <f>[4]Output!H52</f>
        <v>68.63</v>
      </c>
      <c r="I52">
        <f>[4]Output!I52</f>
        <v>68.63</v>
      </c>
      <c r="J52">
        <f>[4]Output!J52</f>
        <v>68.63</v>
      </c>
      <c r="K52">
        <f>[4]Output!K52</f>
        <v>68.63</v>
      </c>
      <c r="L52">
        <f>[4]Output!L52</f>
        <v>68.63</v>
      </c>
    </row>
    <row r="53" spans="1:12">
      <c r="A53" s="2">
        <f>[4]Output!A53</f>
        <v>51</v>
      </c>
      <c r="B53" s="2" t="str">
        <f>[4]Output!B53</f>
        <v>IMP_OIL_MEX</v>
      </c>
      <c r="C53" s="2" t="str">
        <f>[4]Output!C53</f>
        <v>IMP_OIL_PRD</v>
      </c>
      <c r="D53">
        <f>[4]Output!D53</f>
        <v>573.54300000000012</v>
      </c>
      <c r="E53">
        <f>[4]Output!E53</f>
        <v>622.45492259999992</v>
      </c>
      <c r="F53">
        <f>[4]Output!F53</f>
        <v>397.73800000000011</v>
      </c>
      <c r="G53">
        <f>[4]Output!G53</f>
        <v>865.98700000000008</v>
      </c>
      <c r="H53">
        <f>[4]Output!H53</f>
        <v>865.98700000000008</v>
      </c>
      <c r="I53">
        <f>[4]Output!I53</f>
        <v>865.98700000000008</v>
      </c>
      <c r="J53">
        <f>[4]Output!J53</f>
        <v>865.98700000000008</v>
      </c>
      <c r="K53">
        <f>[4]Output!K53</f>
        <v>865.98700000000008</v>
      </c>
      <c r="L53">
        <f>[4]Output!L53</f>
        <v>865.98700000000008</v>
      </c>
    </row>
    <row r="54" spans="1:12">
      <c r="A54" s="2">
        <f>[4]Output!A54</f>
        <v>52</v>
      </c>
      <c r="B54" s="2" t="str">
        <f>[4]Output!B54</f>
        <v>IMP_OIL_OLA</v>
      </c>
      <c r="C54" s="2" t="str">
        <f>[4]Output!C54</f>
        <v>IMP_OIL_PRD</v>
      </c>
      <c r="D54">
        <f>[4]Output!D54</f>
        <v>1121.453</v>
      </c>
      <c r="E54">
        <f>[4]Output!E54</f>
        <v>1216.244157975</v>
      </c>
      <c r="F54">
        <f>[4]Output!F54</f>
        <v>1166.519</v>
      </c>
      <c r="G54">
        <f>[4]Output!G54</f>
        <v>2539.838999999999</v>
      </c>
      <c r="H54">
        <f>[4]Output!H54</f>
        <v>2539.838999999999</v>
      </c>
      <c r="I54">
        <f>[4]Output!I54</f>
        <v>2539.838999999999</v>
      </c>
      <c r="J54">
        <f>[4]Output!J54</f>
        <v>2539.838999999999</v>
      </c>
      <c r="K54">
        <f>[4]Output!K54</f>
        <v>2539.838999999999</v>
      </c>
      <c r="L54">
        <f>[4]Output!L54</f>
        <v>2539.838999999999</v>
      </c>
    </row>
    <row r="55" spans="1:12">
      <c r="A55" s="2">
        <f>[4]Output!A55</f>
        <v>53</v>
      </c>
      <c r="B55" s="2" t="str">
        <f>[4]Output!B55</f>
        <v>IMP_OIL_BRA</v>
      </c>
      <c r="C55" s="2" t="str">
        <f>[4]Output!C55</f>
        <v>IMP_OIL_PRD</v>
      </c>
      <c r="D55">
        <f>[4]Output!D55</f>
        <v>513.14600000000007</v>
      </c>
      <c r="E55">
        <f>[4]Output!E55</f>
        <v>556.93335180000008</v>
      </c>
      <c r="F55">
        <f>[4]Output!F55</f>
        <v>533.78099999999995</v>
      </c>
      <c r="G55">
        <f>[4]Output!G55</f>
        <v>1162.191</v>
      </c>
      <c r="H55">
        <f>[4]Output!H55</f>
        <v>1162.191</v>
      </c>
      <c r="I55">
        <f>[4]Output!I55</f>
        <v>1162.191</v>
      </c>
      <c r="J55">
        <f>[4]Output!J55</f>
        <v>1162.191</v>
      </c>
      <c r="K55">
        <f>[4]Output!K55</f>
        <v>1162.191</v>
      </c>
      <c r="L55">
        <f>[4]Output!L55</f>
        <v>1162.191</v>
      </c>
    </row>
    <row r="56" spans="1:12">
      <c r="A56" s="2">
        <f>[4]Output!A56</f>
        <v>54</v>
      </c>
      <c r="B56" s="2" t="str">
        <f>[4]Output!B56</f>
        <v>IMP_OIL_RUS</v>
      </c>
      <c r="C56" s="2" t="str">
        <f>[4]Output!C56</f>
        <v>IMP_OIL_PRD</v>
      </c>
      <c r="D56">
        <f>[4]Output!D56</f>
        <v>18141.906999999999</v>
      </c>
      <c r="E56">
        <f>[4]Output!E56</f>
        <v>17784.426360000001</v>
      </c>
      <c r="F56">
        <f>[4]Output!F56</f>
        <v>18571.905999999999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IMP_OIL_MEA</v>
      </c>
      <c r="C57" s="2" t="str">
        <f>[4]Output!C57</f>
        <v>IMP_OIL_PRD</v>
      </c>
      <c r="D57">
        <f>[4]Output!D57</f>
        <v>8810.8889999999992</v>
      </c>
      <c r="E57">
        <f>[4]Output!E57</f>
        <v>9476.6402409282491</v>
      </c>
      <c r="F57">
        <f>[4]Output!F57</f>
        <v>6480.4489999999996</v>
      </c>
      <c r="G57">
        <f>[4]Output!G57</f>
        <v>9277.1104290682742</v>
      </c>
      <c r="H57">
        <f>[4]Output!H57</f>
        <v>4014.558382542737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12">
      <c r="A58" s="2">
        <f>[4]Output!A58</f>
        <v>56</v>
      </c>
      <c r="B58" s="2" t="str">
        <f>[4]Output!B58</f>
        <v>IMP_OIL_AFR</v>
      </c>
      <c r="C58" s="2" t="str">
        <f>[4]Output!C58</f>
        <v>IMP_OIL_PRD</v>
      </c>
      <c r="D58">
        <f>[4]Output!D58</f>
        <v>7942.3540000000012</v>
      </c>
      <c r="E58">
        <f>[4]Output!E58</f>
        <v>8599.7061675000023</v>
      </c>
      <c r="F58">
        <f>[4]Output!F58</f>
        <v>6448.1970000000001</v>
      </c>
      <c r="G58">
        <f>[4]Output!G58</f>
        <v>14039.532999999999</v>
      </c>
      <c r="H58">
        <f>[4]Output!H58</f>
        <v>14039.532999999999</v>
      </c>
      <c r="I58">
        <f>[4]Output!I58</f>
        <v>13707.44797626242</v>
      </c>
      <c r="J58">
        <f>[4]Output!J58</f>
        <v>10601.25792158094</v>
      </c>
      <c r="K58">
        <f>[4]Output!K58</f>
        <v>9704.8850807216331</v>
      </c>
      <c r="L58">
        <f>[4]Output!L58</f>
        <v>6665.8673198723463</v>
      </c>
    </row>
    <row r="59" spans="1:12">
      <c r="A59" s="2">
        <f>[4]Output!A59</f>
        <v>57</v>
      </c>
      <c r="B59" s="2" t="str">
        <f>[4]Output!B59</f>
        <v>IMP_OIL_CHI</v>
      </c>
      <c r="C59" s="2" t="str">
        <f>[4]Output!C59</f>
        <v>IMP_OIL_PRD</v>
      </c>
      <c r="D59">
        <f>[4]Output!D59</f>
        <v>5.6830000000000007</v>
      </c>
      <c r="E59">
        <f>[4]Output!E59</f>
        <v>6.1426472624999988</v>
      </c>
      <c r="F59">
        <f>[4]Output!F59</f>
        <v>3.9409999999999998</v>
      </c>
      <c r="G59">
        <f>[4]Output!G59</f>
        <v>8.5810000000000013</v>
      </c>
      <c r="H59">
        <f>[4]Output!H59</f>
        <v>8.5810000000000013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IMP_OIL_JPN</v>
      </c>
      <c r="C60" s="2" t="str">
        <f>[4]Output!C60</f>
        <v>IMP_OIL_PRD</v>
      </c>
      <c r="D60">
        <f>[4]Output!D60</f>
        <v>7.5819999999999999</v>
      </c>
      <c r="E60">
        <f>[4]Output!E60</f>
        <v>8.2311473317499999</v>
      </c>
      <c r="F60">
        <f>[4]Output!F60</f>
        <v>15.765000000000001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IMP_OIL_ODA</v>
      </c>
      <c r="C61" s="2" t="str">
        <f>[4]Output!C61</f>
        <v>IMP_OIL_PRD</v>
      </c>
      <c r="D61">
        <f>[4]Output!D61</f>
        <v>346.63600000000002</v>
      </c>
      <c r="E61">
        <f>[4]Output!E61</f>
        <v>375.5205026475</v>
      </c>
      <c r="F61">
        <f>[4]Output!F61</f>
        <v>240.38399999999999</v>
      </c>
      <c r="G61">
        <f>[4]Output!G61</f>
        <v>523.38300000000004</v>
      </c>
      <c r="H61">
        <f>[4]Output!H61</f>
        <v>523.38300000000004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EXP_OIL_GLB</v>
      </c>
      <c r="C62" s="2" t="str">
        <f>[4]Output!C62</f>
        <v>EXP_OIL_PRD</v>
      </c>
      <c r="D62">
        <f>[4]Output!D62</f>
        <v>17983.925999999999</v>
      </c>
      <c r="E62">
        <f>[4]Output!E62</f>
        <v>19356.833999999999</v>
      </c>
      <c r="F62">
        <f>[4]Output!F62</f>
        <v>17799.560000000009</v>
      </c>
      <c r="G62">
        <f>[4]Output!G62</f>
        <v>12634.37032674355</v>
      </c>
      <c r="H62">
        <f>[4]Output!H62</f>
        <v>7647.6774892240219</v>
      </c>
      <c r="I62">
        <f>[4]Output!I62</f>
        <v>4245.1546777161393</v>
      </c>
      <c r="J62">
        <f>[4]Output!J62</f>
        <v>2213.570171124672</v>
      </c>
      <c r="K62">
        <f>[4]Output!K62</f>
        <v>978.92394132265758</v>
      </c>
      <c r="L62">
        <f>[4]Output!L62</f>
        <v>0</v>
      </c>
    </row>
    <row r="63" spans="1:12">
      <c r="A63" s="2">
        <f>[4]Output!A63</f>
        <v>61</v>
      </c>
      <c r="B63" s="2" t="str">
        <f>[4]Output!B63</f>
        <v>IMP_GAS_PIP_AFR</v>
      </c>
      <c r="C63" s="2" t="str">
        <f>[4]Output!C63</f>
        <v>IMP_GAS_NGA</v>
      </c>
      <c r="D63">
        <f>[4]Output!D63</f>
        <v>1649.5118</v>
      </c>
      <c r="E63">
        <f>[4]Output!E63</f>
        <v>1801.2945999999999</v>
      </c>
      <c r="F63">
        <f>[4]Output!F63</f>
        <v>1420.8679999999999</v>
      </c>
      <c r="G63">
        <f>[4]Output!G63</f>
        <v>2099.6489999999999</v>
      </c>
      <c r="H63">
        <f>[4]Output!H63</f>
        <v>2778.43</v>
      </c>
      <c r="I63">
        <f>[4]Output!I63</f>
        <v>2778.43</v>
      </c>
      <c r="J63">
        <f>[4]Output!J63</f>
        <v>2778.43</v>
      </c>
      <c r="K63">
        <f>[4]Output!K63</f>
        <v>2778.43</v>
      </c>
      <c r="L63">
        <f>[4]Output!L63</f>
        <v>2778.43</v>
      </c>
    </row>
    <row r="64" spans="1:12">
      <c r="A64" s="2">
        <f>[4]Output!A64</f>
        <v>62</v>
      </c>
      <c r="B64" s="2" t="str">
        <f>[4]Output!B64</f>
        <v>IMP_GAS_PIP_RUS</v>
      </c>
      <c r="C64" s="2" t="str">
        <f>[4]Output!C64</f>
        <v>IMP_GAS_NGA</v>
      </c>
      <c r="D64">
        <f>[4]Output!D64</f>
        <v>13316.526799999991</v>
      </c>
      <c r="E64">
        <f>[4]Output!E64</f>
        <v>14460.199000000001</v>
      </c>
      <c r="F64">
        <f>[4]Output!F64</f>
        <v>13473.857</v>
      </c>
      <c r="G64">
        <f>[4]Output!G64</f>
        <v>6791.875794999999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63</v>
      </c>
      <c r="B65" s="2" t="str">
        <f>[4]Output!B65</f>
        <v>IMP_GAS_PIP_CAC</v>
      </c>
      <c r="C65" s="2" t="str">
        <f>[4]Output!C65</f>
        <v>IMP_GAS_NGA</v>
      </c>
      <c r="D65">
        <f>[4]Output!D65</f>
        <v>25.25</v>
      </c>
      <c r="E65">
        <f>[4]Output!E65</f>
        <v>27.573</v>
      </c>
      <c r="F65">
        <f>[4]Output!F65</f>
        <v>278.54639999999989</v>
      </c>
      <c r="G65">
        <f>[4]Output!G65</f>
        <v>493.78680000000003</v>
      </c>
      <c r="H65">
        <f>[4]Output!H65</f>
        <v>703.4</v>
      </c>
      <c r="I65">
        <f>[4]Output!I65</f>
        <v>703.4</v>
      </c>
      <c r="J65">
        <f>[4]Output!J65</f>
        <v>703.4</v>
      </c>
      <c r="K65">
        <f>[4]Output!K65</f>
        <v>703.40000000000157</v>
      </c>
      <c r="L65">
        <f>[4]Output!L65</f>
        <v>257.20633085987163</v>
      </c>
    </row>
    <row r="66" spans="1:12">
      <c r="A66" s="2">
        <f>[4]Output!A66</f>
        <v>64</v>
      </c>
      <c r="B66" s="2" t="str">
        <f>[4]Output!B66</f>
        <v>IMP_GAS_PIP_MEA</v>
      </c>
      <c r="C66" s="2" t="str">
        <f>[4]Output!C66</f>
        <v>IMP_GAS_NGA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386.87000000000018</v>
      </c>
      <c r="I66">
        <f>[4]Output!I66</f>
        <v>466.00249999999937</v>
      </c>
      <c r="J66">
        <f>[4]Output!J66</f>
        <v>545.13500000000045</v>
      </c>
      <c r="K66">
        <f>[4]Output!K66</f>
        <v>545.13500000000022</v>
      </c>
      <c r="L66">
        <f>[4]Output!L66</f>
        <v>387.12830959332189</v>
      </c>
    </row>
    <row r="67" spans="1:12">
      <c r="A67" s="2">
        <f>[4]Output!A67</f>
        <v>65</v>
      </c>
      <c r="B67" s="2" t="str">
        <f>[4]Output!B67</f>
        <v>EXP_GAS_NGA_GLB</v>
      </c>
      <c r="C67" s="2" t="str">
        <f>[4]Output!C67</f>
        <v>EXP_GAS_NGA</v>
      </c>
      <c r="D67">
        <f>[4]Output!D67</f>
        <v>8181.3239999999996</v>
      </c>
      <c r="E67">
        <f>[4]Output!E67</f>
        <v>8584.5320000000011</v>
      </c>
      <c r="F67">
        <f>[4]Output!F67</f>
        <v>7355.0549999999976</v>
      </c>
      <c r="G67">
        <f>[4]Output!G67</f>
        <v>5168.3516350150758</v>
      </c>
      <c r="H67">
        <f>[4]Output!H67</f>
        <v>2469.6426315789472</v>
      </c>
      <c r="I67">
        <f>[4]Output!I67</f>
        <v>1734.073353658536</v>
      </c>
      <c r="J67">
        <f>[4]Output!J67</f>
        <v>1142.6961416819629</v>
      </c>
      <c r="K67">
        <f>[4]Output!K67</f>
        <v>536.62440469047567</v>
      </c>
      <c r="L67">
        <f>[4]Output!L67</f>
        <v>0</v>
      </c>
    </row>
    <row r="68" spans="1:12">
      <c r="A68" s="2">
        <f>[4]Output!A68</f>
        <v>66</v>
      </c>
      <c r="B68" s="2" t="str">
        <f>[4]Output!B68</f>
        <v>IMP_GAS_LNG_AFR</v>
      </c>
      <c r="C68" s="2" t="str">
        <f>[4]Output!C68</f>
        <v>IMP_GAS_LNG</v>
      </c>
      <c r="D68">
        <f>[4]Output!D68</f>
        <v>1573.6248000000001</v>
      </c>
      <c r="E68">
        <f>[4]Output!E68</f>
        <v>538.98569999999995</v>
      </c>
      <c r="F68">
        <f>[4]Output!F68</f>
        <v>1000.5732</v>
      </c>
      <c r="H68">
        <f>[4]Output!H68</f>
        <v>0</v>
      </c>
      <c r="I68">
        <f>[4]Output!I68</f>
        <v>0</v>
      </c>
      <c r="J68">
        <f>[4]Output!J68</f>
        <v>400.97170566773622</v>
      </c>
      <c r="K68">
        <f>[4]Output!K68</f>
        <v>428.31567348416343</v>
      </c>
      <c r="L68">
        <f>[4]Output!L68</f>
        <v>2021.36</v>
      </c>
    </row>
    <row r="69" spans="1:12">
      <c r="A69" s="2">
        <f>[4]Output!A69</f>
        <v>67</v>
      </c>
      <c r="B69" s="2" t="str">
        <f>[4]Output!B69</f>
        <v>IMP_GAS_LNG_MEA</v>
      </c>
      <c r="C69" s="2" t="str">
        <f>[4]Output!C69</f>
        <v>IMP_GAS_LNG</v>
      </c>
      <c r="D69">
        <f>[4]Output!D69</f>
        <v>1380.8816999999999</v>
      </c>
      <c r="E69">
        <f>[4]Output!E69</f>
        <v>911.54250000000002</v>
      </c>
      <c r="F69">
        <f>[4]Output!F69</f>
        <v>978.66449999999986</v>
      </c>
      <c r="G69">
        <f>[4]Output!G69</f>
        <v>652.81555336850988</v>
      </c>
      <c r="H69">
        <f>[4]Output!H69</f>
        <v>1357.425</v>
      </c>
      <c r="I69">
        <f>[4]Output!I69</f>
        <v>1357.425</v>
      </c>
      <c r="J69">
        <f>[4]Output!J69</f>
        <v>1357.425</v>
      </c>
      <c r="K69">
        <f>[4]Output!K69</f>
        <v>1357.425</v>
      </c>
      <c r="L69">
        <f>[4]Output!L69</f>
        <v>1357.425</v>
      </c>
    </row>
    <row r="70" spans="1:12">
      <c r="A70" s="2">
        <f>[4]Output!A70</f>
        <v>68</v>
      </c>
      <c r="B70" s="2" t="str">
        <f>[4]Output!B70</f>
        <v>IMP_GAS_LNG_GLB</v>
      </c>
      <c r="C70" s="2" t="str">
        <f>[4]Output!C70</f>
        <v>IMP_GAS_LNG</v>
      </c>
      <c r="D70">
        <f>[4]Output!D70</f>
        <v>291.11939999999993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IMP_GAS_LNG_OLA</v>
      </c>
      <c r="C71" s="2" t="str">
        <f>[4]Output!C71</f>
        <v>IMP_GAS_LNG</v>
      </c>
      <c r="D71">
        <f>[4]Output!D71</f>
        <v>207.4545</v>
      </c>
      <c r="E71">
        <f>[4]Output!E71</f>
        <v>98.881199999999993</v>
      </c>
      <c r="F71">
        <f>[4]Output!F71</f>
        <v>180.17009999999999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81.040173839562243</v>
      </c>
    </row>
    <row r="72" spans="1:12">
      <c r="A72" s="2">
        <f>[4]Output!A72</f>
        <v>70</v>
      </c>
      <c r="B72" s="2" t="str">
        <f>[4]Output!B72</f>
        <v>IMP_GAS_LNG_USA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827.55089999999996</v>
      </c>
      <c r="G72">
        <f>[4]Output!G72</f>
        <v>0</v>
      </c>
      <c r="H72">
        <f>[4]Output!H72</f>
        <v>2594.41</v>
      </c>
      <c r="I72">
        <f>[4]Output!I72</f>
        <v>2594.41</v>
      </c>
      <c r="J72">
        <f>[4]Output!J72</f>
        <v>2594.41</v>
      </c>
      <c r="K72">
        <f>[4]Output!K72</f>
        <v>2594.4100000000012</v>
      </c>
      <c r="L72">
        <f>[4]Output!L72</f>
        <v>2594.41</v>
      </c>
    </row>
    <row r="73" spans="1:12">
      <c r="A73" s="2">
        <f>[4]Output!A73</f>
        <v>71</v>
      </c>
      <c r="B73" s="2" t="str">
        <f>[4]Output!B73</f>
        <v>IMP_GAS_LNG_RUS</v>
      </c>
      <c r="C73" s="2" t="str">
        <f>[4]Output!C73</f>
        <v>IMP_GAS_LNG</v>
      </c>
      <c r="D73">
        <f>[4]Output!D73</f>
        <v>0</v>
      </c>
      <c r="E73">
        <f>[4]Output!E73</f>
        <v>0</v>
      </c>
      <c r="F73">
        <f>[4]Output!F73</f>
        <v>562.4289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72</v>
      </c>
      <c r="B74" s="2" t="str">
        <f>[4]Output!B74</f>
        <v>IMP_COA_AFR</v>
      </c>
      <c r="C74" s="2" t="str">
        <f>[4]Output!C74</f>
        <v>IMP_COA</v>
      </c>
      <c r="D74">
        <f>[4]Output!D74</f>
        <v>616.51587300000017</v>
      </c>
      <c r="E74">
        <f>[4]Output!E74</f>
        <v>609.50276800000006</v>
      </c>
      <c r="F74">
        <f>[4]Output!F74</f>
        <v>88.207576000000003</v>
      </c>
      <c r="G74">
        <f>[4]Output!G74</f>
        <v>132.311364</v>
      </c>
      <c r="H74">
        <f>[4]Output!H74</f>
        <v>132.311364</v>
      </c>
      <c r="I74">
        <f>[4]Output!I74</f>
        <v>132.311364</v>
      </c>
      <c r="J74">
        <f>[4]Output!J74</f>
        <v>132.311364</v>
      </c>
      <c r="K74">
        <f>[4]Output!K74</f>
        <v>132.311364</v>
      </c>
      <c r="L74">
        <f>[4]Output!L74</f>
        <v>132.311364</v>
      </c>
    </row>
    <row r="75" spans="1:12">
      <c r="A75" s="2">
        <f>[4]Output!A75</f>
        <v>73</v>
      </c>
      <c r="B75" s="2" t="str">
        <f>[4]Output!B75</f>
        <v>IMP_COA_AUS</v>
      </c>
      <c r="C75" s="2" t="str">
        <f>[4]Output!C75</f>
        <v>IMP_COA</v>
      </c>
      <c r="D75">
        <f>[4]Output!D75</f>
        <v>586.58791800000006</v>
      </c>
      <c r="E75">
        <f>[4]Output!E75</f>
        <v>827.1823280000001</v>
      </c>
      <c r="F75">
        <f>[4]Output!F75</f>
        <v>579.10191199999986</v>
      </c>
      <c r="G75">
        <f>[4]Output!G75</f>
        <v>868.65286800000013</v>
      </c>
      <c r="H75">
        <f>[4]Output!H75</f>
        <v>868.65286800000013</v>
      </c>
      <c r="I75">
        <f>[4]Output!I75</f>
        <v>868.65286800000013</v>
      </c>
      <c r="J75">
        <f>[4]Output!J75</f>
        <v>868.65286800000013</v>
      </c>
      <c r="K75">
        <f>[4]Output!K75</f>
        <v>868.65286800000013</v>
      </c>
      <c r="L75">
        <f>[4]Output!L75</f>
        <v>868.65286800000013</v>
      </c>
    </row>
    <row r="76" spans="1:12">
      <c r="A76" s="2">
        <f>[4]Output!A76</f>
        <v>74</v>
      </c>
      <c r="B76" s="2" t="str">
        <f>[4]Output!B76</f>
        <v>IMP_COA_CAC</v>
      </c>
      <c r="C76" s="2" t="str">
        <f>[4]Output!C76</f>
        <v>IMP_COA</v>
      </c>
      <c r="D76">
        <f>[4]Output!D76</f>
        <v>23.942364000000001</v>
      </c>
      <c r="E76">
        <f>[4]Output!E76</f>
        <v>37.316496000000008</v>
      </c>
      <c r="F76">
        <f>[4]Output!F76</f>
        <v>76.702240000000003</v>
      </c>
      <c r="G76">
        <f>[4]Output!G76</f>
        <v>115.05336</v>
      </c>
      <c r="H76">
        <f>[4]Output!H76</f>
        <v>115.05336</v>
      </c>
      <c r="I76">
        <f>[4]Output!I76</f>
        <v>0</v>
      </c>
      <c r="J76">
        <f>[4]Output!J76</f>
        <v>115.05336</v>
      </c>
      <c r="K76">
        <f>[4]Output!K76</f>
        <v>115.05336</v>
      </c>
      <c r="L76">
        <f>[4]Output!L76</f>
        <v>115.05336</v>
      </c>
    </row>
    <row r="77" spans="1:12">
      <c r="A77" s="2">
        <f>[4]Output!A77</f>
        <v>75</v>
      </c>
      <c r="B77" s="2" t="str">
        <f>[4]Output!B77</f>
        <v>IMP_COA_CAN</v>
      </c>
      <c r="C77" s="2" t="str">
        <f>[4]Output!C77</f>
        <v>IMP_COA</v>
      </c>
      <c r="D77">
        <f>[4]Output!D77</f>
        <v>161.61095700000001</v>
      </c>
      <c r="E77">
        <f>[4]Output!E77</f>
        <v>118.168904</v>
      </c>
      <c r="F77">
        <f>[4]Output!F77</f>
        <v>99.712912000000003</v>
      </c>
      <c r="G77">
        <f>[4]Output!G77</f>
        <v>149.569368</v>
      </c>
      <c r="H77">
        <f>[4]Output!H77</f>
        <v>149.569368</v>
      </c>
      <c r="I77">
        <f>[4]Output!I77</f>
        <v>149.569368</v>
      </c>
      <c r="J77">
        <f>[4]Output!J77</f>
        <v>149.569368</v>
      </c>
      <c r="K77">
        <f>[4]Output!K77</f>
        <v>149.569368</v>
      </c>
      <c r="L77">
        <f>[4]Output!L77</f>
        <v>149.569368</v>
      </c>
    </row>
    <row r="78" spans="1:12">
      <c r="A78" s="2">
        <f>[4]Output!A78</f>
        <v>76</v>
      </c>
      <c r="B78" s="2" t="str">
        <f>[4]Output!B78</f>
        <v>IMP_COA_ODA</v>
      </c>
      <c r="C78" s="2" t="str">
        <f>[4]Output!C78</f>
        <v>IMP_COA</v>
      </c>
      <c r="D78">
        <f>[4]Output!D78</f>
        <v>389.06341500000002</v>
      </c>
      <c r="E78">
        <f>[4]Output!E78</f>
        <v>310.97080000000011</v>
      </c>
      <c r="F78">
        <f>[4]Output!F78</f>
        <v>3.8351120000000001</v>
      </c>
      <c r="G78">
        <f>[4]Output!G78</f>
        <v>5.7526679999999999</v>
      </c>
      <c r="H78">
        <f>[4]Output!H78</f>
        <v>5.7526679999999999</v>
      </c>
      <c r="I78">
        <f>[4]Output!I78</f>
        <v>5.7526679999999999</v>
      </c>
      <c r="J78">
        <f>[4]Output!J78</f>
        <v>5.7526679999999999</v>
      </c>
      <c r="K78">
        <f>[4]Output!K78</f>
        <v>5.7526679999999999</v>
      </c>
      <c r="L78">
        <f>[4]Output!L78</f>
        <v>5.7526679999999999</v>
      </c>
    </row>
    <row r="79" spans="1:12">
      <c r="A79" s="2">
        <f>[4]Output!A79</f>
        <v>77</v>
      </c>
      <c r="B79" s="2" t="str">
        <f>[4]Output!B79</f>
        <v>IMP_COA_OEE</v>
      </c>
      <c r="C79" s="2" t="str">
        <f>[4]Output!C79</f>
        <v>IMP_COA</v>
      </c>
      <c r="D79">
        <f>[4]Output!D79</f>
        <v>161.61095700000001</v>
      </c>
      <c r="E79">
        <f>[4]Output!E79</f>
        <v>18.658248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78</v>
      </c>
      <c r="B80" s="2" t="str">
        <f>[4]Output!B80</f>
        <v>IMP_COA_OLA</v>
      </c>
      <c r="C80" s="2" t="str">
        <f>[4]Output!C80</f>
        <v>IMP_COA</v>
      </c>
      <c r="D80">
        <f>[4]Output!D80</f>
        <v>1316.8300200000001</v>
      </c>
      <c r="E80">
        <f>[4]Output!E80</f>
        <v>1430.46568</v>
      </c>
      <c r="F80">
        <f>[4]Output!F80</f>
        <v>230.10672</v>
      </c>
      <c r="G80">
        <f>[4]Output!G80</f>
        <v>345.16007999999999</v>
      </c>
      <c r="H80">
        <f>[4]Output!H80</f>
        <v>345.16007999999999</v>
      </c>
      <c r="I80">
        <f>[4]Output!I80</f>
        <v>345.16007999999999</v>
      </c>
      <c r="J80">
        <f>[4]Output!J80</f>
        <v>345.16007999999999</v>
      </c>
      <c r="K80">
        <f>[4]Output!K80</f>
        <v>345.16007999999999</v>
      </c>
      <c r="L80">
        <f>[4]Output!L80</f>
        <v>345.16007999999999</v>
      </c>
    </row>
    <row r="81" spans="1:15">
      <c r="A81" s="2">
        <f>[4]Output!A81</f>
        <v>79</v>
      </c>
      <c r="B81" s="2" t="str">
        <f>[4]Output!B81</f>
        <v>IMP_COA_RUS</v>
      </c>
      <c r="C81" s="2" t="str">
        <f>[4]Output!C81</f>
        <v>IMP_COA</v>
      </c>
      <c r="D81">
        <f>[4]Output!D81</f>
        <v>1556.2536600000001</v>
      </c>
      <c r="E81">
        <f>[4]Output!E81</f>
        <v>1952.896624</v>
      </c>
      <c r="F81">
        <f>[4]Output!F81</f>
        <v>2105.4764879999998</v>
      </c>
      <c r="G81">
        <f>[4]Output!G81</f>
        <v>1052.7382439999999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5">
      <c r="A82" s="2">
        <f>[4]Output!A82</f>
        <v>80</v>
      </c>
      <c r="B82" s="2" t="str">
        <f>[4]Output!B82</f>
        <v>IMP_COA_USA</v>
      </c>
      <c r="C82" s="2" t="str">
        <f>[4]Output!C82</f>
        <v>IMP_COA</v>
      </c>
      <c r="D82">
        <f>[4]Output!D82</f>
        <v>1173.1758359999999</v>
      </c>
      <c r="E82">
        <f>[4]Output!E82</f>
        <v>914.25415199999998</v>
      </c>
      <c r="F82">
        <f>[4]Output!F82</f>
        <v>651.96904000000006</v>
      </c>
      <c r="G82">
        <f>[4]Output!G82</f>
        <v>977.95356000000027</v>
      </c>
      <c r="H82">
        <f>[4]Output!H82</f>
        <v>977.95356000000027</v>
      </c>
      <c r="I82">
        <f>[4]Output!I82</f>
        <v>977.95356000000027</v>
      </c>
      <c r="J82">
        <f>[4]Output!J82</f>
        <v>977.95356000000027</v>
      </c>
      <c r="K82">
        <f>[4]Output!K82</f>
        <v>977.95356000000027</v>
      </c>
      <c r="L82">
        <f>[4]Output!L82</f>
        <v>977.95356000000027</v>
      </c>
    </row>
    <row r="83" spans="1:15">
      <c r="A83" s="2">
        <f>[4]Output!A83</f>
        <v>81</v>
      </c>
      <c r="B83" s="2" t="str">
        <f>[4]Output!B83</f>
        <v>EXP_COA_GLB</v>
      </c>
      <c r="C83" s="2" t="str">
        <f>[4]Output!C83</f>
        <v>EXP_COA</v>
      </c>
      <c r="D83">
        <f>[4]Output!D83</f>
        <v>931.79000000000019</v>
      </c>
      <c r="E83">
        <f>[4]Output!E83</f>
        <v>763.40099999999995</v>
      </c>
      <c r="F83">
        <f>[4]Output!F83</f>
        <v>571.75599999999997</v>
      </c>
      <c r="G83">
        <f>[4]Output!G83</f>
        <v>405.24350133333343</v>
      </c>
      <c r="H83">
        <f>[4]Output!H83</f>
        <v>225.60463200000001</v>
      </c>
      <c r="I83">
        <f>[4]Output!I83</f>
        <v>158.2595685957447</v>
      </c>
      <c r="J83">
        <f>[4]Output!J83</f>
        <v>108.1022195</v>
      </c>
      <c r="K83">
        <f>[4]Output!K83</f>
        <v>52.948025877551032</v>
      </c>
      <c r="L83">
        <f>[4]Output!L83</f>
        <v>0</v>
      </c>
    </row>
    <row r="84" spans="1:15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5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5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5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5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  <c r="O88" s="38"/>
    </row>
    <row r="89" spans="1:15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5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5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5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5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5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5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5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HH2_BIO_SR_C_NEW</v>
      </c>
      <c r="C2" s="11" t="str">
        <f>[5]Output!C2</f>
        <v>HH2_CT</v>
      </c>
      <c r="D2" s="11">
        <f>[5]Output!D2</f>
        <v>0</v>
      </c>
      <c r="E2" s="11">
        <f>[5]Output!E2</f>
        <v>0</v>
      </c>
      <c r="F2" s="11">
        <f>[5]Output!F2</f>
        <v>0</v>
      </c>
      <c r="G2" s="11">
        <f>[5]Output!G2</f>
        <v>0</v>
      </c>
      <c r="H2" s="11">
        <f>[5]Output!H2</f>
        <v>-2.304104589231693E-7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[5]Output!A3</f>
        <v>1</v>
      </c>
      <c r="B3" s="11" t="str">
        <f>[5]Output!B3</f>
        <v>HH2_WE_ALK_DS_NEW</v>
      </c>
      <c r="C3" s="11" t="str">
        <f>[5]Output!C3</f>
        <v>HH2_WE_DT</v>
      </c>
      <c r="D3" s="11">
        <f>[5]Output!D3</f>
        <v>0</v>
      </c>
      <c r="E3" s="11">
        <f>[5]Output!E3</f>
        <v>8.9999999999981761E-2</v>
      </c>
      <c r="F3" s="11">
        <f>[5]Output!F3</f>
        <v>9.0000000000000024E-2</v>
      </c>
      <c r="G3" s="11">
        <f>[5]Output!G3</f>
        <v>0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[5]Output!A4</f>
        <v>2</v>
      </c>
      <c r="B4" s="11" t="str">
        <f>[5]Output!B4</f>
        <v>HH2_BIO_CM_CCS_NEW</v>
      </c>
      <c r="C4" s="11" t="str">
        <f>[5]Output!C4</f>
        <v>HH2_CT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-6.8286066049008667E-7</v>
      </c>
      <c r="I4" s="11">
        <f>[5]Output!I4</f>
        <v>0</v>
      </c>
      <c r="J4" s="11">
        <f>[5]Output!J4</f>
        <v>0</v>
      </c>
      <c r="K4" s="11">
        <f>[5]Output!K4</f>
        <v>0</v>
      </c>
      <c r="L4" s="11">
        <f>[5]Output!L4</f>
        <v>0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-7.610592661777134E-9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-9.1327111941325611E-7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HH2_CU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0</v>
      </c>
      <c r="I5" s="11">
        <f>[5]Output!I5</f>
        <v>3.2730045723423952E-2</v>
      </c>
      <c r="J5" s="11">
        <f>[5]Output!J5</f>
        <v>0.18355176876261869</v>
      </c>
      <c r="K5" s="11">
        <f>[5]Output!K5</f>
        <v>0.17528185359352019</v>
      </c>
      <c r="L5" s="11">
        <f>[5]Output!L5</f>
        <v>0.12996908715815461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7.4999999999984801E-4</v>
      </c>
      <c r="Q5" s="35">
        <f t="shared" si="6"/>
        <v>7.5000000000000023E-4</v>
      </c>
      <c r="R5" s="35">
        <f t="shared" si="6"/>
        <v>0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8.9999999999981761E-2</v>
      </c>
      <c r="AA5" s="35">
        <f t="shared" si="3"/>
        <v>9.0000000000000024E-2</v>
      </c>
      <c r="AB5" s="35">
        <f t="shared" si="3"/>
        <v>0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HH2_CT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0</v>
      </c>
      <c r="H6" s="11">
        <f>[5]Output!H6</f>
        <v>8.7153151383507939E-3</v>
      </c>
      <c r="I6" s="11">
        <f>[5]Output!I6</f>
        <v>8.7163336403137271E-3</v>
      </c>
      <c r="J6" s="11">
        <f>[5]Output!J6</f>
        <v>8.7160307052127732E-3</v>
      </c>
      <c r="K6" s="11">
        <f>[5]Output!K6</f>
        <v>1.841051083260536</v>
      </c>
      <c r="L6" s="11">
        <f>[5]Output!L6</f>
        <v>12.572557896295169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7.5000000000000002E-4</v>
      </c>
      <c r="S6" s="35">
        <f t="shared" si="7"/>
        <v>0.35973832944969703</v>
      </c>
      <c r="T6" s="35">
        <f t="shared" si="7"/>
        <v>0.35936663621052828</v>
      </c>
      <c r="U6" s="35">
        <f t="shared" si="7"/>
        <v>1.7987526545340109</v>
      </c>
      <c r="V6" s="35">
        <f t="shared" si="7"/>
        <v>2.1239558548664408</v>
      </c>
      <c r="W6" s="35">
        <f t="shared" si="7"/>
        <v>3.5588708117144936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0.09</v>
      </c>
      <c r="AC6" s="35">
        <f t="shared" ref="AC6" si="10">S6*120</f>
        <v>43.168599533963643</v>
      </c>
      <c r="AD6" s="35">
        <f t="shared" ref="AD6" si="11">T6*120</f>
        <v>43.123996345263393</v>
      </c>
      <c r="AE6" s="35">
        <f t="shared" ref="AE6" si="12">U6*120</f>
        <v>215.85031854408132</v>
      </c>
      <c r="AF6" s="35">
        <f t="shared" ref="AF6" si="13">V6*120</f>
        <v>254.87470258397289</v>
      </c>
      <c r="AG6" s="35">
        <f t="shared" ref="AG6" si="14">W6*120</f>
        <v>427.06449740573925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HH2_WE_CU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0</v>
      </c>
      <c r="H7" s="11">
        <f>[5]Output!H7</f>
        <v>43.069884218825287</v>
      </c>
      <c r="I7" s="11">
        <f>[5]Output!I7</f>
        <v>43.082549965899652</v>
      </c>
      <c r="J7" s="11">
        <f>[5]Output!J7</f>
        <v>215.65805074461349</v>
      </c>
      <c r="K7" s="11">
        <f>[5]Output!K7</f>
        <v>211.7744838257548</v>
      </c>
      <c r="L7" s="11">
        <f>[5]Output!L7</f>
        <v>373.27808460092189</v>
      </c>
      <c r="M7" s="11"/>
    </row>
    <row r="8" spans="1:34">
      <c r="A8" s="11">
        <f>[5]Output!A8</f>
        <v>6</v>
      </c>
      <c r="B8" s="11" t="str">
        <f>[5]Output!B8</f>
        <v>IMP_HH2_DMY_TECH</v>
      </c>
      <c r="C8" s="11" t="str">
        <f>[5]Output!C8</f>
        <v>HH2_WE_DT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0.09</v>
      </c>
      <c r="H8" s="11">
        <f>[5]Output!H8</f>
        <v>9.0000000000000024E-2</v>
      </c>
      <c r="I8" s="11">
        <f>[5]Output!I8</f>
        <v>0</v>
      </c>
      <c r="J8" s="11">
        <f>[5]Output!J8</f>
        <v>0</v>
      </c>
      <c r="K8" s="11">
        <f>[5]Output!K8</f>
        <v>41.083885821364063</v>
      </c>
      <c r="L8" s="11">
        <f>[5]Output!L8</f>
        <v>41.083885821364063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59" t="s">
        <v>5</v>
      </c>
      <c r="P23" s="59"/>
      <c r="Q23" s="59"/>
      <c r="R23" s="59"/>
      <c r="S23" s="59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59"/>
      <c r="P24" s="59"/>
      <c r="Q24" s="59"/>
      <c r="R24" s="59"/>
      <c r="S24" s="59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59"/>
      <c r="P25" s="59"/>
      <c r="Q25" s="59"/>
      <c r="R25" s="59"/>
      <c r="S25" s="59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59"/>
      <c r="P26" s="59"/>
      <c r="Q26" s="59"/>
      <c r="R26" s="59"/>
      <c r="S26" s="59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E1" zoomScale="55" zoomScaleNormal="55" workbookViewId="0">
      <selection activeCell="AC20" sqref="AC20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[6]Input!A1</f>
        <v>0</v>
      </c>
      <c r="B1" s="38" t="str">
        <f>[6]Input!B1</f>
        <v>tech</v>
      </c>
      <c r="C1" s="38" t="str">
        <f>[6]Input!C1</f>
        <v>input_comm</v>
      </c>
      <c r="D1" s="38" t="str">
        <f>[6]Input!D1</f>
        <v>2010</v>
      </c>
      <c r="E1" s="38" t="str">
        <f>[6]Input!E1</f>
        <v>2015</v>
      </c>
      <c r="F1" s="38" t="str">
        <f>[6]Input!F1</f>
        <v>2020</v>
      </c>
      <c r="G1" s="38" t="str">
        <f>[6]Input!G1</f>
        <v>2025</v>
      </c>
      <c r="H1" s="38" t="str">
        <f>[6]Input!H1</f>
        <v>2030</v>
      </c>
      <c r="I1" s="38" t="str">
        <f>[6]Input!I1</f>
        <v>2035</v>
      </c>
      <c r="J1" s="38" t="str">
        <f>[6]Input!J1</f>
        <v>2040</v>
      </c>
      <c r="K1" s="38" t="str">
        <f>[6]Input!K1</f>
        <v>2045</v>
      </c>
      <c r="L1" s="38" t="str">
        <f>[6]Input!L1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[6]Input!A2</f>
        <v>0</v>
      </c>
      <c r="B2" s="38" t="str">
        <f>[6]Input!B2</f>
        <v>IND_CH_OLF_EXS</v>
      </c>
      <c r="C2" s="38" t="str">
        <f>[6]Input!C2</f>
        <v>IND_NGA</v>
      </c>
      <c r="D2" s="38">
        <f>[6]Input!D2</f>
        <v>48.520247252317162</v>
      </c>
      <c r="E2" s="38">
        <f>[6]Input!E2</f>
        <v>29.608572922111879</v>
      </c>
      <c r="F2" s="38">
        <f>[6]Input!F2</f>
        <v>30.523713282097141</v>
      </c>
      <c r="G2" s="38">
        <f>[6]Input!G2</f>
        <v>28.128144276006271</v>
      </c>
      <c r="H2" s="38">
        <f>[6]Input!H2</f>
        <v>14.064072138003111</v>
      </c>
      <c r="I2" s="38">
        <f>[6]Input!I2</f>
        <v>0</v>
      </c>
      <c r="J2" s="38">
        <f>[6]Input!J2</f>
        <v>0</v>
      </c>
      <c r="K2" s="38">
        <f>[6]Input!K2</f>
        <v>0</v>
      </c>
      <c r="L2" s="38">
        <f>[6]Input!L2</f>
        <v>0</v>
      </c>
      <c r="N2" s="38" t="s">
        <v>160</v>
      </c>
      <c r="O2" s="3">
        <v>1746.04</v>
      </c>
      <c r="P2" s="3">
        <f>SUMIF($B:$B,"*IND_CH*",D:D)</f>
        <v>1505.537226915168</v>
      </c>
      <c r="Q2" s="3">
        <f t="shared" ref="Q2:U2" si="1">SUMIF($B:$B,"*IND_CH*",E:E)</f>
        <v>1638.0126018864676</v>
      </c>
      <c r="R2" s="3">
        <f t="shared" si="1"/>
        <v>1679.5695859904881</v>
      </c>
      <c r="S2" s="3">
        <f t="shared" si="1"/>
        <v>1972.9949603929547</v>
      </c>
      <c r="T2" s="3">
        <f t="shared" si="1"/>
        <v>2131.6750859744502</v>
      </c>
      <c r="U2" s="3">
        <f t="shared" si="1"/>
        <v>2238.7768269754215</v>
      </c>
      <c r="V2" s="3">
        <f t="shared" ref="V2:X2" si="2">SUMIF($B:$B,"*IND_CH*",J:J)-SUMIF($B:$B,"*IND_CH_FS*",J:J)</f>
        <v>2352.6882658449144</v>
      </c>
      <c r="W2" s="3">
        <f t="shared" si="2"/>
        <v>2348.6857629020478</v>
      </c>
      <c r="X2" s="3">
        <f t="shared" si="2"/>
        <v>2339.4034853129137</v>
      </c>
      <c r="AA2" s="55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[6]Input!A3</f>
        <v>1</v>
      </c>
      <c r="B3" s="38" t="str">
        <f>[6]Input!B3</f>
        <v>IND_CH_OLF_EXS</v>
      </c>
      <c r="C3" s="38" t="str">
        <f>[6]Input!C3</f>
        <v>IND_LPG</v>
      </c>
      <c r="D3" s="38">
        <f>[6]Input!D3</f>
        <v>7.3395424536087814</v>
      </c>
      <c r="E3" s="38">
        <f>[6]Input!E3</f>
        <v>4.4861474124411922</v>
      </c>
      <c r="F3" s="38">
        <f>[6]Input!F3</f>
        <v>4.2394046225134918</v>
      </c>
      <c r="G3" s="38">
        <f>[6]Input!G3</f>
        <v>4.2618400418191307</v>
      </c>
      <c r="H3" s="38">
        <f>[6]Input!H3</f>
        <v>2.130920020909512</v>
      </c>
      <c r="I3" s="38">
        <f>[6]Input!I3</f>
        <v>0</v>
      </c>
      <c r="J3" s="38">
        <f>[6]Input!J3</f>
        <v>0</v>
      </c>
      <c r="K3" s="38">
        <f>[6]Input!K3</f>
        <v>0</v>
      </c>
      <c r="L3" s="38">
        <f>[6]Input!L3</f>
        <v>0</v>
      </c>
      <c r="N3" s="38" t="s">
        <v>162</v>
      </c>
      <c r="O3" s="3">
        <v>1789.0411182839998</v>
      </c>
      <c r="P3" s="3">
        <f t="shared" ref="P3:X3" si="3">SUMIF($B:$B,"*IND_IS*",D:D)</f>
        <v>1811.3441060678763</v>
      </c>
      <c r="Q3" s="3">
        <f t="shared" si="3"/>
        <v>1678.5436882227132</v>
      </c>
      <c r="R3" s="3">
        <f t="shared" si="3"/>
        <v>1534.8662893203264</v>
      </c>
      <c r="S3" s="3">
        <f t="shared" si="3"/>
        <v>1510.1438988656746</v>
      </c>
      <c r="T3" s="3">
        <f t="shared" si="3"/>
        <v>1353.4621927094436</v>
      </c>
      <c r="U3" s="3">
        <f t="shared" si="3"/>
        <v>1332.0030529784267</v>
      </c>
      <c r="V3" s="3">
        <f t="shared" si="3"/>
        <v>1296.1778574660427</v>
      </c>
      <c r="W3" s="3">
        <f t="shared" si="3"/>
        <v>1184.791524464091</v>
      </c>
      <c r="X3" s="3">
        <f t="shared" si="3"/>
        <v>1092.9396347496422</v>
      </c>
      <c r="AA3" s="55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[6]Input!A4</f>
        <v>2</v>
      </c>
      <c r="B4" s="38" t="str">
        <f>[6]Input!B4</f>
        <v>IND_CH_OLF_EXS</v>
      </c>
      <c r="C4" s="38" t="str">
        <f>[6]Input!C4</f>
        <v>IND_HFO</v>
      </c>
      <c r="D4" s="38">
        <f>[6]Input!D4</f>
        <v>4.4037254721652888</v>
      </c>
      <c r="E4" s="38">
        <f>[6]Input!E4</f>
        <v>2.6916884474647151</v>
      </c>
      <c r="F4" s="38">
        <f>[6]Input!F4</f>
        <v>2.5436427735080942</v>
      </c>
      <c r="G4" s="38">
        <f>[6]Input!G4</f>
        <v>2.5571040250914852</v>
      </c>
      <c r="H4" s="38">
        <f>[6]Input!H4</f>
        <v>1.278552012545741</v>
      </c>
      <c r="I4" s="38">
        <f>[6]Input!I4</f>
        <v>0</v>
      </c>
      <c r="J4" s="38">
        <f>[6]Input!J4</f>
        <v>0</v>
      </c>
      <c r="K4" s="38">
        <f>[6]Input!K4</f>
        <v>0</v>
      </c>
      <c r="L4" s="38">
        <f>[6]Input!L4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377.32246789741254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237.80029678012639</v>
      </c>
      <c r="U4" s="3">
        <f t="shared" si="4"/>
        <v>230.24521434681486</v>
      </c>
      <c r="V4" s="3">
        <f t="shared" si="4"/>
        <v>208.6687187608992</v>
      </c>
      <c r="W4" s="3">
        <f t="shared" si="4"/>
        <v>207.16018857656303</v>
      </c>
      <c r="X4" s="3">
        <f t="shared" si="4"/>
        <v>195.75166875105705</v>
      </c>
      <c r="AA4" s="55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[6]Input!A5</f>
        <v>3</v>
      </c>
      <c r="B5" s="38" t="str">
        <f>[6]Input!B5</f>
        <v>IND_CH_OLF_EXS</v>
      </c>
      <c r="C5" s="38" t="str">
        <f>[6]Input!C5</f>
        <v>IND_BIO</v>
      </c>
      <c r="D5" s="38">
        <f>[6]Input!D5</f>
        <v>0.15062466113120579</v>
      </c>
      <c r="E5" s="38">
        <f>[6]Input!E5</f>
        <v>2.6916884474647218</v>
      </c>
      <c r="F5" s="38">
        <f>[6]Input!F5</f>
        <v>0</v>
      </c>
      <c r="G5" s="38">
        <f>[6]Input!G5</f>
        <v>0</v>
      </c>
      <c r="H5" s="38">
        <f>[6]Input!H5</f>
        <v>0</v>
      </c>
      <c r="I5" s="38">
        <f>[6]Input!I5</f>
        <v>0</v>
      </c>
      <c r="J5" s="38">
        <f>[6]Input!J5</f>
        <v>0</v>
      </c>
      <c r="K5" s="38">
        <f>[6]Input!K5</f>
        <v>0</v>
      </c>
      <c r="L5" s="38">
        <f>[6]Input!L5</f>
        <v>0</v>
      </c>
      <c r="N5" s="38" t="s">
        <v>165</v>
      </c>
      <c r="O5" s="3">
        <v>1865.2488332040004</v>
      </c>
      <c r="P5" s="3">
        <f t="shared" ref="P5:X5" si="5">SUMIF($B:$B,"*IND_NM*",D:D)</f>
        <v>1597.6094876670923</v>
      </c>
      <c r="Q5" s="3">
        <f t="shared" si="5"/>
        <v>1640.0909111828335</v>
      </c>
      <c r="R5" s="3">
        <f t="shared" si="5"/>
        <v>1598.1684176836338</v>
      </c>
      <c r="S5" s="3">
        <f t="shared" si="5"/>
        <v>1651.5482961945111</v>
      </c>
      <c r="T5" s="3">
        <f t="shared" si="5"/>
        <v>1634.8363912654056</v>
      </c>
      <c r="U5" s="3">
        <f t="shared" si="5"/>
        <v>1636.9523500241933</v>
      </c>
      <c r="V5" s="3">
        <f t="shared" si="5"/>
        <v>1664.950895884358</v>
      </c>
      <c r="W5" s="3">
        <f t="shared" si="5"/>
        <v>1675.2631573405247</v>
      </c>
      <c r="X5" s="3">
        <f t="shared" si="5"/>
        <v>1683.1870989461936</v>
      </c>
      <c r="AA5" s="55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[6]Input!A6</f>
        <v>4</v>
      </c>
      <c r="B6" s="38" t="str">
        <f>[6]Input!B6</f>
        <v>IND_CH_OLF_EXS</v>
      </c>
      <c r="C6" s="38" t="str">
        <f>[6]Input!C6</f>
        <v>IND_ETH</v>
      </c>
      <c r="D6" s="38">
        <f>[6]Input!D6</f>
        <v>17.373266901105328</v>
      </c>
      <c r="E6" s="38">
        <f>[6]Input!E6</f>
        <v>8.9722948248823915</v>
      </c>
      <c r="F6" s="38">
        <f>[6]Input!F6</f>
        <v>8.4788092450269783</v>
      </c>
      <c r="G6" s="38">
        <f>[6]Input!G6</f>
        <v>8.5236800836382614</v>
      </c>
      <c r="H6" s="38">
        <f>[6]Input!H6</f>
        <v>4.2618400418182398</v>
      </c>
      <c r="I6" s="38">
        <f>[6]Input!I6</f>
        <v>0</v>
      </c>
      <c r="J6" s="38">
        <f>[6]Input!J6</f>
        <v>0</v>
      </c>
      <c r="K6" s="38">
        <f>[6]Input!K6</f>
        <v>0</v>
      </c>
      <c r="L6" s="38">
        <f>[6]Input!L6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1035.8743374377036</v>
      </c>
      <c r="Q6" s="3">
        <f t="shared" si="6"/>
        <v>964.7407984551769</v>
      </c>
      <c r="R6" s="3">
        <f t="shared" si="6"/>
        <v>833.27766835816476</v>
      </c>
      <c r="S6" s="3">
        <f t="shared" si="6"/>
        <v>777.65429617580423</v>
      </c>
      <c r="T6" s="3">
        <f t="shared" si="6"/>
        <v>636.88958407276959</v>
      </c>
      <c r="U6" s="3">
        <f t="shared" si="6"/>
        <v>501.38198229822564</v>
      </c>
      <c r="V6" s="3">
        <f t="shared" si="6"/>
        <v>583.04500863817043</v>
      </c>
      <c r="W6" s="3">
        <f t="shared" si="6"/>
        <v>588.86061657012567</v>
      </c>
      <c r="X6" s="3">
        <f t="shared" si="6"/>
        <v>582.50636367349239</v>
      </c>
      <c r="AA6" s="55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[6]Input!A7</f>
        <v>5</v>
      </c>
      <c r="B7" s="38" t="str">
        <f>[6]Input!B7</f>
        <v>IND_CH_OLF_EXS</v>
      </c>
      <c r="C7" s="38" t="str">
        <f>[6]Input!C7</f>
        <v>IND_NAP</v>
      </c>
      <c r="D7" s="38">
        <f>[6]Input!D7</f>
        <v>39.633529249487609</v>
      </c>
      <c r="E7" s="38">
        <f>[6]Input!E7</f>
        <v>24.225196027182442</v>
      </c>
      <c r="F7" s="38">
        <f>[6]Input!F7</f>
        <v>22.89278496157284</v>
      </c>
      <c r="G7" s="38">
        <f>[6]Input!G7</f>
        <v>23.013936225823311</v>
      </c>
      <c r="H7" s="38">
        <f>[6]Input!H7</f>
        <v>11.506968112911659</v>
      </c>
      <c r="I7" s="38">
        <f>[6]Input!I7</f>
        <v>0</v>
      </c>
      <c r="J7" s="38">
        <f>[6]Input!J7</f>
        <v>0</v>
      </c>
      <c r="K7" s="38">
        <f>[6]Input!K7</f>
        <v>0</v>
      </c>
      <c r="L7" s="38">
        <f>[6]Input!L7</f>
        <v>0</v>
      </c>
      <c r="N7" s="38" t="s">
        <v>62</v>
      </c>
      <c r="O7" s="3">
        <v>5257.9832759639994</v>
      </c>
      <c r="P7" s="3">
        <f t="shared" ref="P7:X7" si="7">SUMIF($B:$B,"*IND_OTH*",D:D)</f>
        <v>4569.8846153469976</v>
      </c>
      <c r="Q7" s="3">
        <f t="shared" si="7"/>
        <v>4532.490248370189</v>
      </c>
      <c r="R7" s="3">
        <f t="shared" si="7"/>
        <v>4397.5375844556793</v>
      </c>
      <c r="S7" s="3">
        <f t="shared" si="7"/>
        <v>4603.4226909218451</v>
      </c>
      <c r="T7" s="3">
        <f t="shared" si="7"/>
        <v>4681.8102771053063</v>
      </c>
      <c r="U7" s="3">
        <f t="shared" si="7"/>
        <v>4519.4244394231046</v>
      </c>
      <c r="V7" s="3">
        <f t="shared" si="7"/>
        <v>4727.7807429560089</v>
      </c>
      <c r="W7" s="3">
        <f t="shared" si="7"/>
        <v>4761.91576768922</v>
      </c>
      <c r="X7" s="3">
        <f t="shared" si="7"/>
        <v>4799.1054068941839</v>
      </c>
      <c r="AA7" s="55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[6]Input!A8</f>
        <v>6</v>
      </c>
      <c r="B8" s="38" t="str">
        <f>[6]Input!B8</f>
        <v>IND_CH_BTX_EXS</v>
      </c>
      <c r="C8" s="38" t="str">
        <f>[6]Input!C8</f>
        <v>IND_NGA</v>
      </c>
      <c r="D8" s="38">
        <f>[6]Input!D8</f>
        <v>9.898746550137993</v>
      </c>
      <c r="E8" s="38">
        <f>[6]Input!E8</f>
        <v>7.9189972401103956</v>
      </c>
      <c r="F8" s="38">
        <f>[6]Input!F8</f>
        <v>5.9392479300827832</v>
      </c>
      <c r="G8" s="38">
        <f>[6]Input!G8</f>
        <v>3.9594986200551978</v>
      </c>
      <c r="H8" s="38">
        <f>[6]Input!H8</f>
        <v>1.979749310027598</v>
      </c>
      <c r="I8" s="38">
        <f>[6]Input!I8</f>
        <v>0</v>
      </c>
      <c r="J8" s="38">
        <f>[6]Input!J8</f>
        <v>0</v>
      </c>
      <c r="K8" s="38">
        <f>[6]Input!K8</f>
        <v>0</v>
      </c>
      <c r="L8" s="38">
        <f>[6]Input!L8</f>
        <v>0</v>
      </c>
      <c r="Z8" s="57"/>
      <c r="AA8" s="55"/>
      <c r="AB8" s="55"/>
      <c r="AC8" s="55"/>
      <c r="AD8" s="55"/>
      <c r="AE8" s="55"/>
      <c r="AF8" s="55"/>
      <c r="AG8" s="55"/>
    </row>
    <row r="9" spans="1:36">
      <c r="A9" s="38">
        <f>[6]Input!A9</f>
        <v>7</v>
      </c>
      <c r="B9" s="38" t="str">
        <f>[6]Input!B9</f>
        <v>IND_CH_BTX_EXS</v>
      </c>
      <c r="C9" s="38" t="str">
        <f>[6]Input!C9</f>
        <v>IND_LPG</v>
      </c>
      <c r="D9" s="38">
        <f>[6]Input!D9</f>
        <v>2.2843261269549169</v>
      </c>
      <c r="E9" s="38">
        <f>[6]Input!E9</f>
        <v>1.8274609015639369</v>
      </c>
      <c r="F9" s="38">
        <f>[6]Input!F9</f>
        <v>1.370595676172953</v>
      </c>
      <c r="G9" s="38">
        <f>[6]Input!G9</f>
        <v>0.91373045078196902</v>
      </c>
      <c r="H9" s="38">
        <f>[6]Input!H9</f>
        <v>0.45686522539097701</v>
      </c>
      <c r="I9" s="38">
        <f>[6]Input!I9</f>
        <v>0</v>
      </c>
      <c r="J9" s="38">
        <f>[6]Input!J9</f>
        <v>0</v>
      </c>
      <c r="K9" s="38">
        <f>[6]Input!K9</f>
        <v>0</v>
      </c>
      <c r="L9" s="38">
        <f>[6]Input!L9</f>
        <v>0</v>
      </c>
      <c r="N9" s="50"/>
      <c r="O9" s="55"/>
      <c r="P9" s="3"/>
      <c r="Q9" s="3"/>
      <c r="R9" s="3"/>
      <c r="S9" s="50"/>
      <c r="T9" s="50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[6]Input!A10</f>
        <v>8</v>
      </c>
      <c r="B10" s="38" t="str">
        <f>[6]Input!B10</f>
        <v>IND_CH_BTX_EXS</v>
      </c>
      <c r="C10" s="38" t="str">
        <f>[6]Input!C10</f>
        <v>IND_HFO</v>
      </c>
      <c r="D10" s="38">
        <f>[6]Input!D10</f>
        <v>1.522884084636615</v>
      </c>
      <c r="E10" s="38">
        <f>[6]Input!E10</f>
        <v>1.2183072677092921</v>
      </c>
      <c r="F10" s="38">
        <f>[6]Input!F10</f>
        <v>0.91373045078196902</v>
      </c>
      <c r="G10" s="38">
        <f>[6]Input!G10</f>
        <v>0.60915363385464105</v>
      </c>
      <c r="H10" s="38">
        <f>[6]Input!H10</f>
        <v>0.30457681692732291</v>
      </c>
      <c r="I10" s="38">
        <f>[6]Input!I10</f>
        <v>0</v>
      </c>
      <c r="J10" s="38">
        <f>[6]Input!J10</f>
        <v>0</v>
      </c>
      <c r="K10" s="38">
        <f>[6]Input!K10</f>
        <v>0</v>
      </c>
      <c r="L10" s="38">
        <f>[6]Input!L10</f>
        <v>0</v>
      </c>
      <c r="N10" s="50"/>
      <c r="O10" s="55"/>
      <c r="P10" s="3"/>
      <c r="Q10" s="3"/>
      <c r="R10" s="3"/>
      <c r="S10" s="50"/>
      <c r="T10" s="50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[6]Input!A11</f>
        <v>9</v>
      </c>
      <c r="B11" s="38" t="str">
        <f>[6]Input!B11</f>
        <v>IND_CH_BTX_EXS</v>
      </c>
      <c r="C11" s="38" t="str">
        <f>[6]Input!C11</f>
        <v>IND_ETH</v>
      </c>
      <c r="D11" s="38">
        <f>[6]Input!D11</f>
        <v>8.3758624655014025</v>
      </c>
      <c r="E11" s="38">
        <f>[6]Input!E11</f>
        <v>6.7006899724011104</v>
      </c>
      <c r="F11" s="38">
        <f>[6]Input!F11</f>
        <v>5.0255174793008281</v>
      </c>
      <c r="G11" s="38">
        <f>[6]Input!G11</f>
        <v>3.350344986200545</v>
      </c>
      <c r="H11" s="38">
        <f>[6]Input!H11</f>
        <v>1.6751724931002749</v>
      </c>
      <c r="I11" s="38">
        <f>[6]Input!I11</f>
        <v>0</v>
      </c>
      <c r="J11" s="38">
        <f>[6]Input!J11</f>
        <v>0</v>
      </c>
      <c r="K11" s="38">
        <f>[6]Input!K11</f>
        <v>0</v>
      </c>
      <c r="L11" s="38">
        <f>[6]Input!L11</f>
        <v>0</v>
      </c>
      <c r="N11" s="50"/>
      <c r="O11" s="55"/>
      <c r="P11" s="3"/>
      <c r="Q11" s="3"/>
      <c r="R11" s="3"/>
      <c r="S11" s="50"/>
      <c r="T11" s="50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[6]Input!A12</f>
        <v>10</v>
      </c>
      <c r="B12" s="38" t="str">
        <f>[6]Input!B12</f>
        <v>IND_CH_BTX_EXS</v>
      </c>
      <c r="C12" s="38" t="str">
        <f>[6]Input!C12</f>
        <v>IND_NAP</v>
      </c>
      <c r="D12" s="38">
        <f>[6]Input!D12</f>
        <v>10.660188592456301</v>
      </c>
      <c r="E12" s="38">
        <f>[6]Input!E12</f>
        <v>8.5281508739650391</v>
      </c>
      <c r="F12" s="38">
        <f>[6]Input!F12</f>
        <v>6.396113155473782</v>
      </c>
      <c r="G12" s="38">
        <f>[6]Input!G12</f>
        <v>4.2640754369825222</v>
      </c>
      <c r="H12" s="38">
        <f>[6]Input!H12</f>
        <v>2.1320377184912571</v>
      </c>
      <c r="I12" s="38">
        <f>[6]Input!I12</f>
        <v>0</v>
      </c>
      <c r="J12" s="38">
        <f>[6]Input!J12</f>
        <v>0</v>
      </c>
      <c r="K12" s="38">
        <f>[6]Input!K12</f>
        <v>0</v>
      </c>
      <c r="L12" s="38">
        <f>[6]Input!L12</f>
        <v>0</v>
      </c>
      <c r="N12" s="50"/>
      <c r="O12" s="55"/>
      <c r="P12" s="56"/>
      <c r="Q12" s="50"/>
      <c r="R12" s="50"/>
      <c r="S12" s="50"/>
      <c r="T12" s="50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[6]Input!A13</f>
        <v>11</v>
      </c>
      <c r="B13" s="38" t="str">
        <f>[6]Input!B13</f>
        <v>IND_CH_AMM_EXS</v>
      </c>
      <c r="C13" s="38" t="str">
        <f>[6]Input!C13</f>
        <v>IND_NGA</v>
      </c>
      <c r="D13" s="38">
        <f>[6]Input!D13</f>
        <v>110.9311274509804</v>
      </c>
      <c r="E13" s="38">
        <f>[6]Input!E13</f>
        <v>88.744901960784304</v>
      </c>
      <c r="F13" s="38">
        <f>[6]Input!F13</f>
        <v>66.558676470588239</v>
      </c>
      <c r="G13" s="38">
        <f>[6]Input!G13</f>
        <v>44.372450980392152</v>
      </c>
      <c r="H13" s="38">
        <f>[6]Input!H13</f>
        <v>22.18622549019608</v>
      </c>
      <c r="I13" s="38">
        <f>[6]Input!I13</f>
        <v>0</v>
      </c>
      <c r="J13" s="38">
        <f>[6]Input!J13</f>
        <v>0</v>
      </c>
      <c r="K13" s="38">
        <f>[6]Input!K13</f>
        <v>0</v>
      </c>
      <c r="L13" s="38">
        <f>[6]Input!L13</f>
        <v>0</v>
      </c>
      <c r="N13" s="50"/>
      <c r="O13" s="55"/>
      <c r="P13" s="56"/>
      <c r="Q13" s="50"/>
      <c r="R13" s="50"/>
      <c r="S13" s="50"/>
      <c r="T13" s="50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[6]Input!A14</f>
        <v>12</v>
      </c>
      <c r="B14" s="38" t="str">
        <f>[6]Input!B14</f>
        <v>IND_CH_AMM_EXS</v>
      </c>
      <c r="C14" s="38" t="str">
        <f>[6]Input!C14</f>
        <v>IND_NAP</v>
      </c>
      <c r="D14" s="38">
        <f>[6]Input!D14</f>
        <v>4.8701470588235276</v>
      </c>
      <c r="E14" s="38">
        <f>[6]Input!E14</f>
        <v>3.8961176470588241</v>
      </c>
      <c r="F14" s="38">
        <f>[6]Input!F14</f>
        <v>2.922088235294118</v>
      </c>
      <c r="G14" s="38">
        <f>[6]Input!G14</f>
        <v>1.9480588235294121</v>
      </c>
      <c r="H14" s="38">
        <f>[6]Input!H14</f>
        <v>0.97402941176470603</v>
      </c>
      <c r="I14" s="38">
        <f>[6]Input!I14</f>
        <v>0</v>
      </c>
      <c r="J14" s="38">
        <f>[6]Input!J14</f>
        <v>0</v>
      </c>
      <c r="K14" s="38">
        <f>[6]Input!K14</f>
        <v>0</v>
      </c>
      <c r="L14" s="38">
        <f>[6]Input!L14</f>
        <v>0</v>
      </c>
      <c r="N14" s="50"/>
      <c r="O14" s="55"/>
      <c r="P14" s="56"/>
      <c r="Q14" s="50"/>
      <c r="R14" s="50"/>
      <c r="S14" s="50"/>
      <c r="T14" s="50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[6]Input!A15</f>
        <v>13</v>
      </c>
      <c r="B15" s="38" t="str">
        <f>[6]Input!B15</f>
        <v>IND_CH_AMM_EXS</v>
      </c>
      <c r="C15" s="38" t="str">
        <f>[6]Input!C15</f>
        <v>IND_COA</v>
      </c>
      <c r="D15" s="38">
        <f>[6]Input!D15</f>
        <v>9.1991666666666116</v>
      </c>
      <c r="E15" s="38">
        <f>[6]Input!E15</f>
        <v>7.3593333333333337</v>
      </c>
      <c r="F15" s="38">
        <f>[6]Input!F15</f>
        <v>5.5194999999999999</v>
      </c>
      <c r="G15" s="38">
        <f>[6]Input!G15</f>
        <v>3.6796666666666682</v>
      </c>
      <c r="H15" s="38">
        <f>[6]Input!H15</f>
        <v>1.839833333333333</v>
      </c>
      <c r="I15" s="38">
        <f>[6]Input!I15</f>
        <v>0</v>
      </c>
      <c r="J15" s="38">
        <f>[6]Input!J15</f>
        <v>0</v>
      </c>
      <c r="K15" s="38">
        <f>[6]Input!K15</f>
        <v>0</v>
      </c>
      <c r="L15" s="38">
        <f>[6]Input!L15</f>
        <v>0</v>
      </c>
      <c r="N15" s="50"/>
      <c r="O15" s="50"/>
      <c r="P15" s="50"/>
      <c r="Q15" s="50"/>
      <c r="R15" s="50"/>
      <c r="S15" s="50"/>
      <c r="T15" s="50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[6]Input!A16</f>
        <v>14</v>
      </c>
      <c r="B16" s="38" t="str">
        <f>[6]Input!B16</f>
        <v>IND_CH_MTH_EXS</v>
      </c>
      <c r="C16" s="38" t="str">
        <f>[6]Input!C16</f>
        <v>IND_NGA</v>
      </c>
      <c r="D16" s="38">
        <f>[6]Input!D16</f>
        <v>8.822377622377612</v>
      </c>
      <c r="E16" s="38">
        <f>[6]Input!E16</f>
        <v>7.0579020979020948</v>
      </c>
      <c r="F16" s="38">
        <f>[6]Input!F16</f>
        <v>5.2934265734265669</v>
      </c>
      <c r="G16" s="38">
        <f>[6]Input!G16</f>
        <v>3.5289510489510478</v>
      </c>
      <c r="H16" s="38">
        <f>[6]Input!H16</f>
        <v>1.7644755244755239</v>
      </c>
      <c r="I16" s="38">
        <f>[6]Input!I16</f>
        <v>0</v>
      </c>
      <c r="J16" s="38">
        <f>[6]Input!J16</f>
        <v>0</v>
      </c>
      <c r="K16" s="38">
        <f>[6]Input!K16</f>
        <v>0</v>
      </c>
      <c r="L16" s="38">
        <f>[6]Input!L16</f>
        <v>0</v>
      </c>
      <c r="N16" s="50"/>
      <c r="O16" s="50"/>
      <c r="P16" s="50"/>
      <c r="Q16" s="50"/>
      <c r="R16" s="50"/>
      <c r="S16" s="50"/>
      <c r="T16" s="50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[6]Input!A17</f>
        <v>15</v>
      </c>
      <c r="B17" s="38" t="str">
        <f>[6]Input!B17</f>
        <v>IND_CH_MTH_EXS</v>
      </c>
      <c r="C17" s="38" t="str">
        <f>[6]Input!C17</f>
        <v>IND_COA</v>
      </c>
      <c r="D17" s="38">
        <f>[6]Input!D17</f>
        <v>0.66167832167832163</v>
      </c>
      <c r="E17" s="38">
        <f>[6]Input!E17</f>
        <v>0.5293426573426574</v>
      </c>
      <c r="F17" s="38">
        <f>[6]Input!F17</f>
        <v>0.39700699300699299</v>
      </c>
      <c r="G17" s="38">
        <f>[6]Input!G17</f>
        <v>0.26467132867132859</v>
      </c>
      <c r="H17" s="38">
        <f>[6]Input!H17</f>
        <v>0.13233566433566429</v>
      </c>
      <c r="I17" s="38">
        <f>[6]Input!I17</f>
        <v>0</v>
      </c>
      <c r="J17" s="38">
        <f>[6]Input!J17</f>
        <v>0</v>
      </c>
      <c r="K17" s="38">
        <f>[6]Input!K17</f>
        <v>0</v>
      </c>
      <c r="L17" s="38">
        <f>[6]Input!L17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[6]Input!A18</f>
        <v>16</v>
      </c>
      <c r="B18" s="38" t="str">
        <f>[6]Input!B18</f>
        <v>IND_CH_EC_EXS</v>
      </c>
      <c r="C18" s="38" t="str">
        <f>[6]Input!C18</f>
        <v>IND_CH_ELC</v>
      </c>
      <c r="D18" s="38">
        <f>[6]Input!D18</f>
        <v>261.0202930049507</v>
      </c>
      <c r="E18" s="38">
        <f>[6]Input!E18</f>
        <v>0.52400136203654135</v>
      </c>
      <c r="F18" s="38">
        <f>[6]Input!F18</f>
        <v>0</v>
      </c>
      <c r="G18" s="38">
        <f>[6]Input!G18</f>
        <v>33.822499744843327</v>
      </c>
      <c r="H18" s="38">
        <f>[6]Input!H18</f>
        <v>40.800561604239007</v>
      </c>
      <c r="I18" s="38">
        <f>[6]Input!I18</f>
        <v>43.365299185631102</v>
      </c>
      <c r="J18" s="38">
        <f>[6]Input!J18</f>
        <v>28.135282390103821</v>
      </c>
      <c r="K18" s="38">
        <f>[6]Input!K18</f>
        <v>0</v>
      </c>
      <c r="L18" s="38">
        <f>[6]Input!L18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[6]Input!A19</f>
        <v>17</v>
      </c>
      <c r="B19" s="38" t="str">
        <f>[6]Input!B19</f>
        <v>IND_CH_OTH_HFO_EXS</v>
      </c>
      <c r="C19" s="38" t="str">
        <f>[6]Input!C19</f>
        <v>IND_HFO</v>
      </c>
      <c r="D19" s="38">
        <f>[6]Input!D19</f>
        <v>13.786585365853661</v>
      </c>
      <c r="E19" s="38">
        <f>[6]Input!E19</f>
        <v>11.48882113821138</v>
      </c>
      <c r="F19" s="38">
        <f>[6]Input!F19</f>
        <v>9.1910569105691078</v>
      </c>
      <c r="G19" s="38">
        <f>[6]Input!G19</f>
        <v>6.8932926829268304</v>
      </c>
      <c r="H19" s="38">
        <f>[6]Input!H19</f>
        <v>4.5955284552845539</v>
      </c>
      <c r="I19" s="38">
        <f>[6]Input!I19</f>
        <v>2.2977642276422769</v>
      </c>
      <c r="J19" s="38">
        <f>[6]Input!J19</f>
        <v>0</v>
      </c>
      <c r="K19" s="38">
        <f>[6]Input!K19</f>
        <v>0</v>
      </c>
      <c r="L19" s="38">
        <f>[6]Input!L19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[6]Input!A20</f>
        <v>18</v>
      </c>
      <c r="B20" s="38" t="str">
        <f>[6]Input!B20</f>
        <v>IND_CH_OTH_DST_EXS</v>
      </c>
      <c r="C20" s="38" t="str">
        <f>[6]Input!C20</f>
        <v>IND_BIO</v>
      </c>
      <c r="D20" s="38">
        <f>[6]Input!D20</f>
        <v>4.2108433734939759</v>
      </c>
      <c r="E20" s="38">
        <f>[6]Input!E20</f>
        <v>3.5090361445783129</v>
      </c>
      <c r="F20" s="38">
        <f>[6]Input!F20</f>
        <v>2.8072289156626509</v>
      </c>
      <c r="G20" s="38">
        <f>[6]Input!G20</f>
        <v>2.6668674698795178</v>
      </c>
      <c r="H20" s="38">
        <f>[6]Input!H20</f>
        <v>2.6668674698795178</v>
      </c>
      <c r="I20" s="38">
        <f>[6]Input!I20</f>
        <v>1.3334337349397589</v>
      </c>
      <c r="J20" s="38">
        <f>[6]Input!J20</f>
        <v>0</v>
      </c>
      <c r="K20" s="38">
        <f>[6]Input!K20</f>
        <v>0</v>
      </c>
      <c r="L20" s="38">
        <f>[6]Input!L20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[6]Input!A21</f>
        <v>19</v>
      </c>
      <c r="B21" s="38" t="str">
        <f>[6]Input!B21</f>
        <v>IND_CH_OTH_NGA_EXS</v>
      </c>
      <c r="C21" s="38" t="str">
        <f>[6]Input!C21</f>
        <v>IND_NGA</v>
      </c>
      <c r="D21" s="38">
        <f>[6]Input!D21</f>
        <v>61.841176470588231</v>
      </c>
      <c r="E21" s="38">
        <f>[6]Input!E21</f>
        <v>51.534313725490208</v>
      </c>
      <c r="F21" s="38">
        <f>[6]Input!F21</f>
        <v>46.867188475340313</v>
      </c>
      <c r="G21" s="38">
        <f>[6]Input!G21</f>
        <v>30.920588235294119</v>
      </c>
      <c r="H21" s="38">
        <f>[6]Input!H21</f>
        <v>20.613725490196082</v>
      </c>
      <c r="I21" s="38">
        <f>[6]Input!I21</f>
        <v>10.306862745098041</v>
      </c>
      <c r="J21" s="38">
        <f>[6]Input!J21</f>
        <v>0</v>
      </c>
      <c r="K21" s="38">
        <f>[6]Input!K21</f>
        <v>0</v>
      </c>
      <c r="L21" s="38">
        <f>[6]Input!L21</f>
        <v>0</v>
      </c>
    </row>
    <row r="22" spans="1:36">
      <c r="A22" s="38">
        <f>[6]Input!A22</f>
        <v>20</v>
      </c>
      <c r="B22" s="38" t="str">
        <f>[6]Input!B22</f>
        <v>IND_CH_OTH_COA_EXS</v>
      </c>
      <c r="C22" s="38" t="str">
        <f>[6]Input!C22</f>
        <v>IND_COA</v>
      </c>
      <c r="D22" s="38">
        <f>[6]Input!D22</f>
        <v>5.9939024390243896</v>
      </c>
      <c r="E22" s="38">
        <f>[6]Input!E22</f>
        <v>4.9949186991869921</v>
      </c>
      <c r="F22" s="38">
        <f>[6]Input!F22</f>
        <v>3.995934959349595</v>
      </c>
      <c r="G22" s="38">
        <f>[6]Input!G22</f>
        <v>2.9969512195121961</v>
      </c>
      <c r="H22" s="38">
        <f>[6]Input!H22</f>
        <v>1.997967479674797</v>
      </c>
      <c r="I22" s="38">
        <f>[6]Input!I22</f>
        <v>0.99898373983739863</v>
      </c>
      <c r="J22" s="38">
        <f>[6]Input!J22</f>
        <v>0</v>
      </c>
      <c r="K22" s="38">
        <f>[6]Input!K22</f>
        <v>0</v>
      </c>
      <c r="L22" s="38">
        <f>[6]Input!L22</f>
        <v>0</v>
      </c>
    </row>
    <row r="23" spans="1:36">
      <c r="A23" s="38">
        <f>[6]Input!A23</f>
        <v>21</v>
      </c>
      <c r="B23" s="38" t="str">
        <f>[6]Input!B23</f>
        <v>IND_CH_OTH_COK_EXS</v>
      </c>
      <c r="C23" s="38" t="str">
        <f>[6]Input!C23</f>
        <v>IND_COK</v>
      </c>
      <c r="D23" s="38">
        <f>[6]Input!D23</f>
        <v>0.37195121951219517</v>
      </c>
      <c r="E23" s="38">
        <f>[6]Input!E23</f>
        <v>0.30995934959349591</v>
      </c>
      <c r="F23" s="38">
        <f>[6]Input!F23</f>
        <v>0.24796747967479679</v>
      </c>
      <c r="G23" s="38">
        <f>[6]Input!G23</f>
        <v>0.18597560975609759</v>
      </c>
      <c r="H23" s="38">
        <f>[6]Input!H23</f>
        <v>0.1239837398373984</v>
      </c>
      <c r="I23" s="38">
        <f>[6]Input!I23</f>
        <v>6.1991869918699198E-2</v>
      </c>
      <c r="J23" s="38">
        <f>[6]Input!J23</f>
        <v>0</v>
      </c>
      <c r="K23" s="38">
        <f>[6]Input!K23</f>
        <v>0</v>
      </c>
      <c r="L23" s="38">
        <f>[6]Input!L23</f>
        <v>0</v>
      </c>
    </row>
    <row r="24" spans="1:36">
      <c r="A24" s="38">
        <f>[6]Input!A24</f>
        <v>22</v>
      </c>
      <c r="B24" s="38" t="str">
        <f>[6]Input!B24</f>
        <v>IND_CH_OTH_ETH_EXS</v>
      </c>
      <c r="C24" s="38" t="str">
        <f>[6]Input!C24</f>
        <v>IND_ETH</v>
      </c>
      <c r="D24" s="38">
        <f>[6]Input!D24</f>
        <v>21.307228915662652</v>
      </c>
      <c r="E24" s="38">
        <f>[6]Input!E24</f>
        <v>17.756024096385541</v>
      </c>
      <c r="F24" s="38">
        <f>[6]Input!F24</f>
        <v>14.204819277108429</v>
      </c>
      <c r="G24" s="38">
        <f>[6]Input!G24</f>
        <v>10.653614457831329</v>
      </c>
      <c r="H24" s="38">
        <f>[6]Input!H24</f>
        <v>7.1024096385542164</v>
      </c>
      <c r="I24" s="38">
        <f>[6]Input!I24</f>
        <v>3.5512048192771082</v>
      </c>
      <c r="J24" s="38">
        <f>[6]Input!J24</f>
        <v>0</v>
      </c>
      <c r="K24" s="38">
        <f>[6]Input!K24</f>
        <v>0</v>
      </c>
      <c r="L24" s="38">
        <f>[6]Input!L24</f>
        <v>0</v>
      </c>
    </row>
    <row r="25" spans="1:36">
      <c r="A25" s="38">
        <f>[6]Input!A25</f>
        <v>23</v>
      </c>
      <c r="B25" s="38" t="str">
        <f>[6]Input!B25</f>
        <v>IND_CH_OTH_NAP_EXS</v>
      </c>
      <c r="C25" s="38" t="str">
        <f>[6]Input!C25</f>
        <v>IND_NAP</v>
      </c>
      <c r="D25" s="38">
        <f>[6]Input!D25</f>
        <v>0.82530120481927716</v>
      </c>
      <c r="E25" s="38">
        <f>[6]Input!E25</f>
        <v>0.68775100401606437</v>
      </c>
      <c r="F25" s="38">
        <f>[6]Input!F25</f>
        <v>0.55020080321285147</v>
      </c>
      <c r="G25" s="38">
        <f>[6]Input!G25</f>
        <v>0.41265060240963858</v>
      </c>
      <c r="H25" s="38">
        <f>[6]Input!H25</f>
        <v>0.27510040160642568</v>
      </c>
      <c r="I25" s="38">
        <f>[6]Input!I25</f>
        <v>0.13755020080321301</v>
      </c>
      <c r="J25" s="38">
        <f>[6]Input!J25</f>
        <v>0</v>
      </c>
      <c r="K25" s="38">
        <f>[6]Input!K25</f>
        <v>0</v>
      </c>
      <c r="L25" s="38">
        <f>[6]Input!L25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[6]Input!A26</f>
        <v>24</v>
      </c>
      <c r="B26" s="38" t="str">
        <f>[6]Input!B26</f>
        <v>IND_CH_OTH_ELC_EXS</v>
      </c>
      <c r="C26" s="38" t="str">
        <f>[6]Input!C26</f>
        <v>IND_CH_ELC</v>
      </c>
      <c r="D26" s="38">
        <f>[6]Input!D26</f>
        <v>25.390625</v>
      </c>
      <c r="E26" s="38">
        <f>[6]Input!E26</f>
        <v>21.158854166666671</v>
      </c>
      <c r="F26" s="38">
        <f>[6]Input!F26</f>
        <v>16.927083333333339</v>
      </c>
      <c r="G26" s="38">
        <f>[6]Input!G26</f>
        <v>12.6953125</v>
      </c>
      <c r="H26" s="38">
        <f>[6]Input!H26</f>
        <v>8.4635416666666679</v>
      </c>
      <c r="I26" s="38">
        <f>[6]Input!I26</f>
        <v>4.2317708333333339</v>
      </c>
      <c r="J26" s="38">
        <f>[6]Input!J26</f>
        <v>0</v>
      </c>
      <c r="K26" s="38">
        <f>[6]Input!K26</f>
        <v>0</v>
      </c>
      <c r="L26" s="38">
        <f>[6]Input!L26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[6]Input!A27</f>
        <v>25</v>
      </c>
      <c r="B27" s="38" t="str">
        <f>[6]Input!B27</f>
        <v>IND_CH_OTH_LPG_EXS</v>
      </c>
      <c r="C27" s="38" t="str">
        <f>[6]Input!C27</f>
        <v>IND_LPG</v>
      </c>
      <c r="D27" s="38">
        <f>[6]Input!D27</f>
        <v>7.6235294117647072</v>
      </c>
      <c r="E27" s="38">
        <f>[6]Input!E27</f>
        <v>6.3529411764705879</v>
      </c>
      <c r="F27" s="38">
        <f>[6]Input!F27</f>
        <v>5.0823529411764712</v>
      </c>
      <c r="G27" s="38">
        <f>[6]Input!G27</f>
        <v>3.8117647058823541</v>
      </c>
      <c r="H27" s="38">
        <f>[6]Input!H27</f>
        <v>2.5411764705882338</v>
      </c>
      <c r="I27" s="38">
        <f>[6]Input!I27</f>
        <v>1.270588235294118</v>
      </c>
      <c r="J27" s="38">
        <f>[6]Input!J27</f>
        <v>0</v>
      </c>
      <c r="K27" s="38">
        <f>[6]Input!K27</f>
        <v>0</v>
      </c>
      <c r="L27" s="38">
        <f>[6]Input!L27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[6]Input!A28</f>
        <v>26</v>
      </c>
      <c r="B28" s="38" t="str">
        <f>[6]Input!B28</f>
        <v>IND_CH_MD_ELC_EXS</v>
      </c>
      <c r="C28" s="38" t="str">
        <f>[6]Input!C28</f>
        <v>IND_CH_ELC</v>
      </c>
      <c r="D28" s="38">
        <f>[6]Input!D28</f>
        <v>168.5681395348837</v>
      </c>
      <c r="E28" s="38">
        <f>[6]Input!E28</f>
        <v>134.85451162790699</v>
      </c>
      <c r="F28" s="38">
        <f>[6]Input!F28</f>
        <v>101.1408837209302</v>
      </c>
      <c r="G28" s="38">
        <f>[6]Input!G28</f>
        <v>67.427255813953494</v>
      </c>
      <c r="H28" s="38">
        <f>[6]Input!H28</f>
        <v>33.71362790697674</v>
      </c>
      <c r="I28" s="38">
        <f>[6]Input!I28</f>
        <v>0</v>
      </c>
      <c r="J28" s="38">
        <f>[6]Input!J28</f>
        <v>0</v>
      </c>
      <c r="K28" s="38">
        <f>[6]Input!K28</f>
        <v>0</v>
      </c>
      <c r="L28" s="38">
        <f>[6]Input!L28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[6]Input!A29</f>
        <v>27</v>
      </c>
      <c r="B29" s="38" t="str">
        <f>[6]Input!B29</f>
        <v>IND_CH_MD_OIL_EXS</v>
      </c>
      <c r="C29" s="38" t="str">
        <f>[6]Input!C29</f>
        <v>IND_LPG</v>
      </c>
      <c r="D29" s="38">
        <f>[6]Input!D29</f>
        <v>3.7901941055865742</v>
      </c>
      <c r="E29" s="38">
        <f>[6]Input!E29</f>
        <v>6.5831999999999988</v>
      </c>
      <c r="F29" s="38">
        <f>[6]Input!F29</f>
        <v>0</v>
      </c>
      <c r="G29" s="38">
        <f>[6]Input!G29</f>
        <v>0</v>
      </c>
      <c r="H29" s="38">
        <f>[6]Input!H29</f>
        <v>0</v>
      </c>
      <c r="I29" s="38">
        <f>[6]Input!I29</f>
        <v>0</v>
      </c>
      <c r="J29" s="38">
        <f>[6]Input!J29</f>
        <v>0</v>
      </c>
      <c r="K29" s="38">
        <f>[6]Input!K29</f>
        <v>0</v>
      </c>
      <c r="L29" s="38">
        <f>[6]Input!L29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[6]Input!A30</f>
        <v>28</v>
      </c>
      <c r="B30" s="38" t="str">
        <f>[6]Input!B30</f>
        <v>IND_CH_MD_OIL_EXS</v>
      </c>
      <c r="C30" s="38" t="str">
        <f>[6]Input!C30</f>
        <v>IND_OIL</v>
      </c>
      <c r="D30" s="38">
        <f>[6]Input!D30</f>
        <v>0</v>
      </c>
      <c r="E30" s="38">
        <f>[6]Input!E30</f>
        <v>0</v>
      </c>
      <c r="F30" s="38">
        <f>[6]Input!F30</f>
        <v>4.9373999999999993</v>
      </c>
      <c r="G30" s="38">
        <f>[6]Input!G30</f>
        <v>3.291599999999999</v>
      </c>
      <c r="H30" s="38">
        <f>[6]Input!H30</f>
        <v>1.645799999999999</v>
      </c>
      <c r="I30" s="38">
        <f>[6]Input!I30</f>
        <v>0</v>
      </c>
      <c r="J30" s="38">
        <f>[6]Input!J30</f>
        <v>0</v>
      </c>
      <c r="K30" s="38">
        <f>[6]Input!K30</f>
        <v>0</v>
      </c>
      <c r="L30" s="38">
        <f>[6]Input!L30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[6]Input!A31</f>
        <v>29</v>
      </c>
      <c r="B31" s="38" t="str">
        <f>[6]Input!B31</f>
        <v>IND_CH_MD_OIL_EXS</v>
      </c>
      <c r="C31" s="38" t="str">
        <f>[6]Input!C31</f>
        <v>IND_NAP</v>
      </c>
      <c r="D31" s="38">
        <f>[6]Input!D31</f>
        <v>4.4388058944134254</v>
      </c>
      <c r="E31" s="38">
        <f>[6]Input!E31</f>
        <v>0</v>
      </c>
      <c r="F31" s="38">
        <f>[6]Input!F31</f>
        <v>0</v>
      </c>
      <c r="G31" s="38">
        <f>[6]Input!G31</f>
        <v>0</v>
      </c>
      <c r="H31" s="38">
        <f>[6]Input!H31</f>
        <v>0</v>
      </c>
      <c r="I31" s="38">
        <f>[6]Input!I31</f>
        <v>0</v>
      </c>
      <c r="J31" s="38">
        <f>[6]Input!J31</f>
        <v>0</v>
      </c>
      <c r="K31" s="38">
        <f>[6]Input!K31</f>
        <v>0</v>
      </c>
      <c r="L31" s="38">
        <f>[6]Input!L31</f>
        <v>0</v>
      </c>
    </row>
    <row r="32" spans="1:36">
      <c r="A32" s="38">
        <f>[6]Input!A32</f>
        <v>30</v>
      </c>
      <c r="B32" s="38" t="str">
        <f>[6]Input!B32</f>
        <v>IND_CH_HVC_ETHSC_NEW</v>
      </c>
      <c r="C32" s="38" t="str">
        <f>[6]Input!C32</f>
        <v>IND_ETH</v>
      </c>
      <c r="D32" s="38">
        <f>[6]Input!D32</f>
        <v>11.96509169523792</v>
      </c>
      <c r="E32" s="38">
        <f>[6]Input!E32</f>
        <v>58.299137486704502</v>
      </c>
      <c r="F32" s="38">
        <f>[6]Input!F32</f>
        <v>87.837019665021216</v>
      </c>
      <c r="G32" s="38">
        <f>[6]Input!G32</f>
        <v>155.20579445330779</v>
      </c>
      <c r="H32" s="38">
        <f>[6]Input!H32</f>
        <v>218.30766062504449</v>
      </c>
      <c r="I32" s="38">
        <f>[6]Input!I32</f>
        <v>245.50403576831249</v>
      </c>
      <c r="J32" s="38">
        <f>[6]Input!J32</f>
        <v>251.9975693308001</v>
      </c>
      <c r="K32" s="38">
        <f>[6]Input!K32</f>
        <v>251.9975693308001</v>
      </c>
      <c r="L32" s="38">
        <f>[6]Input!L32</f>
        <v>254.93064149179301</v>
      </c>
    </row>
    <row r="33" spans="1:30">
      <c r="A33" s="38">
        <f>[6]Input!A33</f>
        <v>31</v>
      </c>
      <c r="B33" s="38" t="str">
        <f>[6]Input!B33</f>
        <v>IND_CH_HVC_NCC_NEW</v>
      </c>
      <c r="C33" s="38" t="str">
        <f>[6]Input!C33</f>
        <v>IND_NAP</v>
      </c>
      <c r="D33" s="38">
        <f>[6]Input!D33</f>
        <v>0</v>
      </c>
      <c r="E33" s="38">
        <f>[6]Input!E33</f>
        <v>0</v>
      </c>
      <c r="F33" s="38">
        <f>[6]Input!F33</f>
        <v>3.5528909756800719</v>
      </c>
      <c r="G33" s="38">
        <f>[6]Input!G33</f>
        <v>3.552890975680068</v>
      </c>
      <c r="H33" s="38">
        <f>[6]Input!H33</f>
        <v>3.5528909756800711</v>
      </c>
      <c r="I33" s="38">
        <f>[6]Input!I33</f>
        <v>3.5528909756800719</v>
      </c>
      <c r="J33" s="38">
        <f>[6]Input!J33</f>
        <v>0.53512326167140856</v>
      </c>
      <c r="K33" s="38">
        <f>[6]Input!K33</f>
        <v>3.5528909756800719</v>
      </c>
      <c r="L33" s="38">
        <f>[6]Input!L33</f>
        <v>0</v>
      </c>
    </row>
    <row r="34" spans="1:30">
      <c r="A34" s="38">
        <f>[6]Input!A34</f>
        <v>32</v>
      </c>
      <c r="B34" s="38" t="str">
        <f>[6]Input!B34</f>
        <v>IND_CH_OLF_PDH_NEW</v>
      </c>
      <c r="C34" s="38" t="str">
        <f>[6]Input!C34</f>
        <v>IND_LPG</v>
      </c>
      <c r="D34" s="38">
        <f>[6]Input!D34</f>
        <v>0</v>
      </c>
      <c r="E34" s="38">
        <f>[6]Input!E34</f>
        <v>0</v>
      </c>
      <c r="F34" s="38">
        <f>[6]Input!F34</f>
        <v>0</v>
      </c>
      <c r="G34" s="38">
        <f>[6]Input!G34</f>
        <v>134.37719788727671</v>
      </c>
      <c r="H34" s="38">
        <f>[6]Input!H34</f>
        <v>218.6036702645815</v>
      </c>
      <c r="I34" s="38">
        <f>[6]Input!I34</f>
        <v>218.6036702645815</v>
      </c>
      <c r="J34" s="38">
        <f>[6]Input!J34</f>
        <v>226.8947269372776</v>
      </c>
      <c r="K34" s="38">
        <f>[6]Input!K34</f>
        <v>238.6502805453664</v>
      </c>
      <c r="L34" s="38">
        <f>[6]Input!L34</f>
        <v>240.0341659807971</v>
      </c>
    </row>
    <row r="35" spans="1:30">
      <c r="A35" s="38">
        <f>[6]Input!A35</f>
        <v>33</v>
      </c>
      <c r="B35" s="38" t="str">
        <f>[6]Input!B35</f>
        <v>IND_CH_OLF_MTO_NEW</v>
      </c>
      <c r="C35" s="38" t="str">
        <f>[6]Input!C35</f>
        <v>IND_NGA</v>
      </c>
      <c r="D35" s="38">
        <f>[6]Input!D35</f>
        <v>88.019318467962393</v>
      </c>
      <c r="E35" s="38">
        <f>[6]Input!E35</f>
        <v>157.19016227860391</v>
      </c>
      <c r="F35" s="38">
        <f>[6]Input!F35</f>
        <v>158.92096951360881</v>
      </c>
      <c r="G35" s="38">
        <f>[6]Input!G35</f>
        <v>94.612323466456957</v>
      </c>
      <c r="H35" s="38">
        <f>[6]Input!H35</f>
        <v>76.055101693712587</v>
      </c>
      <c r="I35" s="38">
        <f>[6]Input!I35</f>
        <v>135.39438787863841</v>
      </c>
      <c r="J35" s="38">
        <f>[6]Input!J35</f>
        <v>133.71211694759441</v>
      </c>
      <c r="K35" s="38">
        <f>[6]Input!K35</f>
        <v>124.67796785427321</v>
      </c>
      <c r="L35" s="38">
        <f>[6]Input!L35</f>
        <v>125.6488089217559</v>
      </c>
    </row>
    <row r="36" spans="1:30">
      <c r="A36" s="38">
        <f>[6]Input!A36</f>
        <v>34</v>
      </c>
      <c r="B36" s="38" t="str">
        <f>[6]Input!B36</f>
        <v>IND_CH_AMM_NGASR_NEW</v>
      </c>
      <c r="C36" s="38" t="str">
        <f>[6]Input!C36</f>
        <v>IND_NGA</v>
      </c>
      <c r="D36" s="38">
        <f>[6]Input!D36</f>
        <v>0</v>
      </c>
      <c r="E36" s="38">
        <f>[6]Input!E36</f>
        <v>85.990219100963088</v>
      </c>
      <c r="F36" s="38">
        <f>[6]Input!F36</f>
        <v>80.802772177071802</v>
      </c>
      <c r="G36" s="38">
        <f>[6]Input!G36</f>
        <v>75.611331837534735</v>
      </c>
      <c r="H36" s="38">
        <f>[6]Input!H36</f>
        <v>70.427878329289243</v>
      </c>
      <c r="I36" s="38">
        <f>[6]Input!I36</f>
        <v>70.427878329289243</v>
      </c>
      <c r="J36" s="38">
        <f>[6]Input!J36</f>
        <v>0</v>
      </c>
      <c r="K36" s="38">
        <f>[6]Input!K36</f>
        <v>0</v>
      </c>
      <c r="L36" s="38">
        <f>[6]Input!L36</f>
        <v>0</v>
      </c>
    </row>
    <row r="37" spans="1:30">
      <c r="A37" s="38">
        <f>[6]Input!A37</f>
        <v>35</v>
      </c>
      <c r="B37" s="38" t="str">
        <f>[6]Input!B37</f>
        <v>IND_CH_AMM_NAPPOX_NEW</v>
      </c>
      <c r="C37" s="38" t="str">
        <f>[6]Input!C37</f>
        <v>IND_NAP</v>
      </c>
      <c r="D37" s="38">
        <f>[6]Input!D37</f>
        <v>23.744027999999851</v>
      </c>
      <c r="E37" s="38">
        <f>[6]Input!E37</f>
        <v>22.64735081345983</v>
      </c>
      <c r="F37" s="38">
        <f>[6]Input!F37</f>
        <v>84.697536980143497</v>
      </c>
      <c r="G37" s="38">
        <f>[6]Input!G37</f>
        <v>87.820003046952479</v>
      </c>
      <c r="H37" s="38">
        <f>[6]Input!H37</f>
        <v>102.5705884909231</v>
      </c>
      <c r="I37" s="38">
        <f>[6]Input!I37</f>
        <v>117.32117393489391</v>
      </c>
      <c r="J37" s="38">
        <f>[6]Input!J37</f>
        <v>120.47649184970579</v>
      </c>
      <c r="K37" s="38">
        <f>[6]Input!K37</f>
        <v>117.4587241356971</v>
      </c>
      <c r="L37" s="38">
        <f>[6]Input!L37</f>
        <v>121.0116151113772</v>
      </c>
    </row>
    <row r="38" spans="1:30">
      <c r="A38" s="38">
        <f>[6]Input!A38</f>
        <v>36</v>
      </c>
      <c r="B38" s="38" t="str">
        <f>[6]Input!B38</f>
        <v>IND_CH_AMM_COAGSF_NEW</v>
      </c>
      <c r="C38" s="38" t="str">
        <f>[6]Input!C38</f>
        <v>IND_COA</v>
      </c>
      <c r="D38" s="38">
        <f>[6]Input!D38</f>
        <v>0</v>
      </c>
      <c r="E38" s="38">
        <f>[6]Input!E38</f>
        <v>0</v>
      </c>
      <c r="F38" s="38">
        <f>[6]Input!F38</f>
        <v>13.099499575067449</v>
      </c>
      <c r="G38" s="38">
        <f>[6]Input!G38</f>
        <v>112.6636492355377</v>
      </c>
      <c r="H38" s="38">
        <f>[6]Input!H38</f>
        <v>171.51313862478321</v>
      </c>
      <c r="I38" s="38">
        <f>[6]Input!I38</f>
        <v>208.8827034876258</v>
      </c>
      <c r="J38" s="38">
        <f>[6]Input!J38</f>
        <v>178.68341272234909</v>
      </c>
      <c r="K38" s="38">
        <f>[6]Input!K38</f>
        <v>196.40825617654639</v>
      </c>
      <c r="L38" s="38">
        <f>[6]Input!L38</f>
        <v>219.0089030338095</v>
      </c>
      <c r="AD38" s="28"/>
    </row>
    <row r="39" spans="1:30">
      <c r="A39" s="38">
        <f>[6]Input!A39</f>
        <v>37</v>
      </c>
      <c r="B39" s="38" t="str">
        <f>[6]Input!B39</f>
        <v>IND_CH_AMM_ELCSYS_NEW</v>
      </c>
      <c r="C39" s="38" t="str">
        <f>[6]Input!C39</f>
        <v>IND_HH2_WE</v>
      </c>
      <c r="D39" s="38">
        <f>[6]Input!D39</f>
        <v>0</v>
      </c>
      <c r="E39" s="38">
        <f>[6]Input!E39</f>
        <v>0</v>
      </c>
      <c r="F39" s="38">
        <f>[6]Input!F39</f>
        <v>0</v>
      </c>
      <c r="G39" s="38">
        <f>[6]Input!G39</f>
        <v>0</v>
      </c>
      <c r="H39" s="38">
        <f>[6]Input!H39</f>
        <v>0</v>
      </c>
      <c r="I39" s="38">
        <f>[6]Input!I39</f>
        <v>37.554339273065871</v>
      </c>
      <c r="J39" s="38">
        <f>[6]Input!J39</f>
        <v>210.08135327303029</v>
      </c>
      <c r="K39" s="38">
        <f>[6]Input!K39</f>
        <v>181.94986068602881</v>
      </c>
      <c r="L39" s="38">
        <f>[6]Input!L39</f>
        <v>132.60539576469219</v>
      </c>
    </row>
    <row r="40" spans="1:30">
      <c r="A40" s="38">
        <f>[6]Input!A40</f>
        <v>38</v>
      </c>
      <c r="B40" s="38" t="str">
        <f>[6]Input!B40</f>
        <v>IND_CH_MTH_NGASR_NEW</v>
      </c>
      <c r="C40" s="38" t="str">
        <f>[6]Input!C40</f>
        <v>IND_NGA</v>
      </c>
      <c r="D40" s="38">
        <f>[6]Input!D40</f>
        <v>0</v>
      </c>
      <c r="E40" s="38">
        <f>[6]Input!E40</f>
        <v>1.283313447825938</v>
      </c>
      <c r="F40" s="38">
        <f>[6]Input!F40</f>
        <v>1.233899728671676</v>
      </c>
      <c r="G40" s="38">
        <f>[6]Input!G40</f>
        <v>14.71437702043603</v>
      </c>
      <c r="H40" s="38">
        <f>[6]Input!H40</f>
        <v>14.71390923934297</v>
      </c>
      <c r="I40" s="38">
        <f>[6]Input!I40</f>
        <v>35.040638354548847</v>
      </c>
      <c r="J40" s="38">
        <f>[6]Input!J40</f>
        <v>35.038053597910661</v>
      </c>
      <c r="K40" s="38">
        <f>[6]Input!K40</f>
        <v>33.806330347622222</v>
      </c>
      <c r="L40" s="38">
        <f>[6]Input!L40</f>
        <v>27.06523735309495</v>
      </c>
    </row>
    <row r="41" spans="1:30">
      <c r="A41" s="38">
        <f>[6]Input!A41</f>
        <v>39</v>
      </c>
      <c r="B41" s="38" t="str">
        <f>[6]Input!B41</f>
        <v>IND_CH_MTH_LPGPOX_NEW</v>
      </c>
      <c r="C41" s="38" t="str">
        <f>[6]Input!C41</f>
        <v>IND_LPG</v>
      </c>
      <c r="D41" s="38">
        <f>[6]Input!D41</f>
        <v>1.1067783943242659</v>
      </c>
      <c r="E41" s="38">
        <f>[6]Input!E41</f>
        <v>10.133315793290929</v>
      </c>
      <c r="F41" s="38">
        <f>[6]Input!F41</f>
        <v>18.118507040261061</v>
      </c>
      <c r="G41" s="38">
        <f>[6]Input!G41</f>
        <v>17.011728645936969</v>
      </c>
      <c r="H41" s="38">
        <f>[6]Input!H41</f>
        <v>0</v>
      </c>
      <c r="I41" s="38">
        <f>[6]Input!I41</f>
        <v>12.43554292028235</v>
      </c>
      <c r="J41" s="38">
        <f>[6]Input!J41</f>
        <v>13.139439043519509</v>
      </c>
      <c r="K41" s="38">
        <f>[6]Input!K41</f>
        <v>-5.4204523820210222E-7</v>
      </c>
      <c r="L41" s="38">
        <f>[6]Input!L41</f>
        <v>0</v>
      </c>
    </row>
    <row r="42" spans="1:30">
      <c r="A42" s="38">
        <f>[6]Input!A42</f>
        <v>40</v>
      </c>
      <c r="B42" s="38" t="str">
        <f>[6]Input!B42</f>
        <v>IND_CH_MTH_ELCSYS_NEW</v>
      </c>
      <c r="C42" s="38" t="str">
        <f>[6]Input!C42</f>
        <v>IND_HH2_WE</v>
      </c>
      <c r="D42" s="38">
        <f>[6]Input!D42</f>
        <v>0</v>
      </c>
      <c r="E42" s="38">
        <f>[6]Input!E42</f>
        <v>9.0009000900071759E-2</v>
      </c>
      <c r="F42" s="38">
        <f>[6]Input!F42</f>
        <v>9.0009000900090633E-2</v>
      </c>
      <c r="G42" s="38">
        <f>[6]Input!G42</f>
        <v>9.0009000900041408E-2</v>
      </c>
      <c r="H42" s="38">
        <f>[6]Input!H42</f>
        <v>43.159893219725383</v>
      </c>
      <c r="I42" s="38">
        <f>[6]Input!I42</f>
        <v>5.5155449457594621</v>
      </c>
      <c r="J42" s="38">
        <f>[6]Input!J42</f>
        <v>5.4182538750812306</v>
      </c>
      <c r="K42" s="38">
        <f>[6]Input!K42</f>
        <v>29.657910078100649</v>
      </c>
      <c r="L42" s="38">
        <f>[6]Input!L42</f>
        <v>39.824327164594948</v>
      </c>
    </row>
    <row r="43" spans="1:30">
      <c r="A43" s="38">
        <f>[6]Input!A43</f>
        <v>41</v>
      </c>
      <c r="B43" s="38" t="str">
        <f>[6]Input!B43</f>
        <v>IND_CH_MTH_NGASR_CCS_NEW</v>
      </c>
      <c r="C43" s="38" t="str">
        <f>[6]Input!C43</f>
        <v>IND_NGA</v>
      </c>
      <c r="D43" s="38">
        <f>[6]Input!D43</f>
        <v>0</v>
      </c>
      <c r="E43" s="38">
        <f>[6]Input!E43</f>
        <v>0</v>
      </c>
      <c r="F43" s="38">
        <f>[6]Input!F43</f>
        <v>0</v>
      </c>
      <c r="G43" s="38">
        <f>[6]Input!G43</f>
        <v>0</v>
      </c>
      <c r="H43" s="38">
        <f>[6]Input!H43</f>
        <v>7.5362674036363625E-4</v>
      </c>
      <c r="I43" s="38">
        <f>[6]Input!I43</f>
        <v>4.6867531199999996E-3</v>
      </c>
      <c r="J43" s="38">
        <f>[6]Input!J43</f>
        <v>2.9105236363636371E-2</v>
      </c>
      <c r="K43" s="38">
        <f>[6]Input!K43</f>
        <v>2.9105750754249961E-2</v>
      </c>
      <c r="L43" s="38">
        <f>[6]Input!L43</f>
        <v>1.066780909090904</v>
      </c>
    </row>
    <row r="44" spans="1:30">
      <c r="A44" s="38">
        <f>[6]Input!A44</f>
        <v>42</v>
      </c>
      <c r="B44" s="38" t="str">
        <f>[6]Input!B44</f>
        <v>IND_CH_EC_NEW</v>
      </c>
      <c r="C44" s="38" t="str">
        <f>[6]Input!C44</f>
        <v>IND_CH_ELC</v>
      </c>
      <c r="D44" s="38">
        <f>[6]Input!D44</f>
        <v>0</v>
      </c>
      <c r="E44" s="38">
        <f>[6]Input!E44</f>
        <v>247.71840521882629</v>
      </c>
      <c r="F44" s="38">
        <f>[6]Input!F44</f>
        <v>247.7154484543471</v>
      </c>
      <c r="G44" s="38">
        <f>[6]Input!G44</f>
        <v>247.71840521882629</v>
      </c>
      <c r="H44" s="38">
        <f>[6]Input!H44</f>
        <v>247.71840521882621</v>
      </c>
      <c r="I44" s="38">
        <f>[6]Input!I44</f>
        <v>247.71840521882629</v>
      </c>
      <c r="J44" s="38">
        <f>[6]Input!J44</f>
        <v>258.01756930645939</v>
      </c>
      <c r="K44" s="38">
        <f>[6]Input!K44</f>
        <v>274.22796883101768</v>
      </c>
      <c r="L44" s="38">
        <f>[6]Input!L44</f>
        <v>279.95034357615089</v>
      </c>
    </row>
    <row r="45" spans="1:30">
      <c r="A45" s="38">
        <f>[6]Input!A45</f>
        <v>43</v>
      </c>
      <c r="B45" s="38" t="str">
        <f>[6]Input!B45</f>
        <v>IND_CH_OTH_NGA_NEW</v>
      </c>
      <c r="C45" s="38" t="str">
        <f>[6]Input!C45</f>
        <v>IND_NGA</v>
      </c>
      <c r="D45" s="38">
        <f>[6]Input!D45</f>
        <v>111.09820191736129</v>
      </c>
      <c r="E45" s="38">
        <f>[6]Input!E45</f>
        <v>0</v>
      </c>
      <c r="F45" s="38">
        <f>[6]Input!F45</f>
        <v>111.09820191736129</v>
      </c>
      <c r="G45" s="38">
        <f>[6]Input!G45</f>
        <v>20.13613736846666</v>
      </c>
      <c r="H45" s="38">
        <f>[6]Input!H45</f>
        <v>0</v>
      </c>
      <c r="I45" s="38">
        <f>[6]Input!I45</f>
        <v>0</v>
      </c>
      <c r="J45" s="38">
        <f>[6]Input!J45</f>
        <v>0</v>
      </c>
      <c r="K45" s="38">
        <f>[6]Input!K45</f>
        <v>0</v>
      </c>
      <c r="L45" s="38">
        <f>[6]Input!L45</f>
        <v>0</v>
      </c>
    </row>
    <row r="46" spans="1:30">
      <c r="A46" s="38">
        <f>[6]Input!A46</f>
        <v>44</v>
      </c>
      <c r="B46" s="38" t="str">
        <f>[6]Input!B46</f>
        <v>IND_CH_OTH_ETH_NEW</v>
      </c>
      <c r="C46" s="38" t="str">
        <f>[6]Input!C46</f>
        <v>IND_ETH</v>
      </c>
      <c r="D46" s="38">
        <f>[6]Input!D46</f>
        <v>57.897550022492688</v>
      </c>
      <c r="E46" s="38">
        <f>[6]Input!E46</f>
        <v>57.897550022492688</v>
      </c>
      <c r="F46" s="38">
        <f>[6]Input!F46</f>
        <v>34.079530736409673</v>
      </c>
      <c r="G46" s="38">
        <f>[6]Input!G46</f>
        <v>0</v>
      </c>
      <c r="H46" s="38">
        <f>[6]Input!H46</f>
        <v>0</v>
      </c>
      <c r="I46" s="38">
        <f>[6]Input!I46</f>
        <v>0</v>
      </c>
      <c r="J46" s="38">
        <f>[6]Input!J46</f>
        <v>0</v>
      </c>
      <c r="K46" s="38">
        <f>[6]Input!K46</f>
        <v>0</v>
      </c>
      <c r="L46" s="38">
        <f>[6]Input!L46</f>
        <v>0</v>
      </c>
    </row>
    <row r="47" spans="1:30">
      <c r="A47" s="38">
        <f>[6]Input!A47</f>
        <v>45</v>
      </c>
      <c r="B47" s="38" t="str">
        <f>[6]Input!B47</f>
        <v>IND_CH_OTH_BIO_NEW</v>
      </c>
      <c r="C47" s="38" t="str">
        <f>[6]Input!C47</f>
        <v>IND_BIO</v>
      </c>
      <c r="D47" s="38">
        <f>[6]Input!D47</f>
        <v>0</v>
      </c>
      <c r="E47" s="38">
        <f>[6]Input!E47</f>
        <v>152.0936874676685</v>
      </c>
      <c r="F47" s="38">
        <f>[6]Input!F47</f>
        <v>72.428552275377044</v>
      </c>
      <c r="G47" s="38">
        <f>[6]Input!G47</f>
        <v>255.5532072759807</v>
      </c>
      <c r="H47" s="38">
        <f>[6]Input!H47</f>
        <v>305.53956147820588</v>
      </c>
      <c r="I47" s="38">
        <f>[6]Input!I47</f>
        <v>335.77235643441128</v>
      </c>
      <c r="J47" s="38">
        <f>[6]Input!J47</f>
        <v>364.61003734993727</v>
      </c>
      <c r="K47" s="38">
        <f>[6]Input!K47</f>
        <v>369.65852940431182</v>
      </c>
      <c r="L47" s="38">
        <f>[6]Input!L47</f>
        <v>373.85916823649478</v>
      </c>
    </row>
    <row r="48" spans="1:30" hidden="1">
      <c r="A48" s="38">
        <f>[6]Input!A48</f>
        <v>46</v>
      </c>
      <c r="B48" s="38" t="str">
        <f>[6]Input!B48</f>
        <v>IND_CH_MD_ELC_NEW</v>
      </c>
      <c r="C48" s="38" t="str">
        <f>[6]Input!C48</f>
        <v>IND_CH_ELC</v>
      </c>
      <c r="D48" s="38">
        <f>[6]Input!D48</f>
        <v>347.89024154720721</v>
      </c>
      <c r="E48" s="38">
        <f>[6]Input!E48</f>
        <v>378.45832673147072</v>
      </c>
      <c r="F48" s="38">
        <f>[6]Input!F48</f>
        <v>390.9283732853628</v>
      </c>
      <c r="G48" s="38">
        <f>[6]Input!G48</f>
        <v>444.77422528890861</v>
      </c>
      <c r="H48" s="38">
        <f>[6]Input!H48</f>
        <v>468.28369054986069</v>
      </c>
      <c r="I48" s="38">
        <f>[6]Input!I48</f>
        <v>497.49312284461092</v>
      </c>
      <c r="J48" s="38">
        <f>[6]Input!J48</f>
        <v>525.91973072311009</v>
      </c>
      <c r="K48" s="38">
        <f>[6]Input!K48</f>
        <v>526.61036932789409</v>
      </c>
      <c r="L48" s="38">
        <f>[6]Input!L48</f>
        <v>524.39809776926245</v>
      </c>
    </row>
    <row r="49" spans="1:12" hidden="1">
      <c r="A49" s="38">
        <f>[6]Input!A49</f>
        <v>47</v>
      </c>
      <c r="B49" s="38" t="str">
        <f>[6]Input!B49</f>
        <v>IND_IS_BOF_EXS</v>
      </c>
      <c r="C49" s="38" t="str">
        <f>[6]Input!C49</f>
        <v>IND_NGA</v>
      </c>
      <c r="D49" s="38">
        <f>[6]Input!D49</f>
        <v>272.8450536236366</v>
      </c>
      <c r="E49" s="38">
        <f>[6]Input!E49</f>
        <v>206.37577160493831</v>
      </c>
      <c r="F49" s="38">
        <f>[6]Input!F49</f>
        <v>165.10061728395061</v>
      </c>
      <c r="G49" s="38">
        <f>[6]Input!G49</f>
        <v>124.99763736974261</v>
      </c>
      <c r="H49" s="38">
        <f>[6]Input!H49</f>
        <v>112.28880748064449</v>
      </c>
      <c r="I49" s="38">
        <f>[6]Input!I49</f>
        <v>56.14440374032224</v>
      </c>
      <c r="J49" s="38">
        <f>[6]Input!J49</f>
        <v>0</v>
      </c>
      <c r="K49" s="38">
        <f>[6]Input!K49</f>
        <v>0</v>
      </c>
      <c r="L49" s="38">
        <f>[6]Input!L49</f>
        <v>0</v>
      </c>
    </row>
    <row r="50" spans="1:12" hidden="1">
      <c r="A50" s="38">
        <f>[6]Input!A50</f>
        <v>48</v>
      </c>
      <c r="B50" s="38" t="str">
        <f>[6]Input!B50</f>
        <v>IND_IS_BOF_EXS</v>
      </c>
      <c r="C50" s="38" t="str">
        <f>[6]Input!C50</f>
        <v>IND_HFO</v>
      </c>
      <c r="D50" s="38">
        <f>[6]Input!D50</f>
        <v>20.507655367231639</v>
      </c>
      <c r="E50" s="38">
        <f>[6]Input!E50</f>
        <v>17.08971280602637</v>
      </c>
      <c r="F50" s="38">
        <f>[6]Input!F50</f>
        <v>13.67177024482109</v>
      </c>
      <c r="G50" s="38">
        <f>[6]Input!G50</f>
        <v>10.253827683615819</v>
      </c>
      <c r="H50" s="38">
        <f>[6]Input!H50</f>
        <v>17.76179926364026</v>
      </c>
      <c r="I50" s="38">
        <f>[6]Input!I50</f>
        <v>10.255626600753301</v>
      </c>
      <c r="J50" s="38">
        <f>[6]Input!J50</f>
        <v>0</v>
      </c>
      <c r="K50" s="38">
        <f>[6]Input!K50</f>
        <v>0</v>
      </c>
      <c r="L50" s="38">
        <f>[6]Input!L50</f>
        <v>0</v>
      </c>
    </row>
    <row r="51" spans="1:12" hidden="1">
      <c r="A51" s="38">
        <f>[6]Input!A51</f>
        <v>49</v>
      </c>
      <c r="B51" s="38" t="str">
        <f>[6]Input!B51</f>
        <v>IND_IS_BOF_EXS</v>
      </c>
      <c r="C51" s="38" t="str">
        <f>[6]Input!C51</f>
        <v>IND_COA</v>
      </c>
      <c r="D51" s="38">
        <f>[6]Input!D51</f>
        <v>58.40484306340241</v>
      </c>
      <c r="E51" s="38">
        <f>[6]Input!E51</f>
        <v>48.670702552835351</v>
      </c>
      <c r="F51" s="38">
        <f>[6]Input!F51</f>
        <v>38.936562042268257</v>
      </c>
      <c r="G51" s="38">
        <f>[6]Input!G51</f>
        <v>29.202421531701201</v>
      </c>
      <c r="H51" s="38">
        <f>[6]Input!H51</f>
        <v>19.468281021134139</v>
      </c>
      <c r="I51" s="38">
        <f>[6]Input!I51</f>
        <v>9.7341405105670678</v>
      </c>
      <c r="J51" s="38">
        <f>[6]Input!J51</f>
        <v>0</v>
      </c>
      <c r="K51" s="38">
        <f>[6]Input!K51</f>
        <v>0</v>
      </c>
      <c r="L51" s="38">
        <f>[6]Input!L51</f>
        <v>0</v>
      </c>
    </row>
    <row r="52" spans="1:12" hidden="1">
      <c r="A52" s="38">
        <f>[6]Input!A52</f>
        <v>50</v>
      </c>
      <c r="B52" s="38" t="str">
        <f>[6]Input!B52</f>
        <v>IND_IS_BOF_EXS</v>
      </c>
      <c r="C52" s="38" t="str">
        <f>[6]Input!C52</f>
        <v>IND_COK</v>
      </c>
      <c r="D52" s="38">
        <f>[6]Input!D52</f>
        <v>239.73569052102951</v>
      </c>
      <c r="E52" s="38">
        <f>[6]Input!E52</f>
        <v>199.7797421008579</v>
      </c>
      <c r="F52" s="38">
        <f>[6]Input!F52</f>
        <v>159.82379368068641</v>
      </c>
      <c r="G52" s="38">
        <f>[6]Input!G52</f>
        <v>119.8678452605147</v>
      </c>
      <c r="H52" s="38">
        <f>[6]Input!H52</f>
        <v>82.661350778209581</v>
      </c>
      <c r="I52" s="38">
        <f>[6]Input!I52</f>
        <v>39.955948420171609</v>
      </c>
      <c r="J52" s="38">
        <f>[6]Input!J52</f>
        <v>0</v>
      </c>
      <c r="K52" s="38">
        <f>[6]Input!K52</f>
        <v>0</v>
      </c>
      <c r="L52" s="38">
        <f>[6]Input!L52</f>
        <v>0</v>
      </c>
    </row>
    <row r="53" spans="1:12" hidden="1">
      <c r="A53" s="38">
        <f>[6]Input!A53</f>
        <v>51</v>
      </c>
      <c r="B53" s="38" t="str">
        <f>[6]Input!B53</f>
        <v>IND_IS_BOF_EXS</v>
      </c>
      <c r="C53" s="38" t="str">
        <f>[6]Input!C53</f>
        <v>IND_COG</v>
      </c>
      <c r="D53" s="38">
        <f>[6]Input!D53</f>
        <v>110.0857189682999</v>
      </c>
      <c r="E53" s="38">
        <f>[6]Input!E53</f>
        <v>58.964506172839478</v>
      </c>
      <c r="F53" s="38">
        <f>[6]Input!F53</f>
        <v>47.171604938271599</v>
      </c>
      <c r="G53" s="38">
        <f>[6]Input!G53</f>
        <v>99.327329673571853</v>
      </c>
      <c r="H53" s="38">
        <f>[6]Input!H53</f>
        <v>23.585802469135761</v>
      </c>
      <c r="I53" s="38">
        <f>[6]Input!I53</f>
        <v>11.7929012345679</v>
      </c>
      <c r="J53" s="38">
        <f>[6]Input!J53</f>
        <v>0</v>
      </c>
      <c r="K53" s="38">
        <f>[6]Input!K53</f>
        <v>0</v>
      </c>
      <c r="L53" s="38">
        <f>[6]Input!L53</f>
        <v>0</v>
      </c>
    </row>
    <row r="54" spans="1:12" hidden="1">
      <c r="A54" s="38">
        <f>[6]Input!A54</f>
        <v>52</v>
      </c>
      <c r="B54" s="38" t="str">
        <f>[6]Input!B54</f>
        <v>IND_IS_BOF_EXS</v>
      </c>
      <c r="C54" s="38" t="str">
        <f>[6]Input!C54</f>
        <v>IND_BFG</v>
      </c>
      <c r="D54" s="38">
        <f>[6]Input!D54</f>
        <v>172.9359008160703</v>
      </c>
      <c r="E54" s="38">
        <f>[6]Input!E54</f>
        <v>144.1132506800586</v>
      </c>
      <c r="F54" s="38">
        <f>[6]Input!F54</f>
        <v>115.2906005440469</v>
      </c>
      <c r="G54" s="38">
        <f>[6]Input!G54</f>
        <v>86.467950408035151</v>
      </c>
      <c r="H54" s="38">
        <f>[6]Input!H54</f>
        <v>57.645300272023462</v>
      </c>
      <c r="I54" s="38">
        <f>[6]Input!I54</f>
        <v>28.822650136011731</v>
      </c>
      <c r="J54" s="38">
        <f>[6]Input!J54</f>
        <v>0</v>
      </c>
      <c r="K54" s="38">
        <f>[6]Input!K54</f>
        <v>0</v>
      </c>
      <c r="L54" s="38">
        <f>[6]Input!L54</f>
        <v>0</v>
      </c>
    </row>
    <row r="55" spans="1:12" hidden="1">
      <c r="A55" s="38">
        <f>[6]Input!A55</f>
        <v>53</v>
      </c>
      <c r="B55" s="38" t="str">
        <f>[6]Input!B55</f>
        <v>IND_IS_BOF_EXS</v>
      </c>
      <c r="C55" s="38" t="str">
        <f>[6]Input!C55</f>
        <v>IND_PTC</v>
      </c>
      <c r="D55" s="38">
        <f>[6]Input!D55</f>
        <v>75.31338622790031</v>
      </c>
      <c r="E55" s="38">
        <f>[6]Input!E55</f>
        <v>116.52985457208641</v>
      </c>
      <c r="F55" s="38">
        <f>[6]Input!F55</f>
        <v>93.223883657668964</v>
      </c>
      <c r="G55" s="38">
        <f>[6]Input!G55</f>
        <v>4.7971123666038942</v>
      </c>
      <c r="H55" s="38">
        <f>[6]Input!H55</f>
        <v>3.198074911069253</v>
      </c>
      <c r="I55" s="38">
        <f>[6]Input!I55</f>
        <v>1.5990374555346329</v>
      </c>
      <c r="J55" s="38">
        <f>[6]Input!J55</f>
        <v>0</v>
      </c>
      <c r="K55" s="38">
        <f>[6]Input!K55</f>
        <v>0</v>
      </c>
      <c r="L55" s="38">
        <f>[6]Input!L55</f>
        <v>0</v>
      </c>
    </row>
    <row r="56" spans="1:12" hidden="1">
      <c r="A56" s="38">
        <f>[6]Input!A56</f>
        <v>54</v>
      </c>
      <c r="B56" s="38" t="str">
        <f>[6]Input!B56</f>
        <v>IND_IS_DRI_EXS</v>
      </c>
      <c r="C56" s="38" t="str">
        <f>[6]Input!C56</f>
        <v>IND_NGA</v>
      </c>
      <c r="D56" s="38">
        <f>[6]Input!D56</f>
        <v>4.0320417287630388</v>
      </c>
      <c r="E56" s="38">
        <f>[6]Input!E56</f>
        <v>3.225633383010456</v>
      </c>
      <c r="F56" s="38">
        <f>[6]Input!F56</f>
        <v>2.6179582712370051</v>
      </c>
      <c r="G56" s="38">
        <f>[6]Input!G56</f>
        <v>1.616393889716838</v>
      </c>
      <c r="H56" s="38">
        <f>[6]Input!H56</f>
        <v>0.8064083457524972</v>
      </c>
      <c r="I56" s="38">
        <f>[6]Input!I56</f>
        <v>0</v>
      </c>
      <c r="J56" s="38">
        <f>[6]Input!J56</f>
        <v>0</v>
      </c>
      <c r="K56" s="38">
        <f>[6]Input!K56</f>
        <v>0</v>
      </c>
      <c r="L56" s="38">
        <f>[6]Input!L56</f>
        <v>0</v>
      </c>
    </row>
    <row r="57" spans="1:12" hidden="1">
      <c r="A57" s="38">
        <f>[6]Input!A57</f>
        <v>55</v>
      </c>
      <c r="B57" s="38" t="str">
        <f>[6]Input!B57</f>
        <v>IND_IS_DRI_EXS</v>
      </c>
      <c r="C57" s="38" t="str">
        <f>[6]Input!C57</f>
        <v>IND_BIO</v>
      </c>
      <c r="D57" s="38">
        <f>[6]Input!D57</f>
        <v>0.26430315675382682</v>
      </c>
      <c r="E57" s="38">
        <f>[6]Input!E57</f>
        <v>0.26497764530551571</v>
      </c>
      <c r="F57" s="38">
        <f>[6]Input!F57</f>
        <v>0</v>
      </c>
      <c r="G57" s="38">
        <f>[6]Input!G57</f>
        <v>0.12891162444113249</v>
      </c>
      <c r="H57" s="38">
        <f>[6]Input!H57</f>
        <v>6.6244411326369421E-2</v>
      </c>
      <c r="I57" s="38">
        <f>[6]Input!I57</f>
        <v>0</v>
      </c>
      <c r="J57" s="38">
        <f>[6]Input!J57</f>
        <v>0</v>
      </c>
      <c r="K57" s="38">
        <f>[6]Input!K57</f>
        <v>0</v>
      </c>
      <c r="L57" s="38">
        <f>[6]Input!L57</f>
        <v>0</v>
      </c>
    </row>
    <row r="58" spans="1:12" hidden="1">
      <c r="A58" s="38">
        <f>[6]Input!A58</f>
        <v>56</v>
      </c>
      <c r="B58" s="38" t="str">
        <f>[6]Input!B58</f>
        <v>IND_IS_DRI_EXS</v>
      </c>
      <c r="C58" s="38" t="str">
        <f>[6]Input!C58</f>
        <v>IND_COA</v>
      </c>
      <c r="D58" s="38">
        <f>[6]Input!D58</f>
        <v>0.11527570789865869</v>
      </c>
      <c r="E58" s="38">
        <f>[6]Input!E58</f>
        <v>9.2220566318928485E-2</v>
      </c>
      <c r="F58" s="38">
        <f>[6]Input!F58</f>
        <v>6.9165424739196443E-2</v>
      </c>
      <c r="G58" s="38">
        <f>[6]Input!G58</f>
        <v>4.6110283159463417E-2</v>
      </c>
      <c r="H58" s="38">
        <f>[6]Input!H58</f>
        <v>2.3055141579728579E-2</v>
      </c>
      <c r="I58" s="38">
        <f>[6]Input!I58</f>
        <v>0</v>
      </c>
      <c r="J58" s="38">
        <f>[6]Input!J58</f>
        <v>0</v>
      </c>
      <c r="K58" s="38">
        <f>[6]Input!K58</f>
        <v>0</v>
      </c>
      <c r="L58" s="38">
        <f>[6]Input!L58</f>
        <v>0</v>
      </c>
    </row>
    <row r="59" spans="1:12" hidden="1">
      <c r="A59" s="38">
        <f>[6]Input!A59</f>
        <v>57</v>
      </c>
      <c r="B59" s="38" t="str">
        <f>[6]Input!B59</f>
        <v>IND_IS_SCR_EXS</v>
      </c>
      <c r="C59" s="38" t="str">
        <f>[6]Input!C59</f>
        <v>IND_NGA</v>
      </c>
      <c r="D59" s="38">
        <f>[6]Input!D59</f>
        <v>112.2141422144653</v>
      </c>
      <c r="E59" s="38">
        <f>[6]Input!E59</f>
        <v>72.333145388642777</v>
      </c>
      <c r="F59" s="38">
        <f>[6]Input!F59</f>
        <v>106.9374788562223</v>
      </c>
      <c r="G59" s="38">
        <f>[6]Input!G59</f>
        <v>44.062345227547318</v>
      </c>
      <c r="H59" s="38">
        <f>[6]Input!H59</f>
        <v>28.933258155457111</v>
      </c>
      <c r="I59" s="38">
        <f>[6]Input!I59</f>
        <v>14.466629077728561</v>
      </c>
      <c r="J59" s="38">
        <f>[6]Input!J59</f>
        <v>0</v>
      </c>
      <c r="K59" s="38">
        <f>[6]Input!K59</f>
        <v>0</v>
      </c>
      <c r="L59" s="38">
        <f>[6]Input!L59</f>
        <v>0</v>
      </c>
    </row>
    <row r="60" spans="1:12" hidden="1">
      <c r="A60" s="38">
        <f>[6]Input!A60</f>
        <v>58</v>
      </c>
      <c r="B60" s="38" t="str">
        <f>[6]Input!B60</f>
        <v>IND_IS_SCR_EXS</v>
      </c>
      <c r="C60" s="38" t="str">
        <f>[6]Input!C60</f>
        <v>IND_BIO</v>
      </c>
      <c r="D60" s="38">
        <f>[6]Input!D60</f>
        <v>23.46031094703287</v>
      </c>
      <c r="E60" s="38">
        <f>[6]Input!E60</f>
        <v>61.338703181635132</v>
      </c>
      <c r="F60" s="38">
        <f>[6]Input!F60</f>
        <v>0</v>
      </c>
      <c r="G60" s="38">
        <f>[6]Input!G60</f>
        <v>36.140763914619413</v>
      </c>
      <c r="H60" s="38">
        <f>[6]Input!H60</f>
        <v>24.535481272654049</v>
      </c>
      <c r="I60" s="38">
        <f>[6]Input!I60</f>
        <v>12.26774063632703</v>
      </c>
      <c r="J60" s="38">
        <f>[6]Input!J60</f>
        <v>0</v>
      </c>
      <c r="K60" s="38">
        <f>[6]Input!K60</f>
        <v>0</v>
      </c>
      <c r="L60" s="38">
        <f>[6]Input!L60</f>
        <v>0</v>
      </c>
    </row>
    <row r="61" spans="1:12" hidden="1">
      <c r="A61" s="38">
        <f>[6]Input!A61</f>
        <v>59</v>
      </c>
      <c r="B61" s="38" t="str">
        <f>[6]Input!B61</f>
        <v>IND_IS_SCR_EXS</v>
      </c>
      <c r="C61" s="38" t="str">
        <f>[6]Input!C61</f>
        <v>IND_COA</v>
      </c>
      <c r="D61" s="38">
        <f>[6]Input!D61</f>
        <v>13.634087797019729</v>
      </c>
      <c r="E61" s="38">
        <f>[6]Input!E61</f>
        <v>11.361739830849761</v>
      </c>
      <c r="F61" s="38">
        <f>[6]Input!F61</f>
        <v>9.089391864679822</v>
      </c>
      <c r="G61" s="38">
        <f>[6]Input!G61</f>
        <v>6.8170438985098647</v>
      </c>
      <c r="H61" s="38">
        <f>[6]Input!H61</f>
        <v>4.544695932339911</v>
      </c>
      <c r="I61" s="38">
        <f>[6]Input!I61</f>
        <v>2.2723479661699559</v>
      </c>
      <c r="J61" s="38">
        <f>[6]Input!J61</f>
        <v>0</v>
      </c>
      <c r="K61" s="38">
        <f>[6]Input!K61</f>
        <v>0</v>
      </c>
      <c r="L61" s="38">
        <f>[6]Input!L61</f>
        <v>0</v>
      </c>
    </row>
    <row r="62" spans="1:12" hidden="1">
      <c r="A62" s="38">
        <f>[6]Input!A62</f>
        <v>60</v>
      </c>
      <c r="B62" s="38" t="str">
        <f>[6]Input!B62</f>
        <v>IND_FEA_EXS</v>
      </c>
      <c r="C62" s="38" t="str">
        <f>[6]Input!C62</f>
        <v>IND_COA</v>
      </c>
      <c r="D62" s="38">
        <f>[6]Input!D62</f>
        <v>132.17530333839329</v>
      </c>
      <c r="E62" s="38">
        <f>[6]Input!E62</f>
        <v>50.450379312660928</v>
      </c>
      <c r="F62" s="38">
        <f>[6]Input!F62</f>
        <v>5.7540391541739933</v>
      </c>
      <c r="G62" s="38">
        <f>[6]Input!G62</f>
        <v>3.4791671331019818</v>
      </c>
      <c r="H62" s="38">
        <f>[6]Input!H62</f>
        <v>1.7395835665509909</v>
      </c>
      <c r="I62" s="38">
        <f>[6]Input!I62</f>
        <v>0</v>
      </c>
      <c r="J62" s="38">
        <f>[6]Input!J62</f>
        <v>0</v>
      </c>
      <c r="K62" s="38">
        <f>[6]Input!K62</f>
        <v>0</v>
      </c>
      <c r="L62" s="38">
        <f>[6]Input!L62</f>
        <v>0</v>
      </c>
    </row>
    <row r="63" spans="1:12" hidden="1">
      <c r="A63" s="38">
        <f>[6]Input!A63</f>
        <v>61</v>
      </c>
      <c r="B63" s="38" t="str">
        <f>[6]Input!B63</f>
        <v>IND_FEA_EXS</v>
      </c>
      <c r="C63" s="38" t="str">
        <f>[6]Input!C63</f>
        <v>IND_COK</v>
      </c>
      <c r="D63" s="38">
        <f>[6]Input!D63</f>
        <v>16.967916713311251</v>
      </c>
      <c r="E63" s="38">
        <f>[6]Input!E63</f>
        <v>7.1443859845516631</v>
      </c>
      <c r="F63" s="38">
        <f>[6]Input!F63</f>
        <v>5.3582894884137469</v>
      </c>
      <c r="G63" s="38">
        <f>[6]Input!G63</f>
        <v>33.243877689515948</v>
      </c>
      <c r="H63" s="38">
        <f>[6]Input!H63</f>
        <v>25.5262957203397</v>
      </c>
      <c r="I63" s="38">
        <f>[6]Input!I63</f>
        <v>0</v>
      </c>
      <c r="J63" s="38">
        <f>[6]Input!J63</f>
        <v>0</v>
      </c>
      <c r="K63" s="38">
        <f>[6]Input!K63</f>
        <v>0</v>
      </c>
      <c r="L63" s="38">
        <f>[6]Input!L63</f>
        <v>0</v>
      </c>
    </row>
    <row r="64" spans="1:12" hidden="1">
      <c r="A64" s="38">
        <f>[6]Input!A64</f>
        <v>62</v>
      </c>
      <c r="B64" s="38" t="str">
        <f>[6]Input!B64</f>
        <v>IND_IS_EC_EXS</v>
      </c>
      <c r="C64" s="38" t="str">
        <f>[6]Input!C64</f>
        <v>IND_IS_ELC</v>
      </c>
      <c r="D64" s="38">
        <f>[6]Input!D64</f>
        <v>88.064792712045417</v>
      </c>
      <c r="E64" s="38">
        <f>[6]Input!E64</f>
        <v>0</v>
      </c>
      <c r="F64" s="38">
        <f>[6]Input!F64</f>
        <v>0</v>
      </c>
      <c r="G64" s="38">
        <f>[6]Input!G64</f>
        <v>24.37759179277937</v>
      </c>
      <c r="H64" s="38">
        <f>[6]Input!H64</f>
        <v>0</v>
      </c>
      <c r="I64" s="38">
        <f>[6]Input!I64</f>
        <v>0</v>
      </c>
      <c r="J64" s="38">
        <f>[6]Input!J64</f>
        <v>0</v>
      </c>
      <c r="K64" s="38">
        <f>[6]Input!K64</f>
        <v>0</v>
      </c>
      <c r="L64" s="38">
        <f>[6]Input!L64</f>
        <v>0</v>
      </c>
    </row>
    <row r="65" spans="1:12" hidden="1">
      <c r="A65" s="38">
        <f>[6]Input!A65</f>
        <v>63</v>
      </c>
      <c r="B65" s="38" t="str">
        <f>[6]Input!B65</f>
        <v>IND_IS_EC_NEW</v>
      </c>
      <c r="C65" s="38" t="str">
        <f>[6]Input!C65</f>
        <v>IND_IS_ELC</v>
      </c>
      <c r="D65" s="38">
        <f>[6]Input!D65</f>
        <v>146.5638161390585</v>
      </c>
      <c r="E65" s="38">
        <f>[6]Input!E65</f>
        <v>238.49746310106579</v>
      </c>
      <c r="F65" s="38">
        <f>[6]Input!F65</f>
        <v>293.17029428650778</v>
      </c>
      <c r="G65" s="38">
        <f>[6]Input!G65</f>
        <v>342.48051202800002</v>
      </c>
      <c r="H65" s="38">
        <f>[6]Input!H65</f>
        <v>403.421202691134</v>
      </c>
      <c r="I65" s="38">
        <f>[6]Input!I65</f>
        <v>436.79252818995923</v>
      </c>
      <c r="J65" s="38">
        <f>[6]Input!J65</f>
        <v>466.37011179767961</v>
      </c>
      <c r="K65" s="38">
        <f>[6]Input!K65</f>
        <v>485.94668269902621</v>
      </c>
      <c r="L65" s="38">
        <f>[6]Input!L65</f>
        <v>510.35460831250731</v>
      </c>
    </row>
    <row r="66" spans="1:12" hidden="1">
      <c r="A66" s="38">
        <f>[6]Input!A66</f>
        <v>64</v>
      </c>
      <c r="B66" s="38" t="str">
        <f>[6]Input!B66</f>
        <v>IND_IS_MD_ELC_EXS</v>
      </c>
      <c r="C66" s="38" t="str">
        <f>[6]Input!C66</f>
        <v>IND_IS_ELC</v>
      </c>
      <c r="D66" s="38">
        <f>[6]Input!D66</f>
        <v>141.31616279069769</v>
      </c>
      <c r="E66" s="38">
        <f>[6]Input!E66</f>
        <v>113.0529302325581</v>
      </c>
      <c r="F66" s="38">
        <f>[6]Input!F66</f>
        <v>84.789697674418605</v>
      </c>
      <c r="G66" s="38">
        <f>[6]Input!G66</f>
        <v>56.526465116279063</v>
      </c>
      <c r="H66" s="38">
        <f>[6]Input!H66</f>
        <v>28.263232558139538</v>
      </c>
      <c r="I66" s="38">
        <f>[6]Input!I66</f>
        <v>0</v>
      </c>
      <c r="J66" s="38">
        <f>[6]Input!J66</f>
        <v>0</v>
      </c>
      <c r="K66" s="38">
        <f>[6]Input!K66</f>
        <v>0</v>
      </c>
      <c r="L66" s="38">
        <f>[6]Input!L66</f>
        <v>0</v>
      </c>
    </row>
    <row r="67" spans="1:12" hidden="1">
      <c r="A67" s="38">
        <f>[6]Input!A67</f>
        <v>65</v>
      </c>
      <c r="B67" s="38" t="str">
        <f>[6]Input!B67</f>
        <v>IND_IS_MD_OIL_EXS</v>
      </c>
      <c r="C67" s="38" t="str">
        <f>[6]Input!C67</f>
        <v>IND_LPG</v>
      </c>
      <c r="D67" s="38">
        <f>[6]Input!D67</f>
        <v>10.305</v>
      </c>
      <c r="E67" s="38">
        <f>[6]Input!E67</f>
        <v>0</v>
      </c>
      <c r="F67" s="38">
        <f>[6]Input!F67</f>
        <v>0</v>
      </c>
      <c r="G67" s="38">
        <f>[6]Input!G67</f>
        <v>0</v>
      </c>
      <c r="H67" s="38">
        <f>[6]Input!H67</f>
        <v>0</v>
      </c>
      <c r="I67" s="38">
        <f>[6]Input!I67</f>
        <v>0</v>
      </c>
      <c r="J67" s="38">
        <f>[6]Input!J67</f>
        <v>0</v>
      </c>
      <c r="K67" s="38">
        <f>[6]Input!K67</f>
        <v>0</v>
      </c>
      <c r="L67" s="38">
        <f>[6]Input!L67</f>
        <v>0</v>
      </c>
    </row>
    <row r="68" spans="1:12" hidden="1">
      <c r="A68" s="38">
        <f>[6]Input!A68</f>
        <v>66</v>
      </c>
      <c r="B68" s="38" t="str">
        <f>[6]Input!B68</f>
        <v>IND_IS_MD_OIL_EXS</v>
      </c>
      <c r="C68" s="38" t="str">
        <f>[6]Input!C68</f>
        <v>IND_OIL</v>
      </c>
      <c r="D68" s="38">
        <f>[6]Input!D68</f>
        <v>0</v>
      </c>
      <c r="E68" s="38">
        <f>[6]Input!E68</f>
        <v>0</v>
      </c>
      <c r="F68" s="38">
        <f>[6]Input!F68</f>
        <v>6.1829999999999989</v>
      </c>
      <c r="G68" s="38">
        <f>[6]Input!G68</f>
        <v>4.1219999999999999</v>
      </c>
      <c r="H68" s="38">
        <f>[6]Input!H68</f>
        <v>2.0609999999999991</v>
      </c>
      <c r="I68" s="38">
        <f>[6]Input!I68</f>
        <v>0</v>
      </c>
      <c r="J68" s="38">
        <f>[6]Input!J68</f>
        <v>0</v>
      </c>
      <c r="K68" s="38">
        <f>[6]Input!K68</f>
        <v>0</v>
      </c>
      <c r="L68" s="38">
        <f>[6]Input!L68</f>
        <v>0</v>
      </c>
    </row>
    <row r="69" spans="1:12" hidden="1">
      <c r="A69" s="38">
        <f>[6]Input!A69</f>
        <v>67</v>
      </c>
      <c r="B69" s="38" t="str">
        <f>[6]Input!B69</f>
        <v>IND_IS_MD_OIL_EXS</v>
      </c>
      <c r="C69" s="38" t="str">
        <f>[6]Input!C69</f>
        <v>IND_NAP</v>
      </c>
      <c r="D69" s="38">
        <f>[6]Input!D69</f>
        <v>0</v>
      </c>
      <c r="E69" s="38">
        <f>[6]Input!E69</f>
        <v>8.2439999999999998</v>
      </c>
      <c r="F69" s="38">
        <f>[6]Input!F69</f>
        <v>0</v>
      </c>
      <c r="G69" s="38">
        <f>[6]Input!G69</f>
        <v>0</v>
      </c>
      <c r="H69" s="38">
        <f>[6]Input!H69</f>
        <v>0</v>
      </c>
      <c r="I69" s="38">
        <f>[6]Input!I69</f>
        <v>0</v>
      </c>
      <c r="J69" s="38">
        <f>[6]Input!J69</f>
        <v>0</v>
      </c>
      <c r="K69" s="38">
        <f>[6]Input!K69</f>
        <v>0</v>
      </c>
      <c r="L69" s="38">
        <f>[6]Input!L69</f>
        <v>0</v>
      </c>
    </row>
    <row r="70" spans="1:12" hidden="1">
      <c r="A70" s="38">
        <f>[6]Input!A70</f>
        <v>68</v>
      </c>
      <c r="B70" s="38" t="str">
        <f>[6]Input!B70</f>
        <v>IND_IS_BOF_BFBOF_NEW</v>
      </c>
      <c r="C70" s="38" t="str">
        <f>[6]Input!C70</f>
        <v>IND_COA</v>
      </c>
      <c r="D70" s="38">
        <f>[6]Input!D70</f>
        <v>29.359359459276739</v>
      </c>
      <c r="E70" s="38">
        <f>[6]Input!E70</f>
        <v>34.583519673996612</v>
      </c>
      <c r="F70" s="38">
        <f>[6]Input!F70</f>
        <v>18.460738406874</v>
      </c>
      <c r="G70" s="38">
        <f>[6]Input!G70</f>
        <v>56.803541430233317</v>
      </c>
      <c r="H70" s="38">
        <f>[6]Input!H70</f>
        <v>62.693339324947843</v>
      </c>
      <c r="I70" s="38">
        <f>[6]Input!I70</f>
        <v>115.9653481430301</v>
      </c>
      <c r="J70" s="38">
        <f>[6]Input!J70</f>
        <v>164.6861259769552</v>
      </c>
      <c r="K70" s="38">
        <f>[6]Input!K70</f>
        <v>104.921675390046</v>
      </c>
      <c r="L70" s="38">
        <f>[6]Input!L70</f>
        <v>53.748139734382292</v>
      </c>
    </row>
    <row r="71" spans="1:12" hidden="1">
      <c r="A71" s="38">
        <f>[6]Input!A71</f>
        <v>69</v>
      </c>
      <c r="B71" s="38" t="str">
        <f>[6]Input!B71</f>
        <v>IND_IS_BOF_BFBOF_NEW</v>
      </c>
      <c r="C71" s="38" t="str">
        <f>[6]Input!C71</f>
        <v>IND_COK</v>
      </c>
      <c r="D71" s="38">
        <f>[6]Input!D71</f>
        <v>47.301190239945832</v>
      </c>
      <c r="E71" s="38">
        <f>[6]Input!E71</f>
        <v>55.717892808105617</v>
      </c>
      <c r="F71" s="38">
        <f>[6]Input!F71</f>
        <v>29.74230076663034</v>
      </c>
      <c r="G71" s="38">
        <f>[6]Input!G71</f>
        <v>91.516816748709246</v>
      </c>
      <c r="H71" s="38">
        <f>[6]Input!H71</f>
        <v>101.0059355790827</v>
      </c>
      <c r="I71" s="38">
        <f>[6]Input!I71</f>
        <v>186.83306089710399</v>
      </c>
      <c r="J71" s="38">
        <f>[6]Input!J71</f>
        <v>265.3276474073167</v>
      </c>
      <c r="K71" s="38">
        <f>[6]Input!K71</f>
        <v>169.04047701729621</v>
      </c>
      <c r="L71" s="38">
        <f>[6]Input!L71</f>
        <v>86.594225127615886</v>
      </c>
    </row>
    <row r="72" spans="1:12" hidden="1">
      <c r="A72" s="38">
        <f>[6]Input!A72</f>
        <v>70</v>
      </c>
      <c r="B72" s="38" t="str">
        <f>[6]Input!B72</f>
        <v>IND_IS_BOF_BFBOF_NEW</v>
      </c>
      <c r="C72" s="38" t="str">
        <f>[6]Input!C72</f>
        <v>IND_BFG</v>
      </c>
      <c r="D72" s="38">
        <f>[6]Input!D72</f>
        <v>0.81553776275768641</v>
      </c>
      <c r="E72" s="38">
        <f>[6]Input!E72</f>
        <v>0.9606533242776838</v>
      </c>
      <c r="F72" s="38">
        <f>[6]Input!F72</f>
        <v>0.51279828907983305</v>
      </c>
      <c r="G72" s="38">
        <f>[6]Input!G72</f>
        <v>1.577876150839814</v>
      </c>
      <c r="H72" s="38">
        <f>[6]Input!H72</f>
        <v>1.7414816479152131</v>
      </c>
      <c r="I72" s="38">
        <f>[6]Input!I72</f>
        <v>3.2212596706397449</v>
      </c>
      <c r="J72" s="38">
        <f>[6]Input!J72</f>
        <v>4.5746146104710066</v>
      </c>
      <c r="K72" s="38">
        <f>[6]Input!K72</f>
        <v>2.91449098305683</v>
      </c>
      <c r="L72" s="38">
        <f>[6]Input!L72</f>
        <v>1.493003881510619</v>
      </c>
    </row>
    <row r="73" spans="1:12" hidden="1">
      <c r="A73" s="38">
        <f>[6]Input!A73</f>
        <v>71</v>
      </c>
      <c r="B73" s="38" t="str">
        <f>[6]Input!B73</f>
        <v>IND_IS_DRI_DRIEAF_NEW</v>
      </c>
      <c r="C73" s="38" t="str">
        <f>[6]Input!C73</f>
        <v>IND_NGA</v>
      </c>
      <c r="D73" s="38">
        <f>[6]Input!D73</f>
        <v>0.15658447654695939</v>
      </c>
      <c r="E73" s="38">
        <f>[6]Input!E73</f>
        <v>6.4799777739179323</v>
      </c>
      <c r="F73" s="38">
        <f>[6]Input!F73</f>
        <v>11.94989087266859</v>
      </c>
      <c r="G73" s="38">
        <f>[6]Input!G73</f>
        <v>18.64496679295641</v>
      </c>
      <c r="H73" s="38">
        <f>[6]Input!H73</f>
        <v>23.14144961900497</v>
      </c>
      <c r="I73" s="38">
        <f>[6]Input!I73</f>
        <v>25.365298181837801</v>
      </c>
      <c r="J73" s="38">
        <f>[6]Input!J73</f>
        <v>26.784438024331909</v>
      </c>
      <c r="K73" s="38">
        <f>[6]Input!K73</f>
        <v>28.403469101468112</v>
      </c>
      <c r="L73" s="38">
        <f>[6]Input!L73</f>
        <v>30.170649052906182</v>
      </c>
    </row>
    <row r="74" spans="1:12" hidden="1">
      <c r="A74" s="38">
        <f>[6]Input!A74</f>
        <v>72</v>
      </c>
      <c r="B74" s="38" t="str">
        <f>[6]Input!B74</f>
        <v>IND_IS_DRI_DRIEAF_NEW</v>
      </c>
      <c r="C74" s="38" t="str">
        <f>[6]Input!C74</f>
        <v>IND_COK</v>
      </c>
      <c r="D74" s="38">
        <f>[6]Input!D74</f>
        <v>0.4567330901258656</v>
      </c>
      <c r="E74" s="38">
        <f>[6]Input!E74</f>
        <v>17.8199388782743</v>
      </c>
      <c r="F74" s="38">
        <f>[6]Input!F74</f>
        <v>32.862199899838593</v>
      </c>
      <c r="G74" s="38">
        <f>[6]Input!G74</f>
        <v>51.273658680630099</v>
      </c>
      <c r="H74" s="38">
        <f>[6]Input!H74</f>
        <v>67.196024495523162</v>
      </c>
      <c r="I74" s="38">
        <f>[6]Input!I74</f>
        <v>69.754569999785872</v>
      </c>
      <c r="J74" s="38">
        <f>[6]Input!J74</f>
        <v>73.657204566912625</v>
      </c>
      <c r="K74" s="38">
        <f>[6]Input!K74</f>
        <v>78.109540029037205</v>
      </c>
      <c r="L74" s="38">
        <f>[6]Input!L74</f>
        <v>82.969284895491867</v>
      </c>
    </row>
    <row r="75" spans="1:12" hidden="1">
      <c r="A75" s="38">
        <f>[6]Input!A75</f>
        <v>73</v>
      </c>
      <c r="B75" s="38" t="str">
        <f>[6]Input!B75</f>
        <v>IND_IS_SCR_NEW</v>
      </c>
      <c r="C75" s="38" t="str">
        <f>[6]Input!C75</f>
        <v>IND_NGA</v>
      </c>
      <c r="D75" s="38">
        <f>[6]Input!D75</f>
        <v>10.76451646711455</v>
      </c>
      <c r="E75" s="38">
        <f>[6]Input!E75</f>
        <v>59.342559006563079</v>
      </c>
      <c r="F75" s="38">
        <f>[6]Input!F75</f>
        <v>95.41417378940217</v>
      </c>
      <c r="G75" s="38">
        <f>[6]Input!G75</f>
        <v>145.57073167085241</v>
      </c>
      <c r="H75" s="38">
        <f>[6]Input!H75</f>
        <v>163.99008107700189</v>
      </c>
      <c r="I75" s="38">
        <f>[6]Input!I75</f>
        <v>200.59687711986331</v>
      </c>
      <c r="J75" s="38">
        <f>[6]Input!J75</f>
        <v>232.36554295848001</v>
      </c>
      <c r="K75" s="38">
        <f>[6]Input!K75</f>
        <v>237.46442250377299</v>
      </c>
      <c r="L75" s="38">
        <f>[6]Input!L75</f>
        <v>247.90049873926429</v>
      </c>
    </row>
    <row r="76" spans="1:12" hidden="1">
      <c r="A76" s="38">
        <f>[6]Input!A76</f>
        <v>74</v>
      </c>
      <c r="B76" s="38" t="str">
        <f>[6]Input!B76</f>
        <v>IND_IS_SCR_NEW</v>
      </c>
      <c r="C76" s="38" t="str">
        <f>[6]Input!C76</f>
        <v>IND_BFG</v>
      </c>
      <c r="D76" s="38">
        <f>[6]Input!D76</f>
        <v>1.4774826523490561</v>
      </c>
      <c r="E76" s="38">
        <f>[6]Input!E76</f>
        <v>8.1450571185478751</v>
      </c>
      <c r="F76" s="38">
        <f>[6]Input!F76</f>
        <v>13.096063069133629</v>
      </c>
      <c r="G76" s="38">
        <f>[6]Input!G76</f>
        <v>19.980296503842489</v>
      </c>
      <c r="H76" s="38">
        <f>[6]Input!H76</f>
        <v>22.508442500764971</v>
      </c>
      <c r="I76" s="38">
        <f>[6]Input!I76</f>
        <v>27.532904702726331</v>
      </c>
      <c r="J76" s="38">
        <f>[6]Input!J76</f>
        <v>31.893309817830591</v>
      </c>
      <c r="K76" s="38">
        <f>[6]Input!K76</f>
        <v>32.593156029929617</v>
      </c>
      <c r="L76" s="38">
        <f>[6]Input!L76</f>
        <v>34.025558650487262</v>
      </c>
    </row>
    <row r="77" spans="1:12" hidden="1">
      <c r="A77" s="38">
        <f>[6]Input!A77</f>
        <v>75</v>
      </c>
      <c r="B77" s="38" t="str">
        <f>[6]Input!B77</f>
        <v>IND_IS_BOF_BFBOF_CCS_NEW</v>
      </c>
      <c r="C77" s="38" t="str">
        <f>[6]Input!C77</f>
        <v>IND_COA</v>
      </c>
      <c r="D77" s="38">
        <f>[6]Input!D77</f>
        <v>0</v>
      </c>
      <c r="E77" s="38">
        <f>[6]Input!E77</f>
        <v>0</v>
      </c>
      <c r="F77" s="38">
        <f>[6]Input!F77</f>
        <v>0</v>
      </c>
      <c r="G77" s="38">
        <f>[6]Input!G77</f>
        <v>0</v>
      </c>
      <c r="H77" s="38">
        <f>[6]Input!H77</f>
        <v>0</v>
      </c>
      <c r="I77" s="38">
        <f>[6]Input!I77</f>
        <v>0</v>
      </c>
      <c r="J77" s="38">
        <f>[6]Input!J77</f>
        <v>0</v>
      </c>
      <c r="K77" s="38">
        <f>[6]Input!K77</f>
        <v>0</v>
      </c>
      <c r="L77" s="38">
        <f>[6]Input!L77</f>
        <v>6.8548759675314214E-7</v>
      </c>
    </row>
    <row r="78" spans="1:12" hidden="1">
      <c r="A78" s="38">
        <f>[6]Input!A78</f>
        <v>76</v>
      </c>
      <c r="B78" s="38" t="str">
        <f>[6]Input!B78</f>
        <v>IND_IS_BOF_BFBOF_CCS_NEW</v>
      </c>
      <c r="C78" s="38" t="str">
        <f>[6]Input!C78</f>
        <v>IND_COK</v>
      </c>
      <c r="D78" s="38">
        <f>[6]Input!D78</f>
        <v>0</v>
      </c>
      <c r="E78" s="38">
        <f>[6]Input!E78</f>
        <v>0</v>
      </c>
      <c r="F78" s="38">
        <f>[6]Input!F78</f>
        <v>0</v>
      </c>
      <c r="G78" s="38">
        <f>[6]Input!G78</f>
        <v>0</v>
      </c>
      <c r="H78" s="38">
        <f>[6]Input!H78</f>
        <v>3.6964662299803618E-8</v>
      </c>
      <c r="I78" s="38">
        <f>[6]Input!I78</f>
        <v>0</v>
      </c>
      <c r="J78" s="38">
        <f>[6]Input!J78</f>
        <v>0</v>
      </c>
      <c r="K78" s="38">
        <f>[6]Input!K78</f>
        <v>0</v>
      </c>
      <c r="L78" s="38">
        <f>[6]Input!L78</f>
        <v>2.4223076886008161E-8</v>
      </c>
    </row>
    <row r="79" spans="1:12" hidden="1">
      <c r="A79" s="38">
        <f>[6]Input!A79</f>
        <v>77</v>
      </c>
      <c r="B79" s="38" t="str">
        <f>[6]Input!B79</f>
        <v>IND_IS_BOF_BFBOF_CCS_NEW</v>
      </c>
      <c r="C79" s="38" t="str">
        <f>[6]Input!C79</f>
        <v>IND_BFG</v>
      </c>
      <c r="D79" s="38">
        <f>[6]Input!D79</f>
        <v>0</v>
      </c>
      <c r="E79" s="38">
        <f>[6]Input!E79</f>
        <v>0</v>
      </c>
      <c r="F79" s="38">
        <f>[6]Input!F79</f>
        <v>0</v>
      </c>
      <c r="G79" s="38">
        <f>[6]Input!G79</f>
        <v>0</v>
      </c>
      <c r="H79" s="38">
        <f>[6]Input!H79</f>
        <v>0</v>
      </c>
      <c r="I79" s="38">
        <f>[6]Input!I79</f>
        <v>0</v>
      </c>
      <c r="J79" s="38">
        <f>[6]Input!J79</f>
        <v>0</v>
      </c>
      <c r="K79" s="38">
        <f>[6]Input!K79</f>
        <v>0</v>
      </c>
      <c r="L79" s="38">
        <f>[6]Input!L79</f>
        <v>6.8386613403209451E-9</v>
      </c>
    </row>
    <row r="80" spans="1:12" hidden="1">
      <c r="A80" s="38">
        <f>[6]Input!A80</f>
        <v>78</v>
      </c>
      <c r="B80" s="38" t="str">
        <f>[6]Input!B80</f>
        <v>IND_IS_BOF_HISBOF_NEW</v>
      </c>
      <c r="C80" s="38" t="str">
        <f>[6]Input!C80</f>
        <v>IND_NGA</v>
      </c>
      <c r="D80" s="38">
        <f>[6]Input!D80</f>
        <v>0</v>
      </c>
      <c r="E80" s="38">
        <f>[6]Input!E80</f>
        <v>0</v>
      </c>
      <c r="F80" s="38">
        <f>[6]Input!F80</f>
        <v>0</v>
      </c>
      <c r="G80" s="38">
        <f>[6]Input!G80</f>
        <v>3.4836065573733352E-3</v>
      </c>
      <c r="H80" s="38">
        <f>[6]Input!H80</f>
        <v>3.4836065573743912E-3</v>
      </c>
      <c r="I80" s="38">
        <f>[6]Input!I80</f>
        <v>2.5412353486139471E-2</v>
      </c>
      <c r="J80" s="38">
        <f>[6]Input!J80</f>
        <v>0.14758680066053581</v>
      </c>
      <c r="K80" s="38">
        <f>[6]Input!K80</f>
        <v>0.91509294316671197</v>
      </c>
      <c r="L80" s="38">
        <f>[6]Input!L80</f>
        <v>1.0592064945455151</v>
      </c>
    </row>
    <row r="81" spans="1:12" hidden="1">
      <c r="A81" s="38">
        <f>[6]Input!A81</f>
        <v>79</v>
      </c>
      <c r="B81" s="38" t="str">
        <f>[6]Input!B81</f>
        <v>IND_IS_BOF_HISBOF_NEW</v>
      </c>
      <c r="C81" s="38" t="str">
        <f>[6]Input!C81</f>
        <v>IND_COA</v>
      </c>
      <c r="D81" s="38">
        <f>[6]Input!D81</f>
        <v>0</v>
      </c>
      <c r="E81" s="38">
        <f>[6]Input!E81</f>
        <v>0</v>
      </c>
      <c r="F81" s="38">
        <f>[6]Input!F81</f>
        <v>0</v>
      </c>
      <c r="G81" s="38">
        <f>[6]Input!G81</f>
        <v>0.1068306010927824</v>
      </c>
      <c r="H81" s="38">
        <f>[6]Input!H81</f>
        <v>0.10683060109281479</v>
      </c>
      <c r="I81" s="38">
        <f>[6]Input!I81</f>
        <v>0.77931217357446858</v>
      </c>
      <c r="J81" s="38">
        <f>[6]Input!J81</f>
        <v>4.5259952202575153</v>
      </c>
      <c r="K81" s="38">
        <f>[6]Input!K81</f>
        <v>28.062850257112551</v>
      </c>
      <c r="L81" s="38">
        <f>[6]Input!L81</f>
        <v>36.236796834521897</v>
      </c>
    </row>
    <row r="82" spans="1:12" hidden="1">
      <c r="A82" s="38">
        <f>[6]Input!A82</f>
        <v>80</v>
      </c>
      <c r="B82" s="38" t="str">
        <f>[6]Input!B82</f>
        <v>IND_IS_DRI_DRIEAF_CCS_NEW</v>
      </c>
      <c r="C82" s="38" t="str">
        <f>[6]Input!C82</f>
        <v>IND_NGA</v>
      </c>
      <c r="D82" s="38">
        <f>[6]Input!D82</f>
        <v>0</v>
      </c>
      <c r="E82" s="38">
        <f>[6]Input!E82</f>
        <v>0</v>
      </c>
      <c r="F82" s="38">
        <f>[6]Input!F82</f>
        <v>0</v>
      </c>
      <c r="G82" s="38">
        <f>[6]Input!G82</f>
        <v>0</v>
      </c>
      <c r="H82" s="38">
        <f>[6]Input!H82</f>
        <v>0</v>
      </c>
      <c r="I82" s="38">
        <f>[6]Input!I82</f>
        <v>0</v>
      </c>
      <c r="J82" s="38">
        <f>[6]Input!J82</f>
        <v>0</v>
      </c>
      <c r="K82" s="38">
        <f>[6]Input!K82</f>
        <v>0</v>
      </c>
      <c r="L82" s="38">
        <f>[6]Input!L82</f>
        <v>4.6497970909065393E-8</v>
      </c>
    </row>
    <row r="83" spans="1:12" hidden="1">
      <c r="A83" s="38">
        <f>[6]Input!A83</f>
        <v>81</v>
      </c>
      <c r="B83" s="38" t="str">
        <f>[6]Input!B83</f>
        <v>IND_IS_DRI_DRIEAF_CCS_NEW</v>
      </c>
      <c r="C83" s="38" t="str">
        <f>[6]Input!C83</f>
        <v>IND_COK</v>
      </c>
      <c r="D83" s="38">
        <f>[6]Input!D83</f>
        <v>0</v>
      </c>
      <c r="E83" s="38">
        <f>[6]Input!E83</f>
        <v>0</v>
      </c>
      <c r="F83" s="38">
        <f>[6]Input!F83</f>
        <v>0</v>
      </c>
      <c r="G83" s="38">
        <f>[6]Input!G83</f>
        <v>0</v>
      </c>
      <c r="H83" s="38">
        <f>[6]Input!H83</f>
        <v>0</v>
      </c>
      <c r="I83" s="38">
        <f>[6]Input!I83</f>
        <v>2.6084931442230448E-8</v>
      </c>
      <c r="J83" s="38">
        <f>[6]Input!J83</f>
        <v>0</v>
      </c>
      <c r="K83" s="38">
        <f>[6]Input!K83</f>
        <v>0</v>
      </c>
      <c r="L83" s="38">
        <f>[6]Input!L83</f>
        <v>0</v>
      </c>
    </row>
    <row r="84" spans="1:12" hidden="1">
      <c r="A84" s="38">
        <f>[6]Input!A84</f>
        <v>82</v>
      </c>
      <c r="B84" s="38" t="str">
        <f>[6]Input!B84</f>
        <v>IND_IS_DRI_ULCORED_CCS_NEW</v>
      </c>
      <c r="C84" s="38" t="str">
        <f>[6]Input!C84</f>
        <v>IND_NGA</v>
      </c>
      <c r="D84" s="38">
        <f>[6]Input!D84</f>
        <v>0</v>
      </c>
      <c r="E84" s="38">
        <f>[6]Input!E84</f>
        <v>0</v>
      </c>
      <c r="F84" s="38">
        <f>[6]Input!F84</f>
        <v>0</v>
      </c>
      <c r="G84" s="38">
        <f>[6]Input!G84</f>
        <v>0</v>
      </c>
      <c r="H84" s="38">
        <f>[6]Input!H84</f>
        <v>0</v>
      </c>
      <c r="I84" s="38">
        <f>[6]Input!I84</f>
        <v>1.1086472727272841E-7</v>
      </c>
      <c r="J84" s="38">
        <f>[6]Input!J84</f>
        <v>0</v>
      </c>
      <c r="K84" s="38">
        <f>[6]Input!K84</f>
        <v>0</v>
      </c>
      <c r="L84" s="38">
        <f>[6]Input!L84</f>
        <v>0</v>
      </c>
    </row>
    <row r="85" spans="1:12" hidden="1">
      <c r="A85" s="38">
        <f>[6]Input!A85</f>
        <v>83</v>
      </c>
      <c r="B85" s="38" t="str">
        <f>[6]Input!B85</f>
        <v>IND_IS_MD_ELC_NEW</v>
      </c>
      <c r="C85" s="38" t="str">
        <f>[6]Input!C85</f>
        <v>IND_IS_ELC</v>
      </c>
      <c r="D85" s="38">
        <f>[6]Input!D85</f>
        <v>231.21452013845419</v>
      </c>
      <c r="E85" s="38">
        <f>[6]Input!E85</f>
        <v>195.55973582000161</v>
      </c>
      <c r="F85" s="38">
        <f>[6]Input!F85</f>
        <v>196.75230545718051</v>
      </c>
      <c r="G85" s="38">
        <f>[6]Input!G85</f>
        <v>133.43343461112269</v>
      </c>
      <c r="H85" s="38">
        <f>[6]Input!H85</f>
        <v>101.8111295163481</v>
      </c>
      <c r="I85" s="38">
        <f>[6]Input!I85</f>
        <v>77.825055631316076</v>
      </c>
      <c r="J85" s="38">
        <f>[6]Input!J85</f>
        <v>25.845280285146782</v>
      </c>
      <c r="K85" s="38">
        <f>[6]Input!K85</f>
        <v>16.419667510178741</v>
      </c>
      <c r="L85" s="38">
        <f>[6]Input!L85</f>
        <v>8.3876622633615252</v>
      </c>
    </row>
    <row r="86" spans="1:12" hidden="1">
      <c r="A86" s="38">
        <f>[6]Input!A86</f>
        <v>84</v>
      </c>
      <c r="B86" s="38" t="str">
        <f>[6]Input!B86</f>
        <v>IND_FEA_NEW</v>
      </c>
      <c r="C86" s="38" t="str">
        <f>[6]Input!C86</f>
        <v>IND_COK</v>
      </c>
      <c r="D86" s="38">
        <f>[6]Input!D86</f>
        <v>6.820689863439509</v>
      </c>
      <c r="E86" s="38">
        <f>[6]Input!E86</f>
        <v>26.135109064052031</v>
      </c>
      <c r="F86" s="38">
        <f>[6]Input!F86</f>
        <v>28.371071948214809</v>
      </c>
      <c r="G86" s="38">
        <f>[6]Input!G86</f>
        <v>35.606937660995229</v>
      </c>
      <c r="H86" s="38">
        <f>[6]Input!H86</f>
        <v>39.561839286487377</v>
      </c>
      <c r="I86" s="38">
        <f>[6]Input!I86</f>
        <v>44.026046505209123</v>
      </c>
      <c r="J86" s="38">
        <f>[6]Input!J86</f>
        <v>43.767145691415401</v>
      </c>
      <c r="K86" s="38">
        <f>[6]Input!K86</f>
        <v>43.693256724352082</v>
      </c>
      <c r="L86" s="38">
        <f>[6]Input!L86</f>
        <v>43.598890457433022</v>
      </c>
    </row>
    <row r="87" spans="1:12" hidden="1">
      <c r="A87" s="38">
        <f>[6]Input!A87</f>
        <v>85</v>
      </c>
      <c r="B87" s="38" t="str">
        <f>[6]Input!B87</f>
        <v>IND_NF_ALU_EXS</v>
      </c>
      <c r="C87" s="38" t="str">
        <f>[6]Input!C87</f>
        <v>IND_NGA</v>
      </c>
      <c r="D87" s="38">
        <f>[6]Input!D87</f>
        <v>35.827787021630641</v>
      </c>
      <c r="E87" s="38">
        <f>[6]Input!E87</f>
        <v>28.662229617304501</v>
      </c>
      <c r="F87" s="38">
        <f>[6]Input!F87</f>
        <v>21.496672212978378</v>
      </c>
      <c r="G87" s="38">
        <f>[6]Input!G87</f>
        <v>17.5498832043993</v>
      </c>
      <c r="H87" s="38">
        <f>[6]Input!H87</f>
        <v>11.43479797404035</v>
      </c>
      <c r="I87" s="38">
        <f>[6]Input!I87</f>
        <v>11.34546589018302</v>
      </c>
      <c r="J87" s="38">
        <f>[6]Input!J87</f>
        <v>0</v>
      </c>
      <c r="K87" s="38">
        <f>[6]Input!K87</f>
        <v>0</v>
      </c>
      <c r="L87" s="38">
        <f>[6]Input!L87</f>
        <v>0</v>
      </c>
    </row>
    <row r="88" spans="1:12" hidden="1">
      <c r="A88" s="38">
        <f>[6]Input!A88</f>
        <v>86</v>
      </c>
      <c r="B88" s="38" t="str">
        <f>[6]Input!B88</f>
        <v>IND_NF_ALU_EXS</v>
      </c>
      <c r="C88" s="38" t="str">
        <f>[6]Input!C88</f>
        <v>IND_HFO</v>
      </c>
      <c r="D88" s="38">
        <f>[6]Input!D88</f>
        <v>7.4126455906821933</v>
      </c>
      <c r="E88" s="38">
        <f>[6]Input!E88</f>
        <v>5.9301164725457571</v>
      </c>
      <c r="F88" s="38">
        <f>[6]Input!F88</f>
        <v>4.4475873544093174</v>
      </c>
      <c r="G88" s="38">
        <f>[6]Input!G88</f>
        <v>3.6310103181515792</v>
      </c>
      <c r="H88" s="38">
        <f>[6]Input!H88</f>
        <v>2.365820270491108</v>
      </c>
      <c r="I88" s="38">
        <f>[6]Input!I88</f>
        <v>2.347337770382695</v>
      </c>
      <c r="J88" s="38">
        <f>[6]Input!J88</f>
        <v>0</v>
      </c>
      <c r="K88" s="38">
        <f>[6]Input!K88</f>
        <v>0</v>
      </c>
      <c r="L88" s="38">
        <f>[6]Input!L88</f>
        <v>0</v>
      </c>
    </row>
    <row r="89" spans="1:12" hidden="1">
      <c r="A89" s="38">
        <f>[6]Input!A89</f>
        <v>87</v>
      </c>
      <c r="B89" s="38" t="str">
        <f>[6]Input!B89</f>
        <v>IND_NF_ALU_EXS</v>
      </c>
      <c r="C89" s="38" t="str">
        <f>[6]Input!C89</f>
        <v>IND_COA</v>
      </c>
      <c r="D89" s="38">
        <f>[6]Input!D89</f>
        <v>5.1476705490848573</v>
      </c>
      <c r="E89" s="38">
        <f>[6]Input!E89</f>
        <v>4.1181364392678868</v>
      </c>
      <c r="F89" s="38">
        <f>[6]Input!F89</f>
        <v>3.0886023294509162</v>
      </c>
      <c r="G89" s="38">
        <f>[6]Input!G89</f>
        <v>2.5215349431608178</v>
      </c>
      <c r="H89" s="38">
        <f>[6]Input!H89</f>
        <v>1.6429307433966021</v>
      </c>
      <c r="I89" s="38">
        <f>[6]Input!I89</f>
        <v>1.6300956738768719</v>
      </c>
      <c r="J89" s="38">
        <f>[6]Input!J89</f>
        <v>0</v>
      </c>
      <c r="K89" s="38">
        <f>[6]Input!K89</f>
        <v>0</v>
      </c>
      <c r="L89" s="38">
        <f>[6]Input!L89</f>
        <v>0</v>
      </c>
    </row>
    <row r="90" spans="1:12" hidden="1">
      <c r="A90" s="38">
        <f>[6]Input!A90</f>
        <v>88</v>
      </c>
      <c r="B90" s="38" t="str">
        <f>[6]Input!B90</f>
        <v>IND_NF_ALU_EXS</v>
      </c>
      <c r="C90" s="38" t="str">
        <f>[6]Input!C90</f>
        <v>IND_COK</v>
      </c>
      <c r="D90" s="38">
        <f>[6]Input!D90</f>
        <v>4.3240432612312816</v>
      </c>
      <c r="E90" s="38">
        <f>[6]Input!E90</f>
        <v>3.4592346089850259</v>
      </c>
      <c r="F90" s="38">
        <f>[6]Input!F90</f>
        <v>2.594425956738764</v>
      </c>
      <c r="G90" s="38">
        <f>[6]Input!G90</f>
        <v>2.1180893522550881</v>
      </c>
      <c r="H90" s="38">
        <f>[6]Input!H90</f>
        <v>1.380061824453146</v>
      </c>
      <c r="I90" s="38">
        <f>[6]Input!I90</f>
        <v>1.3692803660565791</v>
      </c>
      <c r="J90" s="38">
        <f>[6]Input!J90</f>
        <v>0</v>
      </c>
      <c r="K90" s="38">
        <f>[6]Input!K90</f>
        <v>0</v>
      </c>
      <c r="L90" s="38">
        <f>[6]Input!L90</f>
        <v>0</v>
      </c>
    </row>
    <row r="91" spans="1:12" hidden="1">
      <c r="A91" s="38">
        <f>[6]Input!A91</f>
        <v>89</v>
      </c>
      <c r="B91" s="38" t="str">
        <f>[6]Input!B91</f>
        <v>IND_NF_COP_EXS</v>
      </c>
      <c r="C91" s="38" t="str">
        <f>[6]Input!C91</f>
        <v>IND_NGA</v>
      </c>
      <c r="D91" s="38">
        <f>[6]Input!D91</f>
        <v>8.5322046374677907</v>
      </c>
      <c r="E91" s="38">
        <f>[6]Input!E91</f>
        <v>6.8257637099742272</v>
      </c>
      <c r="F91" s="38">
        <f>[6]Input!F91</f>
        <v>5.1193227824806753</v>
      </c>
      <c r="G91" s="38">
        <f>[6]Input!G91</f>
        <v>3.412881854987114</v>
      </c>
      <c r="H91" s="38">
        <f>[6]Input!H91</f>
        <v>1.7064409274935579</v>
      </c>
      <c r="I91" s="38">
        <f>[6]Input!I91</f>
        <v>0</v>
      </c>
      <c r="J91" s="38">
        <f>[6]Input!J91</f>
        <v>0</v>
      </c>
      <c r="K91" s="38">
        <f>[6]Input!K91</f>
        <v>0</v>
      </c>
      <c r="L91" s="38">
        <f>[6]Input!L91</f>
        <v>0</v>
      </c>
    </row>
    <row r="92" spans="1:12" hidden="1">
      <c r="A92" s="38">
        <f>[6]Input!A92</f>
        <v>90</v>
      </c>
      <c r="B92" s="38" t="str">
        <f>[6]Input!B92</f>
        <v>IND_NF_COP_EXS</v>
      </c>
      <c r="C92" s="38" t="str">
        <f>[6]Input!C92</f>
        <v>IND_HFO</v>
      </c>
      <c r="D92" s="38">
        <f>[6]Input!D92</f>
        <v>1.11428045638572</v>
      </c>
      <c r="E92" s="38">
        <f>[6]Input!E92</f>
        <v>0.89142436510857814</v>
      </c>
      <c r="F92" s="38">
        <f>[6]Input!F92</f>
        <v>0.66856827383143169</v>
      </c>
      <c r="G92" s="38">
        <f>[6]Input!G92</f>
        <v>0.44571218255428913</v>
      </c>
      <c r="H92" s="38">
        <f>[6]Input!H92</f>
        <v>0.2228560912771439</v>
      </c>
      <c r="I92" s="38">
        <f>[6]Input!I92</f>
        <v>0</v>
      </c>
      <c r="J92" s="38">
        <f>[6]Input!J92</f>
        <v>0</v>
      </c>
      <c r="K92" s="38">
        <f>[6]Input!K92</f>
        <v>0</v>
      </c>
      <c r="L92" s="38">
        <f>[6]Input!L92</f>
        <v>0</v>
      </c>
    </row>
    <row r="93" spans="1:12" hidden="1">
      <c r="A93" s="38">
        <f>[6]Input!A93</f>
        <v>91</v>
      </c>
      <c r="B93" s="38" t="str">
        <f>[6]Input!B93</f>
        <v>IND_NF_COP_EXS</v>
      </c>
      <c r="C93" s="38" t="str">
        <f>[6]Input!C93</f>
        <v>IND_COA</v>
      </c>
      <c r="D93" s="38">
        <f>[6]Input!D93</f>
        <v>0.764078027235922</v>
      </c>
      <c r="E93" s="38">
        <f>[6]Input!E93</f>
        <v>0.61126242178873758</v>
      </c>
      <c r="F93" s="38">
        <f>[6]Input!F93</f>
        <v>0.45844681634155299</v>
      </c>
      <c r="G93" s="38">
        <f>[6]Input!G93</f>
        <v>0.30563121089436879</v>
      </c>
      <c r="H93" s="38">
        <f>[6]Input!H93</f>
        <v>0.15281560544718431</v>
      </c>
      <c r="I93" s="38">
        <f>[6]Input!I93</f>
        <v>0</v>
      </c>
      <c r="J93" s="38">
        <f>[6]Input!J93</f>
        <v>0</v>
      </c>
      <c r="K93" s="38">
        <f>[6]Input!K93</f>
        <v>0</v>
      </c>
      <c r="L93" s="38">
        <f>[6]Input!L93</f>
        <v>0</v>
      </c>
    </row>
    <row r="94" spans="1:12" hidden="1">
      <c r="A94" s="38">
        <f>[6]Input!A94</f>
        <v>92</v>
      </c>
      <c r="B94" s="38" t="str">
        <f>[6]Input!B94</f>
        <v>IND_NF_COP_EXS</v>
      </c>
      <c r="C94" s="38" t="str">
        <f>[6]Input!C94</f>
        <v>IND_COK</v>
      </c>
      <c r="D94" s="38">
        <f>[6]Input!D94</f>
        <v>1.3052999631947</v>
      </c>
      <c r="E94" s="38">
        <f>[6]Input!E94</f>
        <v>1.0442399705557599</v>
      </c>
      <c r="F94" s="38">
        <f>[6]Input!F94</f>
        <v>0.7831799779168197</v>
      </c>
      <c r="G94" s="38">
        <f>[6]Input!G94</f>
        <v>0.52211998527787995</v>
      </c>
      <c r="H94" s="38">
        <f>[6]Input!H94</f>
        <v>0.26105999263893992</v>
      </c>
      <c r="I94" s="38">
        <f>[6]Input!I94</f>
        <v>0</v>
      </c>
      <c r="J94" s="38">
        <f>[6]Input!J94</f>
        <v>0</v>
      </c>
      <c r="K94" s="38">
        <f>[6]Input!K94</f>
        <v>0</v>
      </c>
      <c r="L94" s="38">
        <f>[6]Input!L94</f>
        <v>0</v>
      </c>
    </row>
    <row r="95" spans="1:12" hidden="1">
      <c r="A95" s="38">
        <f>[6]Input!A95</f>
        <v>93</v>
      </c>
      <c r="B95" s="38" t="str">
        <f>[6]Input!B95</f>
        <v>IND_NF_ZNC_EXS</v>
      </c>
      <c r="C95" s="38" t="str">
        <f>[6]Input!C95</f>
        <v>IND_NGA</v>
      </c>
      <c r="D95" s="38">
        <f>[6]Input!D95</f>
        <v>2.5577637765657322</v>
      </c>
      <c r="E95" s="38">
        <f>[6]Input!E95</f>
        <v>1.8446595934370409</v>
      </c>
      <c r="F95" s="38">
        <f>[6]Input!F95</f>
        <v>1.7051758510438191</v>
      </c>
      <c r="G95" s="38">
        <f>[6]Input!G95</f>
        <v>1.2788818882828661</v>
      </c>
      <c r="H95" s="38">
        <f>[6]Input!H95</f>
        <v>0.85258792552191043</v>
      </c>
      <c r="I95" s="38">
        <f>[6]Input!I95</f>
        <v>0.4262939627609566</v>
      </c>
      <c r="J95" s="38">
        <f>[6]Input!J95</f>
        <v>0</v>
      </c>
      <c r="K95" s="38">
        <f>[6]Input!K95</f>
        <v>0</v>
      </c>
      <c r="L95" s="38">
        <f>[6]Input!L95</f>
        <v>0</v>
      </c>
    </row>
    <row r="96" spans="1:12" hidden="1">
      <c r="A96" s="38">
        <f>[6]Input!A96</f>
        <v>94</v>
      </c>
      <c r="B96" s="38" t="str">
        <f>[6]Input!B96</f>
        <v>IND_NF_ZNC_EXS</v>
      </c>
      <c r="C96" s="38" t="str">
        <f>[6]Input!C96</f>
        <v>IND_HFO</v>
      </c>
      <c r="D96" s="38">
        <f>[6]Input!D96</f>
        <v>1.4597338724844839</v>
      </c>
      <c r="E96" s="38">
        <f>[6]Input!E96</f>
        <v>1.0527602730221559</v>
      </c>
      <c r="F96" s="38">
        <f>[6]Input!F96</f>
        <v>0.97315591498965615</v>
      </c>
      <c r="G96" s="38">
        <f>[6]Input!G96</f>
        <v>0.72986693624224208</v>
      </c>
      <c r="H96" s="38">
        <f>[6]Input!H96</f>
        <v>0.48657795749482807</v>
      </c>
      <c r="I96" s="38">
        <f>[6]Input!I96</f>
        <v>0.24328897874741409</v>
      </c>
      <c r="J96" s="38">
        <f>[6]Input!J96</f>
        <v>0</v>
      </c>
      <c r="K96" s="38">
        <f>[6]Input!K96</f>
        <v>0</v>
      </c>
      <c r="L96" s="38">
        <f>[6]Input!L96</f>
        <v>0</v>
      </c>
    </row>
    <row r="97" spans="1:12" hidden="1">
      <c r="A97" s="38">
        <f>[6]Input!A97</f>
        <v>95</v>
      </c>
      <c r="B97" s="38" t="str">
        <f>[6]Input!B97</f>
        <v>IND_NF_AMN_EXS</v>
      </c>
      <c r="C97" s="38" t="str">
        <f>[6]Input!C97</f>
        <v>IND_NGA</v>
      </c>
      <c r="D97" s="38">
        <f>[6]Input!D97</f>
        <v>57.517654751525718</v>
      </c>
      <c r="E97" s="38">
        <f>[6]Input!E97</f>
        <v>47.931378959604757</v>
      </c>
      <c r="F97" s="38">
        <f>[6]Input!F97</f>
        <v>38.34510316768381</v>
      </c>
      <c r="G97" s="38">
        <f>[6]Input!G97</f>
        <v>28.758827375762859</v>
      </c>
      <c r="H97" s="38">
        <f>[6]Input!H97</f>
        <v>19.172551583841908</v>
      </c>
      <c r="I97" s="38">
        <f>[6]Input!I97</f>
        <v>9.5862757919209578</v>
      </c>
      <c r="J97" s="38">
        <f>[6]Input!J97</f>
        <v>0</v>
      </c>
      <c r="K97" s="38">
        <f>[6]Input!K97</f>
        <v>0</v>
      </c>
      <c r="L97" s="38">
        <f>[6]Input!L97</f>
        <v>0</v>
      </c>
    </row>
    <row r="98" spans="1:12" hidden="1">
      <c r="A98" s="38">
        <f>[6]Input!A98</f>
        <v>96</v>
      </c>
      <c r="B98" s="38" t="str">
        <f>[6]Input!B98</f>
        <v>IND_NF_AMN_EXS</v>
      </c>
      <c r="C98" s="38" t="str">
        <f>[6]Input!C98</f>
        <v>IND_HFO</v>
      </c>
      <c r="D98" s="38">
        <f>[6]Input!D98</f>
        <v>3.544692676547514</v>
      </c>
      <c r="E98" s="38">
        <f>[6]Input!E98</f>
        <v>2.9539105637895959</v>
      </c>
      <c r="F98" s="38">
        <f>[6]Input!F98</f>
        <v>2.363128451031677</v>
      </c>
      <c r="G98" s="38">
        <f>[6]Input!G98</f>
        <v>1.7723463382737521</v>
      </c>
      <c r="H98" s="38">
        <f>[6]Input!H98</f>
        <v>1.181564225515837</v>
      </c>
      <c r="I98" s="38">
        <f>[6]Input!I98</f>
        <v>0.59078211275791948</v>
      </c>
      <c r="J98" s="38">
        <f>[6]Input!J98</f>
        <v>0</v>
      </c>
      <c r="K98" s="38">
        <f>[6]Input!K98</f>
        <v>0</v>
      </c>
      <c r="L98" s="38">
        <f>[6]Input!L98</f>
        <v>0</v>
      </c>
    </row>
    <row r="99" spans="1:12" hidden="1">
      <c r="A99" s="38">
        <f>[6]Input!A99</f>
        <v>97</v>
      </c>
      <c r="B99" s="38" t="str">
        <f>[6]Input!B99</f>
        <v>IND_NF_EC_EXS</v>
      </c>
      <c r="C99" s="38" t="str">
        <f>[6]Input!C99</f>
        <v>IND_NF_ELC</v>
      </c>
      <c r="D99" s="38">
        <f>[6]Input!D99</f>
        <v>188.06621121457431</v>
      </c>
      <c r="E99" s="38">
        <f>[6]Input!E99</f>
        <v>161.06731527418319</v>
      </c>
      <c r="F99" s="38">
        <f>[6]Input!F99</f>
        <v>131.51949685470419</v>
      </c>
      <c r="G99" s="38">
        <f>[6]Input!G99</f>
        <v>81.098750000000024</v>
      </c>
      <c r="H99" s="38">
        <f>[6]Input!H99</f>
        <v>0</v>
      </c>
      <c r="I99" s="38">
        <f>[6]Input!I99</f>
        <v>0</v>
      </c>
      <c r="J99" s="38">
        <f>[6]Input!J99</f>
        <v>0</v>
      </c>
      <c r="K99" s="38">
        <f>[6]Input!K99</f>
        <v>0</v>
      </c>
      <c r="L99" s="38">
        <f>[6]Input!L99</f>
        <v>0</v>
      </c>
    </row>
    <row r="100" spans="1:12" hidden="1">
      <c r="A100" s="38">
        <f>[6]Input!A100</f>
        <v>98</v>
      </c>
      <c r="B100" s="38" t="str">
        <f>[6]Input!B100</f>
        <v>IND_NF_MD_ELC_EXS</v>
      </c>
      <c r="C100" s="38" t="str">
        <f>[6]Input!C100</f>
        <v>IND_NF_ELC</v>
      </c>
      <c r="D100" s="38">
        <f>[6]Input!D100</f>
        <v>24.43651162790697</v>
      </c>
      <c r="E100" s="38">
        <f>[6]Input!E100</f>
        <v>19.549209302325579</v>
      </c>
      <c r="F100" s="38">
        <f>[6]Input!F100</f>
        <v>14.661906976744181</v>
      </c>
      <c r="G100" s="38">
        <f>[6]Input!G100</f>
        <v>9.7746046511627895</v>
      </c>
      <c r="H100" s="38">
        <f>[6]Input!H100</f>
        <v>4.8873023255813974</v>
      </c>
      <c r="I100" s="38">
        <f>[6]Input!I100</f>
        <v>0</v>
      </c>
      <c r="J100" s="38">
        <f>[6]Input!J100</f>
        <v>0</v>
      </c>
      <c r="K100" s="38">
        <f>[6]Input!K100</f>
        <v>0</v>
      </c>
      <c r="L100" s="38">
        <f>[6]Input!L100</f>
        <v>0</v>
      </c>
    </row>
    <row r="101" spans="1:12" hidden="1">
      <c r="A101" s="38">
        <f>[6]Input!A101</f>
        <v>99</v>
      </c>
      <c r="B101" s="38" t="str">
        <f>[6]Input!B101</f>
        <v>IND_NF_MD_OIL_EXS</v>
      </c>
      <c r="C101" s="38" t="str">
        <f>[6]Input!C101</f>
        <v>IND_LPG</v>
      </c>
      <c r="D101" s="38">
        <f>[6]Input!D101</f>
        <v>3.0019999999999998</v>
      </c>
      <c r="E101" s="38">
        <f>[6]Input!E101</f>
        <v>2.4016000000000002</v>
      </c>
      <c r="F101" s="38">
        <f>[6]Input!F101</f>
        <v>0</v>
      </c>
      <c r="G101" s="38">
        <f>[6]Input!G101</f>
        <v>0</v>
      </c>
      <c r="H101" s="38">
        <f>[6]Input!H101</f>
        <v>0</v>
      </c>
      <c r="I101" s="38">
        <f>[6]Input!I101</f>
        <v>0</v>
      </c>
      <c r="J101" s="38">
        <f>[6]Input!J101</f>
        <v>0</v>
      </c>
      <c r="K101" s="38">
        <f>[6]Input!K101</f>
        <v>0</v>
      </c>
      <c r="L101" s="38">
        <f>[6]Input!L101</f>
        <v>0</v>
      </c>
    </row>
    <row r="102" spans="1:12" hidden="1">
      <c r="A102" s="38">
        <f>[6]Input!A102</f>
        <v>100</v>
      </c>
      <c r="B102" s="38" t="str">
        <f>[6]Input!B102</f>
        <v>IND_NF_MD_OIL_EXS</v>
      </c>
      <c r="C102" s="38" t="str">
        <f>[6]Input!C102</f>
        <v>IND_OIL</v>
      </c>
      <c r="D102" s="38">
        <f>[6]Input!D102</f>
        <v>0</v>
      </c>
      <c r="E102" s="38">
        <f>[6]Input!E102</f>
        <v>0</v>
      </c>
      <c r="F102" s="38">
        <f>[6]Input!F102</f>
        <v>1.801199999999999</v>
      </c>
      <c r="G102" s="38">
        <f>[6]Input!G102</f>
        <v>1.2008000000000001</v>
      </c>
      <c r="H102" s="38">
        <f>[6]Input!H102</f>
        <v>0.60039999999999982</v>
      </c>
      <c r="I102" s="38">
        <f>[6]Input!I102</f>
        <v>0</v>
      </c>
      <c r="J102" s="38">
        <f>[6]Input!J102</f>
        <v>0</v>
      </c>
      <c r="K102" s="38">
        <f>[6]Input!K102</f>
        <v>0</v>
      </c>
      <c r="L102" s="38">
        <f>[6]Input!L102</f>
        <v>0</v>
      </c>
    </row>
    <row r="103" spans="1:12" hidden="1">
      <c r="A103" s="38">
        <f>[6]Input!A103</f>
        <v>101</v>
      </c>
      <c r="B103" s="38" t="str">
        <f>[6]Input!B103</f>
        <v>IND_NF_AMN_BAY_NEW</v>
      </c>
      <c r="C103" s="38" t="str">
        <f>[6]Input!C103</f>
        <v>IND_NGA</v>
      </c>
      <c r="D103" s="38">
        <f>[6]Input!D103</f>
        <v>0.62940652941176645</v>
      </c>
      <c r="E103" s="38">
        <f>[6]Input!E103</f>
        <v>4.1080341800368814</v>
      </c>
      <c r="F103" s="38">
        <f>[6]Input!F103</f>
        <v>6.3494770844588571</v>
      </c>
      <c r="G103" s="38">
        <f>[6]Input!G103</f>
        <v>11.072062101493049</v>
      </c>
      <c r="H103" s="38">
        <f>[6]Input!H103</f>
        <v>16.04112843105537</v>
      </c>
      <c r="I103" s="38">
        <f>[6]Input!I103</f>
        <v>18.82048235741507</v>
      </c>
      <c r="J103" s="38">
        <f>[6]Input!J103</f>
        <v>26.165019035833151</v>
      </c>
      <c r="K103" s="38">
        <f>[6]Input!K103</f>
        <v>26.165019035833161</v>
      </c>
      <c r="L103" s="38">
        <f>[6]Input!L103</f>
        <v>23.79629868110883</v>
      </c>
    </row>
    <row r="104" spans="1:12" hidden="1">
      <c r="A104" s="38">
        <f>[6]Input!A104</f>
        <v>102</v>
      </c>
      <c r="B104" s="38" t="str">
        <f>[6]Input!B104</f>
        <v>IND_NF_AMN_BAY_NEW</v>
      </c>
      <c r="C104" s="38" t="str">
        <f>[6]Input!C104</f>
        <v>IND_HFO</v>
      </c>
      <c r="D104" s="38">
        <f>[6]Input!D104</f>
        <v>0.18649082352941221</v>
      </c>
      <c r="E104" s="38">
        <f>[6]Input!E104</f>
        <v>1.2171953126035211</v>
      </c>
      <c r="F104" s="38">
        <f>[6]Input!F104</f>
        <v>1.8813265435433639</v>
      </c>
      <c r="G104" s="38">
        <f>[6]Input!G104</f>
        <v>3.2806109930349789</v>
      </c>
      <c r="H104" s="38">
        <f>[6]Input!H104</f>
        <v>4.7529269425349252</v>
      </c>
      <c r="I104" s="38">
        <f>[6]Input!I104</f>
        <v>5.5764392170118757</v>
      </c>
      <c r="J104" s="38">
        <f>[6]Input!J104</f>
        <v>7.7525982328394507</v>
      </c>
      <c r="K104" s="38">
        <f>[6]Input!K104</f>
        <v>7.7525982328394498</v>
      </c>
      <c r="L104" s="38">
        <f>[6]Input!L104</f>
        <v>7.0507551647729816</v>
      </c>
    </row>
    <row r="105" spans="1:12" hidden="1">
      <c r="A105" s="38">
        <f>[6]Input!A105</f>
        <v>103</v>
      </c>
      <c r="B105" s="38" t="str">
        <f>[6]Input!B105</f>
        <v>IND_NF_AMN_BAY_NEW</v>
      </c>
      <c r="C105" s="38" t="str">
        <f>[6]Input!C105</f>
        <v>IND_COA</v>
      </c>
      <c r="D105" s="38">
        <f>[6]Input!D105</f>
        <v>1.3520584705882379</v>
      </c>
      <c r="E105" s="38">
        <f>[6]Input!E105</f>
        <v>8.8246660163755202</v>
      </c>
      <c r="F105" s="38">
        <f>[6]Input!F105</f>
        <v>13.63961744068939</v>
      </c>
      <c r="G105" s="38">
        <f>[6]Input!G105</f>
        <v>23.78442969950358</v>
      </c>
      <c r="H105" s="38">
        <f>[6]Input!H105</f>
        <v>34.458720333378182</v>
      </c>
      <c r="I105" s="38">
        <f>[6]Input!I105</f>
        <v>40.429184323336102</v>
      </c>
      <c r="J105" s="38">
        <f>[6]Input!J105</f>
        <v>56.206337188086003</v>
      </c>
      <c r="K105" s="38">
        <f>[6]Input!K105</f>
        <v>56.20633718808601</v>
      </c>
      <c r="L105" s="38">
        <f>[6]Input!L105</f>
        <v>51.117974944604128</v>
      </c>
    </row>
    <row r="106" spans="1:12" hidden="1">
      <c r="A106" s="38">
        <f>[6]Input!A106</f>
        <v>104</v>
      </c>
      <c r="B106" s="38" t="str">
        <f>[6]Input!B106</f>
        <v>IND_NF_ALU_SEC_NEW</v>
      </c>
      <c r="C106" s="38" t="str">
        <f>[6]Input!C106</f>
        <v>IND_NGA</v>
      </c>
      <c r="D106" s="38">
        <f>[6]Input!D106</f>
        <v>9.6087340344827616</v>
      </c>
      <c r="E106" s="38">
        <f>[6]Input!E106</f>
        <v>11.231391234800091</v>
      </c>
      <c r="F106" s="38">
        <f>[6]Input!F106</f>
        <v>12.00476062234037</v>
      </c>
      <c r="G106" s="38">
        <f>[6]Input!G106</f>
        <v>13.284330172149311</v>
      </c>
      <c r="H106" s="38">
        <f>[6]Input!H106</f>
        <v>12.117258137666539</v>
      </c>
      <c r="I106" s="38">
        <f>[6]Input!I106</f>
        <v>11.933400442293729</v>
      </c>
      <c r="J106" s="38">
        <f>[6]Input!J106</f>
        <v>11.824472217340141</v>
      </c>
      <c r="K106" s="38">
        <f>[6]Input!K106</f>
        <v>11.772360000000001</v>
      </c>
      <c r="L106" s="38">
        <f>[6]Input!L106</f>
        <v>11.746919999999999</v>
      </c>
    </row>
    <row r="107" spans="1:12" hidden="1">
      <c r="A107" s="38">
        <f>[6]Input!A107</f>
        <v>105</v>
      </c>
      <c r="B107" s="38" t="str">
        <f>[6]Input!B107</f>
        <v>IND_NF_ALU_SEC_NEW</v>
      </c>
      <c r="C107" s="38" t="str">
        <f>[6]Input!C107</f>
        <v>IND_HFO</v>
      </c>
      <c r="D107" s="38">
        <f>[6]Input!D107</f>
        <v>0.33518839655172422</v>
      </c>
      <c r="E107" s="38">
        <f>[6]Input!E107</f>
        <v>0.39179271749302619</v>
      </c>
      <c r="F107" s="38">
        <f>[6]Input!F107</f>
        <v>0.41877071938396609</v>
      </c>
      <c r="G107" s="38">
        <f>[6]Input!G107</f>
        <v>0.46340686647032459</v>
      </c>
      <c r="H107" s="38">
        <f>[6]Input!H107</f>
        <v>0.42269505131394919</v>
      </c>
      <c r="I107" s="38">
        <f>[6]Input!I107</f>
        <v>0.41628141077768799</v>
      </c>
      <c r="J107" s="38">
        <f>[6]Input!J107</f>
        <v>0.41248158897698178</v>
      </c>
      <c r="K107" s="38">
        <f>[6]Input!K107</f>
        <v>0.41066372093023262</v>
      </c>
      <c r="L107" s="38">
        <f>[6]Input!L107</f>
        <v>0.40977627906976749</v>
      </c>
    </row>
    <row r="108" spans="1:12" hidden="1">
      <c r="A108" s="38">
        <f>[6]Input!A108</f>
        <v>106</v>
      </c>
      <c r="B108" s="38" t="str">
        <f>[6]Input!B108</f>
        <v>IND_NF_ALU_HLHIA_NEW</v>
      </c>
      <c r="C108" s="38" t="str">
        <f>[6]Input!C108</f>
        <v>IND_NGA</v>
      </c>
      <c r="D108" s="38">
        <f>[6]Input!D108</f>
        <v>0</v>
      </c>
      <c r="E108" s="38">
        <f>[6]Input!E108</f>
        <v>0</v>
      </c>
      <c r="F108" s="38">
        <f>[6]Input!F108</f>
        <v>0</v>
      </c>
      <c r="G108" s="38">
        <f>[6]Input!G108</f>
        <v>0</v>
      </c>
      <c r="H108" s="38">
        <f>[6]Input!H108</f>
        <v>0.85303043209208396</v>
      </c>
      <c r="I108" s="38">
        <f>[6]Input!I108</f>
        <v>0.85303043209208396</v>
      </c>
      <c r="J108" s="38">
        <f>[6]Input!J108</f>
        <v>2.4988655810406808</v>
      </c>
      <c r="K108" s="38">
        <f>[6]Input!K108</f>
        <v>2.4946259529461421</v>
      </c>
      <c r="L108" s="38">
        <f>[6]Input!L108</f>
        <v>0</v>
      </c>
    </row>
    <row r="109" spans="1:12" hidden="1">
      <c r="A109" s="38">
        <f>[6]Input!A109</f>
        <v>107</v>
      </c>
      <c r="B109" s="38" t="str">
        <f>[6]Input!B109</f>
        <v>IND_NF_ALU_CBT_NEW</v>
      </c>
      <c r="C109" s="38" t="str">
        <f>[6]Input!C109</f>
        <v>IND_NGA</v>
      </c>
      <c r="D109" s="38">
        <f>[6]Input!D109</f>
        <v>0</v>
      </c>
      <c r="E109" s="38">
        <f>[6]Input!E109</f>
        <v>0</v>
      </c>
      <c r="F109" s="38">
        <f>[6]Input!F109</f>
        <v>0</v>
      </c>
      <c r="G109" s="38">
        <f>[6]Input!G109</f>
        <v>0</v>
      </c>
      <c r="H109" s="38">
        <f>[6]Input!H109</f>
        <v>0</v>
      </c>
      <c r="I109" s="38">
        <f>[6]Input!I109</f>
        <v>0</v>
      </c>
      <c r="J109" s="38">
        <f>[6]Input!J109</f>
        <v>0</v>
      </c>
      <c r="K109" s="38">
        <f>[6]Input!K109</f>
        <v>0</v>
      </c>
      <c r="L109" s="38">
        <f>[6]Input!L109</f>
        <v>1.8661407714058229</v>
      </c>
    </row>
    <row r="110" spans="1:12" hidden="1">
      <c r="A110" s="38">
        <f>[6]Input!A110</f>
        <v>108</v>
      </c>
      <c r="B110" s="38" t="str">
        <f>[6]Input!B110</f>
        <v>IND_NF_COP_NEW</v>
      </c>
      <c r="C110" s="38" t="str">
        <f>[6]Input!C110</f>
        <v>IND_NGA</v>
      </c>
      <c r="D110" s="38">
        <f>[6]Input!D110</f>
        <v>2.688552039151713</v>
      </c>
      <c r="E110" s="38">
        <f>[6]Input!E110</f>
        <v>3.1901439454833</v>
      </c>
      <c r="F110" s="38">
        <f>[6]Input!F110</f>
        <v>4.8186471581809132</v>
      </c>
      <c r="G110" s="38">
        <f>[6]Input!G110</f>
        <v>4.2486527830801917</v>
      </c>
      <c r="H110" s="38">
        <f>[6]Input!H110</f>
        <v>4.6760391748744539</v>
      </c>
      <c r="I110" s="38">
        <f>[6]Input!I110</f>
        <v>5.1591899598211253</v>
      </c>
      <c r="J110" s="38">
        <f>[6]Input!J110</f>
        <v>4.8623822342797292</v>
      </c>
      <c r="K110" s="38">
        <f>[6]Input!K110</f>
        <v>4.816727903715984</v>
      </c>
      <c r="L110" s="38">
        <f>[6]Input!L110</f>
        <v>4.7837570675957366</v>
      </c>
    </row>
    <row r="111" spans="1:12" hidden="1">
      <c r="A111" s="38">
        <f>[6]Input!A111</f>
        <v>109</v>
      </c>
      <c r="B111" s="38" t="str">
        <f>[6]Input!B111</f>
        <v>IND_NF_COP_NEW</v>
      </c>
      <c r="C111" s="38" t="str">
        <f>[6]Input!C111</f>
        <v>IND_HFO</v>
      </c>
      <c r="D111" s="38">
        <f>[6]Input!D111</f>
        <v>0.40328280587275689</v>
      </c>
      <c r="E111" s="38">
        <f>[6]Input!E111</f>
        <v>0.47852159182249498</v>
      </c>
      <c r="F111" s="38">
        <f>[6]Input!F111</f>
        <v>0.5162836240908123</v>
      </c>
      <c r="G111" s="38">
        <f>[6]Input!G111</f>
        <v>0.63729791746202868</v>
      </c>
      <c r="H111" s="38">
        <f>[6]Input!H111</f>
        <v>0.70140587623116812</v>
      </c>
      <c r="I111" s="38">
        <f>[6]Input!I111</f>
        <v>0.77387849397316866</v>
      </c>
      <c r="J111" s="38">
        <f>[6]Input!J111</f>
        <v>0.72935733514195922</v>
      </c>
      <c r="K111" s="38">
        <f>[6]Input!K111</f>
        <v>0.72250918555739796</v>
      </c>
      <c r="L111" s="38">
        <f>[6]Input!L111</f>
        <v>0.71756356013936051</v>
      </c>
    </row>
    <row r="112" spans="1:12" hidden="1">
      <c r="A112" s="38">
        <f>[6]Input!A112</f>
        <v>110</v>
      </c>
      <c r="B112" s="38" t="str">
        <f>[6]Input!B112</f>
        <v>IND_NF_COP_NEW</v>
      </c>
      <c r="C112" s="38" t="str">
        <f>[6]Input!C112</f>
        <v>IND_BIO</v>
      </c>
      <c r="D112" s="38">
        <f>[6]Input!D112</f>
        <v>1.0754208156606839</v>
      </c>
      <c r="E112" s="38">
        <f>[6]Input!E112</f>
        <v>1.276057578193319</v>
      </c>
      <c r="F112" s="38">
        <f>[6]Input!F112</f>
        <v>0</v>
      </c>
      <c r="G112" s="38">
        <f>[6]Input!G112</f>
        <v>1.6994611132320749</v>
      </c>
      <c r="H112" s="38">
        <f>[6]Input!H112</f>
        <v>1.87041566994978</v>
      </c>
      <c r="I112" s="38">
        <f>[6]Input!I112</f>
        <v>2.063675983928448</v>
      </c>
      <c r="J112" s="38">
        <f>[6]Input!J112</f>
        <v>1.9449528937118901</v>
      </c>
      <c r="K112" s="38">
        <f>[6]Input!K112</f>
        <v>1.926691161486392</v>
      </c>
      <c r="L112" s="38">
        <f>[6]Input!L112</f>
        <v>1.9135028270382921</v>
      </c>
    </row>
    <row r="113" spans="1:12" hidden="1">
      <c r="A113" s="38">
        <f>[6]Input!A113</f>
        <v>111</v>
      </c>
      <c r="B113" s="38" t="str">
        <f>[6]Input!B113</f>
        <v>IND_NF_COP_NEW</v>
      </c>
      <c r="C113" s="38" t="str">
        <f>[6]Input!C113</f>
        <v>IND_COA</v>
      </c>
      <c r="D113" s="38">
        <f>[6]Input!D113</f>
        <v>0.26885520391517131</v>
      </c>
      <c r="E113" s="38">
        <f>[6]Input!E113</f>
        <v>0.31901439454833008</v>
      </c>
      <c r="F113" s="38">
        <f>[6]Input!F113</f>
        <v>0.34418908272720777</v>
      </c>
      <c r="G113" s="38">
        <f>[6]Input!G113</f>
        <v>0.42486527830801912</v>
      </c>
      <c r="H113" s="38">
        <f>[6]Input!H113</f>
        <v>0.46760391748744562</v>
      </c>
      <c r="I113" s="38">
        <f>[6]Input!I113</f>
        <v>0.51591899598211255</v>
      </c>
      <c r="J113" s="38">
        <f>[6]Input!J113</f>
        <v>0.48623822342797263</v>
      </c>
      <c r="K113" s="38">
        <f>[6]Input!K113</f>
        <v>0.48167279037159849</v>
      </c>
      <c r="L113" s="38">
        <f>[6]Input!L113</f>
        <v>0.47837570675957358</v>
      </c>
    </row>
    <row r="114" spans="1:12" hidden="1">
      <c r="A114" s="38">
        <f>[6]Input!A114</f>
        <v>112</v>
      </c>
      <c r="B114" s="38" t="str">
        <f>[6]Input!B114</f>
        <v>IND_NF_EC_NEW</v>
      </c>
      <c r="C114" s="38" t="str">
        <f>[6]Input!C114</f>
        <v>IND_NF_ELC</v>
      </c>
      <c r="D114" s="38">
        <f>[6]Input!D114</f>
        <v>0</v>
      </c>
      <c r="E114" s="38">
        <f>[6]Input!E114</f>
        <v>0</v>
      </c>
      <c r="F114" s="38">
        <f>[6]Input!F114</f>
        <v>0</v>
      </c>
      <c r="G114" s="38">
        <f>[6]Input!G114</f>
        <v>36.465357450187682</v>
      </c>
      <c r="H114" s="38">
        <f>[6]Input!H114</f>
        <v>105.9092399979569</v>
      </c>
      <c r="I114" s="38">
        <f>[6]Input!I114</f>
        <v>103.6342218785842</v>
      </c>
      <c r="J114" s="38">
        <f>[6]Input!J114</f>
        <v>93.318139418167959</v>
      </c>
      <c r="K114" s="38">
        <f>[6]Input!K114</f>
        <v>92.073697090969574</v>
      </c>
      <c r="L114" s="38">
        <f>[6]Input!L114</f>
        <v>89.593263250052786</v>
      </c>
    </row>
    <row r="115" spans="1:12" hidden="1">
      <c r="A115" s="38">
        <f>[6]Input!A115</f>
        <v>113</v>
      </c>
      <c r="B115" s="38" t="str">
        <f>[6]Input!B115</f>
        <v>IND_NF_MD_ELC_NEW</v>
      </c>
      <c r="C115" s="38" t="str">
        <f>[6]Input!C115</f>
        <v>IND_NF_ELC</v>
      </c>
      <c r="D115" s="38">
        <f>[6]Input!D115</f>
        <v>15.76190135173043</v>
      </c>
      <c r="E115" s="38">
        <f>[6]Input!E115</f>
        <v>12.930505797333799</v>
      </c>
      <c r="F115" s="38">
        <f>[6]Input!F115</f>
        <v>10.627996990358779</v>
      </c>
      <c r="G115" s="38">
        <f>[6]Input!G115</f>
        <v>10.856889516791121</v>
      </c>
      <c r="H115" s="38">
        <f>[6]Input!H115</f>
        <v>9.1820653683916795</v>
      </c>
      <c r="I115" s="38">
        <f>[6]Input!I115</f>
        <v>12.53069030491284</v>
      </c>
      <c r="J115" s="38">
        <f>[6]Input!J115</f>
        <v>2.467874812053263</v>
      </c>
      <c r="K115" s="38">
        <f>[6]Input!K115</f>
        <v>2.337286313827053</v>
      </c>
      <c r="L115" s="38">
        <f>[6]Input!L115</f>
        <v>2.2773404985097678</v>
      </c>
    </row>
    <row r="116" spans="1:12" hidden="1">
      <c r="A116" s="38">
        <f>[6]Input!A116</f>
        <v>114</v>
      </c>
      <c r="B116" s="38" t="str">
        <f>[6]Input!B116</f>
        <v>IND_NM_CLK_DRY_EXS</v>
      </c>
      <c r="C116" s="38" t="str">
        <f>[6]Input!C116</f>
        <v>IND_NGA</v>
      </c>
      <c r="D116" s="38">
        <f>[6]Input!D116</f>
        <v>53.237959527824621</v>
      </c>
      <c r="E116" s="38">
        <f>[6]Input!E116</f>
        <v>37.540715008431718</v>
      </c>
      <c r="F116" s="38">
        <f>[6]Input!F116</f>
        <v>28.155536256323789</v>
      </c>
      <c r="G116" s="38">
        <f>[6]Input!G116</f>
        <v>21.295183811129849</v>
      </c>
      <c r="H116" s="38">
        <f>[6]Input!H116</f>
        <v>10.64759190556493</v>
      </c>
      <c r="I116" s="38">
        <f>[6]Input!I116</f>
        <v>0</v>
      </c>
      <c r="J116" s="38">
        <f>[6]Input!J116</f>
        <v>0</v>
      </c>
      <c r="K116" s="38">
        <f>[6]Input!K116</f>
        <v>0</v>
      </c>
      <c r="L116" s="38">
        <f>[6]Input!L116</f>
        <v>0</v>
      </c>
    </row>
    <row r="117" spans="1:12" hidden="1">
      <c r="A117" s="38">
        <f>[6]Input!A117</f>
        <v>115</v>
      </c>
      <c r="B117" s="38" t="str">
        <f>[6]Input!B117</f>
        <v>IND_NM_CLK_DRY_EXS</v>
      </c>
      <c r="C117" s="38" t="str">
        <f>[6]Input!C117</f>
        <v>IND_HFO</v>
      </c>
      <c r="D117" s="38">
        <f>[6]Input!D117</f>
        <v>9.1381112984822916</v>
      </c>
      <c r="E117" s="38">
        <f>[6]Input!E117</f>
        <v>7.3104890387858514</v>
      </c>
      <c r="F117" s="38">
        <f>[6]Input!F117</f>
        <v>5.4828667790893784</v>
      </c>
      <c r="G117" s="38">
        <f>[6]Input!G117</f>
        <v>3.6552445193929168</v>
      </c>
      <c r="H117" s="38">
        <f>[6]Input!H117</f>
        <v>1.8276222596964571</v>
      </c>
      <c r="I117" s="38">
        <f>[6]Input!I117</f>
        <v>0</v>
      </c>
      <c r="J117" s="38">
        <f>[6]Input!J117</f>
        <v>0</v>
      </c>
      <c r="K117" s="38">
        <f>[6]Input!K117</f>
        <v>0</v>
      </c>
      <c r="L117" s="38">
        <f>[6]Input!L117</f>
        <v>0</v>
      </c>
    </row>
    <row r="118" spans="1:12" hidden="1">
      <c r="A118" s="38">
        <f>[6]Input!A118</f>
        <v>116</v>
      </c>
      <c r="B118" s="38" t="str">
        <f>[6]Input!B118</f>
        <v>IND_NM_CLK_DRY_EXS</v>
      </c>
      <c r="C118" s="38" t="str">
        <f>[6]Input!C118</f>
        <v>IND_COA</v>
      </c>
      <c r="D118" s="38">
        <f>[6]Input!D118</f>
        <v>24.740590219224281</v>
      </c>
      <c r="E118" s="38">
        <f>[6]Input!E118</f>
        <v>19.79247217537943</v>
      </c>
      <c r="F118" s="38">
        <f>[6]Input!F118</f>
        <v>14.844354131534571</v>
      </c>
      <c r="G118" s="38">
        <f>[6]Input!G118</f>
        <v>9.8962360876897133</v>
      </c>
      <c r="H118" s="38">
        <f>[6]Input!H118</f>
        <v>4.9481180438448584</v>
      </c>
      <c r="I118" s="38">
        <f>[6]Input!I118</f>
        <v>0</v>
      </c>
      <c r="J118" s="38">
        <f>[6]Input!J118</f>
        <v>0</v>
      </c>
      <c r="K118" s="38">
        <f>[6]Input!K118</f>
        <v>0</v>
      </c>
      <c r="L118" s="38">
        <f>[6]Input!L118</f>
        <v>0</v>
      </c>
    </row>
    <row r="119" spans="1:12" hidden="1">
      <c r="A119" s="38">
        <f>[6]Input!A119</f>
        <v>117</v>
      </c>
      <c r="B119" s="38" t="str">
        <f>[6]Input!B119</f>
        <v>IND_NM_CLK_DRY_EXS</v>
      </c>
      <c r="C119" s="38" t="str">
        <f>[6]Input!C119</f>
        <v>IND_PTC</v>
      </c>
      <c r="D119" s="38">
        <f>[6]Input!D119</f>
        <v>65.794401349072515</v>
      </c>
      <c r="E119" s="38">
        <f>[6]Input!E119</f>
        <v>57.685173693085979</v>
      </c>
      <c r="F119" s="38">
        <f>[6]Input!F119</f>
        <v>43.263880269814507</v>
      </c>
      <c r="G119" s="38">
        <f>[6]Input!G119</f>
        <v>26.31776053962901</v>
      </c>
      <c r="H119" s="38">
        <f>[6]Input!H119</f>
        <v>13.1588802698145</v>
      </c>
      <c r="I119" s="38">
        <f>[6]Input!I119</f>
        <v>0</v>
      </c>
      <c r="J119" s="38">
        <f>[6]Input!J119</f>
        <v>0</v>
      </c>
      <c r="K119" s="38">
        <f>[6]Input!K119</f>
        <v>0</v>
      </c>
      <c r="L119" s="38">
        <f>[6]Input!L119</f>
        <v>0</v>
      </c>
    </row>
    <row r="120" spans="1:12" hidden="1">
      <c r="A120" s="38">
        <f>[6]Input!A120</f>
        <v>118</v>
      </c>
      <c r="B120" s="38" t="str">
        <f>[6]Input!B120</f>
        <v>IND_NM_CLK_WET_EXS</v>
      </c>
      <c r="C120" s="38" t="str">
        <f>[6]Input!C120</f>
        <v>IND_NGA</v>
      </c>
      <c r="D120" s="38">
        <f>[6]Input!D120</f>
        <v>153.61114598372311</v>
      </c>
      <c r="E120" s="38">
        <f>[6]Input!E120</f>
        <v>138.11779102883591</v>
      </c>
      <c r="F120" s="38">
        <f>[6]Input!F120</f>
        <v>110.4942328230687</v>
      </c>
      <c r="G120" s="38">
        <f>[6]Input!G120</f>
        <v>34.892915628337477</v>
      </c>
      <c r="H120" s="38">
        <f>[6]Input!H120</f>
        <v>17.446457814168749</v>
      </c>
      <c r="I120" s="38">
        <f>[6]Input!I120</f>
        <v>0</v>
      </c>
      <c r="J120" s="38">
        <f>[6]Input!J120</f>
        <v>0</v>
      </c>
      <c r="K120" s="38">
        <f>[6]Input!K120</f>
        <v>0</v>
      </c>
      <c r="L120" s="38">
        <f>[6]Input!L120</f>
        <v>0</v>
      </c>
    </row>
    <row r="121" spans="1:12" hidden="1">
      <c r="A121" s="38">
        <f>[6]Input!A121</f>
        <v>119</v>
      </c>
      <c r="B121" s="38" t="str">
        <f>[6]Input!B121</f>
        <v>IND_NM_CLK_WET_EXS</v>
      </c>
      <c r="C121" s="38" t="str">
        <f>[6]Input!C121</f>
        <v>IND_HFO</v>
      </c>
      <c r="D121" s="38">
        <f>[6]Input!D121</f>
        <v>22.455369813651131</v>
      </c>
      <c r="E121" s="38">
        <f>[6]Input!E121</f>
        <v>20.190501512993919</v>
      </c>
      <c r="F121" s="38">
        <f>[6]Input!F121</f>
        <v>16.152401210395158</v>
      </c>
      <c r="G121" s="38">
        <f>[6]Input!G121</f>
        <v>5.1007582769668929</v>
      </c>
      <c r="H121" s="38">
        <f>[6]Input!H121</f>
        <v>2.5503791384834549</v>
      </c>
      <c r="I121" s="38">
        <f>[6]Input!I121</f>
        <v>0</v>
      </c>
      <c r="J121" s="38">
        <f>[6]Input!J121</f>
        <v>0</v>
      </c>
      <c r="K121" s="38">
        <f>[6]Input!K121</f>
        <v>0</v>
      </c>
      <c r="L121" s="38">
        <f>[6]Input!L121</f>
        <v>0</v>
      </c>
    </row>
    <row r="122" spans="1:12" hidden="1">
      <c r="A122" s="38">
        <f>[6]Input!A122</f>
        <v>120</v>
      </c>
      <c r="B122" s="38" t="str">
        <f>[6]Input!B122</f>
        <v>IND_NM_CLK_WET_EXS</v>
      </c>
      <c r="C122" s="38" t="str">
        <f>[6]Input!C122</f>
        <v>IND_BIO</v>
      </c>
      <c r="D122" s="38">
        <f>[6]Input!D122</f>
        <v>0</v>
      </c>
      <c r="E122" s="38">
        <f>[6]Input!E122</f>
        <v>0</v>
      </c>
      <c r="F122" s="38">
        <f>[6]Input!F122</f>
        <v>0</v>
      </c>
      <c r="G122" s="38">
        <f>[6]Input!G122</f>
        <v>12.99827696689214</v>
      </c>
      <c r="H122" s="38">
        <f>[6]Input!H122</f>
        <v>6.4991384834460719</v>
      </c>
      <c r="I122" s="38">
        <f>[6]Input!I122</f>
        <v>0</v>
      </c>
      <c r="J122" s="38">
        <f>[6]Input!J122</f>
        <v>0</v>
      </c>
      <c r="K122" s="38">
        <f>[6]Input!K122</f>
        <v>0</v>
      </c>
      <c r="L122" s="38">
        <f>[6]Input!L122</f>
        <v>0</v>
      </c>
    </row>
    <row r="123" spans="1:12" hidden="1">
      <c r="A123" s="38">
        <f>[6]Input!A123</f>
        <v>121</v>
      </c>
      <c r="B123" s="38" t="str">
        <f>[6]Input!B123</f>
        <v>IND_NM_CLK_WET_EXS</v>
      </c>
      <c r="C123" s="38" t="str">
        <f>[6]Input!C123</f>
        <v>IND_COA</v>
      </c>
      <c r="D123" s="38">
        <f>[6]Input!D123</f>
        <v>80.968317787603695</v>
      </c>
      <c r="E123" s="38">
        <f>[6]Input!E123</f>
        <v>72.801782217871121</v>
      </c>
      <c r="F123" s="38">
        <f>[6]Input!F123</f>
        <v>58.241425774296907</v>
      </c>
      <c r="G123" s="38">
        <f>[6]Input!G123</f>
        <v>18.392029191883228</v>
      </c>
      <c r="H123" s="38">
        <f>[6]Input!H123</f>
        <v>9.1960145959416231</v>
      </c>
      <c r="I123" s="38">
        <f>[6]Input!I123</f>
        <v>0</v>
      </c>
      <c r="J123" s="38">
        <f>[6]Input!J123</f>
        <v>0</v>
      </c>
      <c r="K123" s="38">
        <f>[6]Input!K123</f>
        <v>0</v>
      </c>
      <c r="L123" s="38">
        <f>[6]Input!L123</f>
        <v>0</v>
      </c>
    </row>
    <row r="124" spans="1:12" hidden="1">
      <c r="A124" s="38">
        <f>[6]Input!A124</f>
        <v>122</v>
      </c>
      <c r="B124" s="38" t="str">
        <f>[6]Input!B124</f>
        <v>IND_NM_CLK_WET_EXS</v>
      </c>
      <c r="C124" s="38" t="str">
        <f>[6]Input!C124</f>
        <v>IND_PTC</v>
      </c>
      <c r="D124" s="38">
        <f>[6]Input!D124</f>
        <v>236.63152106500249</v>
      </c>
      <c r="E124" s="38">
        <f>[6]Input!E124</f>
        <v>212.7646582413671</v>
      </c>
      <c r="F124" s="38">
        <f>[6]Input!F124</f>
        <v>170.21172659309369</v>
      </c>
      <c r="G124" s="38">
        <f>[6]Input!G124</f>
        <v>40.752794588821637</v>
      </c>
      <c r="H124" s="38">
        <f>[6]Input!H124</f>
        <v>20.37639729441084</v>
      </c>
      <c r="I124" s="38">
        <f>[6]Input!I124</f>
        <v>0</v>
      </c>
      <c r="J124" s="38">
        <f>[6]Input!J124</f>
        <v>0</v>
      </c>
      <c r="K124" s="38">
        <f>[6]Input!K124</f>
        <v>0</v>
      </c>
      <c r="L124" s="38">
        <f>[6]Input!L124</f>
        <v>0</v>
      </c>
    </row>
    <row r="125" spans="1:12" hidden="1">
      <c r="A125" s="38">
        <f>[6]Input!A125</f>
        <v>123</v>
      </c>
      <c r="B125" s="38" t="str">
        <f>[6]Input!B125</f>
        <v>IND_NM_LIM_EXS</v>
      </c>
      <c r="C125" s="38" t="str">
        <f>[6]Input!C125</f>
        <v>IND_NGA</v>
      </c>
      <c r="D125" s="38">
        <f>[6]Input!D125</f>
        <v>93.930099541284363</v>
      </c>
      <c r="E125" s="38">
        <f>[6]Input!E125</f>
        <v>78.275082951070331</v>
      </c>
      <c r="F125" s="38">
        <f>[6]Input!F125</f>
        <v>62.620066360856271</v>
      </c>
      <c r="G125" s="38">
        <f>[6]Input!G125</f>
        <v>46.96504977064221</v>
      </c>
      <c r="H125" s="38">
        <f>[6]Input!H125</f>
        <v>31.310033180428139</v>
      </c>
      <c r="I125" s="38">
        <f>[6]Input!I125</f>
        <v>15.655016590214061</v>
      </c>
      <c r="J125" s="38">
        <f>[6]Input!J125</f>
        <v>0</v>
      </c>
      <c r="K125" s="38">
        <f>[6]Input!K125</f>
        <v>0</v>
      </c>
      <c r="L125" s="38">
        <f>[6]Input!L125</f>
        <v>0</v>
      </c>
    </row>
    <row r="126" spans="1:12" hidden="1">
      <c r="A126" s="38">
        <f>[6]Input!A126</f>
        <v>124</v>
      </c>
      <c r="B126" s="38" t="str">
        <f>[6]Input!B126</f>
        <v>IND_NM_LIM_EXS</v>
      </c>
      <c r="C126" s="38" t="str">
        <f>[6]Input!C126</f>
        <v>IND_HFO</v>
      </c>
      <c r="D126" s="38">
        <f>[6]Input!D126</f>
        <v>10.17106605504587</v>
      </c>
      <c r="E126" s="38">
        <f>[6]Input!E126</f>
        <v>8.4758883792048927</v>
      </c>
      <c r="F126" s="38">
        <f>[6]Input!F126</f>
        <v>6.7807107033639138</v>
      </c>
      <c r="G126" s="38">
        <f>[6]Input!G126</f>
        <v>5.0855330275229189</v>
      </c>
      <c r="H126" s="38">
        <f>[6]Input!H126</f>
        <v>3.390355351681956</v>
      </c>
      <c r="I126" s="38">
        <f>[6]Input!I126</f>
        <v>1.6951776758409769</v>
      </c>
      <c r="J126" s="38">
        <f>[6]Input!J126</f>
        <v>0</v>
      </c>
      <c r="K126" s="38">
        <f>[6]Input!K126</f>
        <v>0</v>
      </c>
      <c r="L126" s="38">
        <f>[6]Input!L126</f>
        <v>0</v>
      </c>
    </row>
    <row r="127" spans="1:12" hidden="1">
      <c r="A127" s="38">
        <f>[6]Input!A127</f>
        <v>125</v>
      </c>
      <c r="B127" s="38" t="str">
        <f>[6]Input!B127</f>
        <v>IND_NM_LIM_EXS</v>
      </c>
      <c r="C127" s="38" t="str">
        <f>[6]Input!C127</f>
        <v>IND_COA</v>
      </c>
      <c r="D127" s="38">
        <f>[6]Input!D127</f>
        <v>38.50692522935779</v>
      </c>
      <c r="E127" s="38">
        <f>[6]Input!E127</f>
        <v>32.089104357798163</v>
      </c>
      <c r="F127" s="38">
        <f>[6]Input!F127</f>
        <v>25.67128348623854</v>
      </c>
      <c r="G127" s="38">
        <f>[6]Input!G127</f>
        <v>19.253462614678899</v>
      </c>
      <c r="H127" s="38">
        <f>[6]Input!H127</f>
        <v>12.835641743119259</v>
      </c>
      <c r="I127" s="38">
        <f>[6]Input!I127</f>
        <v>6.4178208715596297</v>
      </c>
      <c r="J127" s="38">
        <f>[6]Input!J127</f>
        <v>0</v>
      </c>
      <c r="K127" s="38">
        <f>[6]Input!K127</f>
        <v>0</v>
      </c>
      <c r="L127" s="38">
        <f>[6]Input!L127</f>
        <v>0</v>
      </c>
    </row>
    <row r="128" spans="1:12" hidden="1">
      <c r="A128" s="38">
        <f>[6]Input!A128</f>
        <v>126</v>
      </c>
      <c r="B128" s="38" t="str">
        <f>[6]Input!B128</f>
        <v>IND_NM_GLS_EXS</v>
      </c>
      <c r="C128" s="38" t="str">
        <f>[6]Input!C128</f>
        <v>IND_NGA</v>
      </c>
      <c r="D128" s="38">
        <f>[6]Input!D128</f>
        <v>99.554878479893944</v>
      </c>
      <c r="E128" s="38">
        <f>[6]Input!E128</f>
        <v>82.962398733244925</v>
      </c>
      <c r="F128" s="38">
        <f>[6]Input!F128</f>
        <v>66.369918986595948</v>
      </c>
      <c r="G128" s="38">
        <f>[6]Input!G128</f>
        <v>49.777439239946951</v>
      </c>
      <c r="H128" s="38">
        <f>[6]Input!H128</f>
        <v>33.184959493297988</v>
      </c>
      <c r="I128" s="38">
        <f>[6]Input!I128</f>
        <v>16.592479746648991</v>
      </c>
      <c r="J128" s="38">
        <f>[6]Input!J128</f>
        <v>0</v>
      </c>
      <c r="K128" s="38">
        <f>[6]Input!K128</f>
        <v>0</v>
      </c>
      <c r="L128" s="38">
        <f>[6]Input!L128</f>
        <v>0</v>
      </c>
    </row>
    <row r="129" spans="1:12" hidden="1">
      <c r="A129" s="38">
        <f>[6]Input!A129</f>
        <v>127</v>
      </c>
      <c r="B129" s="38" t="str">
        <f>[6]Input!B129</f>
        <v>IND_NM_GLS_EXS</v>
      </c>
      <c r="C129" s="38" t="str">
        <f>[6]Input!C129</f>
        <v>IND_HFO</v>
      </c>
      <c r="D129" s="38">
        <f>[6]Input!D129</f>
        <v>5.846005302695537</v>
      </c>
      <c r="E129" s="38">
        <f>[6]Input!E129</f>
        <v>4.8716710855796297</v>
      </c>
      <c r="F129" s="38">
        <f>[6]Input!F129</f>
        <v>3.8973368684636909</v>
      </c>
      <c r="G129" s="38">
        <f>[6]Input!G129</f>
        <v>2.9230026513477809</v>
      </c>
      <c r="H129" s="38">
        <f>[6]Input!H129</f>
        <v>1.9486684342318501</v>
      </c>
      <c r="I129" s="38">
        <f>[6]Input!I129</f>
        <v>0.97433421711592383</v>
      </c>
      <c r="J129" s="38">
        <f>[6]Input!J129</f>
        <v>0</v>
      </c>
      <c r="K129" s="38">
        <f>[6]Input!K129</f>
        <v>0</v>
      </c>
      <c r="L129" s="38">
        <f>[6]Input!L129</f>
        <v>0</v>
      </c>
    </row>
    <row r="130" spans="1:12" hidden="1">
      <c r="A130" s="38">
        <f>[6]Input!A130</f>
        <v>128</v>
      </c>
      <c r="B130" s="38" t="str">
        <f>[6]Input!B130</f>
        <v>IND_NM_CRM_EXS</v>
      </c>
      <c r="C130" s="38" t="str">
        <f>[6]Input!C130</f>
        <v>IND_NGA</v>
      </c>
      <c r="D130" s="38">
        <f>[6]Input!D130</f>
        <v>227.02108374384241</v>
      </c>
      <c r="E130" s="38">
        <f>[6]Input!E130</f>
        <v>181.61686699507379</v>
      </c>
      <c r="F130" s="38">
        <f>[6]Input!F130</f>
        <v>136.2126502463054</v>
      </c>
      <c r="G130" s="38">
        <f>[6]Input!G130</f>
        <v>90.808433497536953</v>
      </c>
      <c r="H130" s="38">
        <f>[6]Input!H130</f>
        <v>45.404216748768462</v>
      </c>
      <c r="I130" s="38">
        <f>[6]Input!I130</f>
        <v>0</v>
      </c>
      <c r="J130" s="38">
        <f>[6]Input!J130</f>
        <v>0</v>
      </c>
      <c r="K130" s="38">
        <f>[6]Input!K130</f>
        <v>0</v>
      </c>
      <c r="L130" s="38">
        <f>[6]Input!L130</f>
        <v>0</v>
      </c>
    </row>
    <row r="131" spans="1:12" hidden="1">
      <c r="A131" s="38">
        <f>[6]Input!A131</f>
        <v>129</v>
      </c>
      <c r="B131" s="38" t="str">
        <f>[6]Input!B131</f>
        <v>IND_NM_CRM_EXS</v>
      </c>
      <c r="C131" s="38" t="str">
        <f>[6]Input!C131</f>
        <v>IND_HFO</v>
      </c>
      <c r="D131" s="38">
        <f>[6]Input!D131</f>
        <v>25.221044334975371</v>
      </c>
      <c r="E131" s="38">
        <f>[6]Input!E131</f>
        <v>20.1768354679803</v>
      </c>
      <c r="F131" s="38">
        <f>[6]Input!F131</f>
        <v>15.13262660098521</v>
      </c>
      <c r="G131" s="38">
        <f>[6]Input!G131</f>
        <v>10.08841773399014</v>
      </c>
      <c r="H131" s="38">
        <f>[6]Input!H131</f>
        <v>5.0442088669950724</v>
      </c>
      <c r="I131" s="38">
        <f>[6]Input!I131</f>
        <v>0</v>
      </c>
      <c r="J131" s="38">
        <f>[6]Input!J131</f>
        <v>0</v>
      </c>
      <c r="K131" s="38">
        <f>[6]Input!K131</f>
        <v>0</v>
      </c>
      <c r="L131" s="38">
        <f>[6]Input!L131</f>
        <v>0</v>
      </c>
    </row>
    <row r="132" spans="1:12" hidden="1">
      <c r="A132" s="38">
        <f>[6]Input!A132</f>
        <v>130</v>
      </c>
      <c r="B132" s="38" t="str">
        <f>[6]Input!B132</f>
        <v>IND_NM_CRM_EXS</v>
      </c>
      <c r="C132" s="38" t="str">
        <f>[6]Input!C132</f>
        <v>IND_COA</v>
      </c>
      <c r="D132" s="38">
        <f>[6]Input!D132</f>
        <v>18.21871921182267</v>
      </c>
      <c r="E132" s="38">
        <f>[6]Input!E132</f>
        <v>14.57497536945815</v>
      </c>
      <c r="F132" s="38">
        <f>[6]Input!F132</f>
        <v>10.931231527093599</v>
      </c>
      <c r="G132" s="38">
        <f>[6]Input!G132</f>
        <v>7.2874876847290659</v>
      </c>
      <c r="H132" s="38">
        <f>[6]Input!H132</f>
        <v>3.6437438423645312</v>
      </c>
      <c r="I132" s="38">
        <f>[6]Input!I132</f>
        <v>0</v>
      </c>
      <c r="J132" s="38">
        <f>[6]Input!J132</f>
        <v>0</v>
      </c>
      <c r="K132" s="38">
        <f>[6]Input!K132</f>
        <v>0</v>
      </c>
      <c r="L132" s="38">
        <f>[6]Input!L132</f>
        <v>0</v>
      </c>
    </row>
    <row r="133" spans="1:12" hidden="1">
      <c r="A133" s="38">
        <f>[6]Input!A133</f>
        <v>131</v>
      </c>
      <c r="B133" s="38" t="str">
        <f>[6]Input!B133</f>
        <v>IND_NM_MD_OIL_EXS</v>
      </c>
      <c r="C133" s="38" t="str">
        <f>[6]Input!C133</f>
        <v>IND_LPG</v>
      </c>
      <c r="D133" s="38">
        <f>[6]Input!D133</f>
        <v>27.347999999999999</v>
      </c>
      <c r="E133" s="38">
        <f>[6]Input!E133</f>
        <v>5.9349663656822109</v>
      </c>
      <c r="F133" s="38">
        <f>[6]Input!F133</f>
        <v>0</v>
      </c>
      <c r="G133" s="38">
        <f>[6]Input!G133</f>
        <v>0</v>
      </c>
      <c r="H133" s="38">
        <f>[6]Input!H133</f>
        <v>0</v>
      </c>
      <c r="I133" s="38">
        <f>[6]Input!I133</f>
        <v>0</v>
      </c>
      <c r="J133" s="38">
        <f>[6]Input!J133</f>
        <v>0</v>
      </c>
      <c r="K133" s="38">
        <f>[6]Input!K133</f>
        <v>0</v>
      </c>
      <c r="L133" s="38">
        <f>[6]Input!L133</f>
        <v>0</v>
      </c>
    </row>
    <row r="134" spans="1:12" hidden="1">
      <c r="A134" s="38">
        <f>[6]Input!A134</f>
        <v>132</v>
      </c>
      <c r="B134" s="38" t="str">
        <f>[6]Input!B134</f>
        <v>IND_NM_MD_OIL_EXS</v>
      </c>
      <c r="C134" s="38" t="str">
        <f>[6]Input!C134</f>
        <v>IND_OIL</v>
      </c>
      <c r="D134" s="38">
        <f>[6]Input!D134</f>
        <v>0</v>
      </c>
      <c r="E134" s="38">
        <f>[6]Input!E134</f>
        <v>0</v>
      </c>
      <c r="F134" s="38">
        <f>[6]Input!F134</f>
        <v>16.408799999999999</v>
      </c>
      <c r="G134" s="38">
        <f>[6]Input!G134</f>
        <v>10.9392</v>
      </c>
      <c r="H134" s="38">
        <f>[6]Input!H134</f>
        <v>5.4696000000000016</v>
      </c>
      <c r="I134" s="38">
        <f>[6]Input!I134</f>
        <v>0</v>
      </c>
      <c r="J134" s="38">
        <f>[6]Input!J134</f>
        <v>0</v>
      </c>
      <c r="K134" s="38">
        <f>[6]Input!K134</f>
        <v>0</v>
      </c>
      <c r="L134" s="38">
        <f>[6]Input!L134</f>
        <v>0</v>
      </c>
    </row>
    <row r="135" spans="1:12" hidden="1">
      <c r="A135" s="38">
        <f>[6]Input!A135</f>
        <v>133</v>
      </c>
      <c r="B135" s="38" t="str">
        <f>[6]Input!B135</f>
        <v>IND_NM_MD_OIL_EXS</v>
      </c>
      <c r="C135" s="38" t="str">
        <f>[6]Input!C135</f>
        <v>IND_NAP</v>
      </c>
      <c r="D135" s="38">
        <f>[6]Input!D135</f>
        <v>0</v>
      </c>
      <c r="E135" s="38">
        <f>[6]Input!E135</f>
        <v>15.94343363431779</v>
      </c>
      <c r="F135" s="38">
        <f>[6]Input!F135</f>
        <v>0</v>
      </c>
      <c r="G135" s="38">
        <f>[6]Input!G135</f>
        <v>0</v>
      </c>
      <c r="H135" s="38">
        <f>[6]Input!H135</f>
        <v>0</v>
      </c>
      <c r="I135" s="38">
        <f>[6]Input!I135</f>
        <v>0</v>
      </c>
      <c r="J135" s="38">
        <f>[6]Input!J135</f>
        <v>0</v>
      </c>
      <c r="K135" s="38">
        <f>[6]Input!K135</f>
        <v>0</v>
      </c>
      <c r="L135" s="38">
        <f>[6]Input!L135</f>
        <v>0</v>
      </c>
    </row>
    <row r="136" spans="1:12" hidden="1">
      <c r="A136" s="38">
        <f>[6]Input!A136</f>
        <v>134</v>
      </c>
      <c r="B136" s="38" t="str">
        <f>[6]Input!B136</f>
        <v>IND_NM_CLK_DRY_NEW</v>
      </c>
      <c r="C136" s="38" t="str">
        <f>[6]Input!C136</f>
        <v>IND_NGA</v>
      </c>
      <c r="D136" s="38">
        <f>[6]Input!D136</f>
        <v>12.71272055947674</v>
      </c>
      <c r="E136" s="38">
        <f>[6]Input!E136</f>
        <v>19.255377273138809</v>
      </c>
      <c r="F136" s="38">
        <f>[6]Input!F136</f>
        <v>25.91954946152681</v>
      </c>
      <c r="G136" s="38">
        <f>[6]Input!G136</f>
        <v>47.817427398549363</v>
      </c>
      <c r="H136" s="38">
        <f>[6]Input!H136</f>
        <v>53.675716305090269</v>
      </c>
      <c r="I136" s="38">
        <f>[6]Input!I136</f>
        <v>59.624824076517832</v>
      </c>
      <c r="J136" s="38">
        <f>[6]Input!J136</f>
        <v>58.998853428595673</v>
      </c>
      <c r="K136" s="38">
        <f>[6]Input!K136</f>
        <v>59.244076545146413</v>
      </c>
      <c r="L136" s="38">
        <f>[6]Input!L136</f>
        <v>59.248831087878983</v>
      </c>
    </row>
    <row r="137" spans="1:12" hidden="1">
      <c r="A137" s="38">
        <f>[6]Input!A137</f>
        <v>135</v>
      </c>
      <c r="B137" s="38" t="str">
        <f>[6]Input!B137</f>
        <v>IND_NM_CLK_DRY_NEW</v>
      </c>
      <c r="C137" s="38" t="str">
        <f>[6]Input!C137</f>
        <v>IND_HFO</v>
      </c>
      <c r="D137" s="38">
        <f>[6]Input!D137</f>
        <v>25.42544111895349</v>
      </c>
      <c r="E137" s="38">
        <f>[6]Input!E137</f>
        <v>38.510754546277603</v>
      </c>
      <c r="F137" s="38">
        <f>[6]Input!F137</f>
        <v>51.839098923053633</v>
      </c>
      <c r="G137" s="38">
        <f>[6]Input!G137</f>
        <v>95.634854797098697</v>
      </c>
      <c r="H137" s="38">
        <f>[6]Input!H137</f>
        <v>107.35143261018059</v>
      </c>
      <c r="I137" s="38">
        <f>[6]Input!I137</f>
        <v>119.24964815303569</v>
      </c>
      <c r="J137" s="38">
        <f>[6]Input!J137</f>
        <v>117.9977068571913</v>
      </c>
      <c r="K137" s="38">
        <f>[6]Input!K137</f>
        <v>118.4881530902928</v>
      </c>
      <c r="L137" s="38">
        <f>[6]Input!L137</f>
        <v>118.49766217575799</v>
      </c>
    </row>
    <row r="138" spans="1:12" hidden="1">
      <c r="A138" s="38">
        <f>[6]Input!A138</f>
        <v>136</v>
      </c>
      <c r="B138" s="38" t="str">
        <f>[6]Input!B138</f>
        <v>IND_NM_CLK_DRY_NEW</v>
      </c>
      <c r="C138" s="38" t="str">
        <f>[6]Input!C138</f>
        <v>IND_COA</v>
      </c>
      <c r="D138" s="38">
        <f>[6]Input!D138</f>
        <v>98.523584335944747</v>
      </c>
      <c r="E138" s="38">
        <f>[6]Input!E138</f>
        <v>149.2291738668257</v>
      </c>
      <c r="F138" s="38">
        <f>[6]Input!F138</f>
        <v>200.87650832683281</v>
      </c>
      <c r="G138" s="38">
        <f>[6]Input!G138</f>
        <v>370.58506233875761</v>
      </c>
      <c r="H138" s="38">
        <f>[6]Input!H138</f>
        <v>415.98680136444978</v>
      </c>
      <c r="I138" s="38">
        <f>[6]Input!I138</f>
        <v>462.09238659301332</v>
      </c>
      <c r="J138" s="38">
        <f>[6]Input!J138</f>
        <v>457.24111407161661</v>
      </c>
      <c r="K138" s="38">
        <f>[6]Input!K138</f>
        <v>459.14159322488462</v>
      </c>
      <c r="L138" s="38">
        <f>[6]Input!L138</f>
        <v>459.17844093106191</v>
      </c>
    </row>
    <row r="139" spans="1:12" hidden="1">
      <c r="A139" s="38">
        <f>[6]Input!A139</f>
        <v>137</v>
      </c>
      <c r="B139" s="38" t="str">
        <f>[6]Input!B139</f>
        <v>IND_NM_CLK_DRY_NEW</v>
      </c>
      <c r="C139" s="38" t="str">
        <f>[6]Input!C139</f>
        <v>IND_BGS</v>
      </c>
      <c r="D139" s="38">
        <f>[6]Input!D139</f>
        <v>7.9454503496729636</v>
      </c>
      <c r="E139" s="38">
        <f>[6]Input!E139</f>
        <v>12.03461079571175</v>
      </c>
      <c r="F139" s="38">
        <f>[6]Input!F139</f>
        <v>16.19971841345426</v>
      </c>
      <c r="G139" s="38">
        <f>[6]Input!G139</f>
        <v>29.88589212409336</v>
      </c>
      <c r="H139" s="38">
        <f>[6]Input!H139</f>
        <v>33.547322690681433</v>
      </c>
      <c r="I139" s="38">
        <f>[6]Input!I139</f>
        <v>37.265515047823641</v>
      </c>
      <c r="J139" s="38">
        <f>[6]Input!J139</f>
        <v>36.8742833928723</v>
      </c>
      <c r="K139" s="38">
        <f>[6]Input!K139</f>
        <v>37.027547840716487</v>
      </c>
      <c r="L139" s="38">
        <f>[6]Input!L139</f>
        <v>37.030519429924347</v>
      </c>
    </row>
    <row r="140" spans="1:12" hidden="1">
      <c r="A140" s="38">
        <f>[6]Input!A140</f>
        <v>138</v>
      </c>
      <c r="B140" s="38" t="str">
        <f>[6]Input!B140</f>
        <v>IND_NM_LIM_LRK_NEW</v>
      </c>
      <c r="C140" s="38" t="str">
        <f>[6]Input!C140</f>
        <v>IND_NGA</v>
      </c>
      <c r="D140" s="38">
        <f>[6]Input!D140</f>
        <v>0.44330607999999933</v>
      </c>
      <c r="E140" s="38">
        <f>[6]Input!E140</f>
        <v>1.8829960970431809</v>
      </c>
      <c r="F140" s="38">
        <f>[6]Input!F140</f>
        <v>2.934327152467707</v>
      </c>
      <c r="G140" s="38">
        <f>[6]Input!G140</f>
        <v>4.6075506687945182</v>
      </c>
      <c r="H140" s="38">
        <f>[6]Input!H140</f>
        <v>5.8566464739609803</v>
      </c>
      <c r="I140" s="38">
        <f>[6]Input!I140</f>
        <v>7.0760183796007023</v>
      </c>
      <c r="J140" s="38">
        <f>[6]Input!J140</f>
        <v>8.2014543351126736</v>
      </c>
      <c r="K140" s="38">
        <f>[6]Input!K140</f>
        <v>8.2551820109409935</v>
      </c>
      <c r="L140" s="38">
        <f>[6]Input!L140</f>
        <v>8.3018421703218799</v>
      </c>
    </row>
    <row r="141" spans="1:12" hidden="1">
      <c r="A141" s="38">
        <f>[6]Input!A141</f>
        <v>139</v>
      </c>
      <c r="B141" s="38" t="str">
        <f>[6]Input!B141</f>
        <v>IND_NM_LIM_LRK_NEW</v>
      </c>
      <c r="C141" s="38" t="str">
        <f>[6]Input!C141</f>
        <v>IND_HFO</v>
      </c>
      <c r="D141" s="38">
        <f>[6]Input!D141</f>
        <v>0.14776869333333331</v>
      </c>
      <c r="E141" s="38">
        <f>[6]Input!E141</f>
        <v>0.62766536568085707</v>
      </c>
      <c r="F141" s="38">
        <f>[6]Input!F141</f>
        <v>0.97810905082257049</v>
      </c>
      <c r="G141" s="38">
        <f>[6]Input!G141</f>
        <v>1.535850222931505</v>
      </c>
      <c r="H141" s="38">
        <f>[6]Input!H141</f>
        <v>1.9522154913203269</v>
      </c>
      <c r="I141" s="38">
        <f>[6]Input!I141</f>
        <v>2.3586727932002338</v>
      </c>
      <c r="J141" s="38">
        <f>[6]Input!J141</f>
        <v>2.7338181117042262</v>
      </c>
      <c r="K141" s="38">
        <f>[6]Input!K141</f>
        <v>2.7517273369803319</v>
      </c>
      <c r="L141" s="38">
        <f>[6]Input!L141</f>
        <v>2.767280723440626</v>
      </c>
    </row>
    <row r="142" spans="1:12" hidden="1">
      <c r="A142" s="38">
        <f>[6]Input!A142</f>
        <v>140</v>
      </c>
      <c r="B142" s="38" t="str">
        <f>[6]Input!B142</f>
        <v>IND_NM_LIM_LRK_NEW</v>
      </c>
      <c r="C142" s="38" t="str">
        <f>[6]Input!C142</f>
        <v>IND_BIO</v>
      </c>
      <c r="D142" s="38">
        <f>[6]Input!D142</f>
        <v>2.0687617066666641</v>
      </c>
      <c r="E142" s="38">
        <f>[6]Input!E142</f>
        <v>8.7873151195354264</v>
      </c>
      <c r="F142" s="38">
        <f>[6]Input!F142</f>
        <v>13.69352671151599</v>
      </c>
      <c r="G142" s="38">
        <f>[6]Input!G142</f>
        <v>21.501903121041082</v>
      </c>
      <c r="H142" s="38">
        <f>[6]Input!H142</f>
        <v>27.331016878484569</v>
      </c>
      <c r="I142" s="38">
        <f>[6]Input!I142</f>
        <v>33.021419104803257</v>
      </c>
      <c r="J142" s="38">
        <f>[6]Input!J142</f>
        <v>38.273453563859128</v>
      </c>
      <c r="K142" s="38">
        <f>[6]Input!K142</f>
        <v>38.524182717724607</v>
      </c>
      <c r="L142" s="38">
        <f>[6]Input!L142</f>
        <v>38.741930128168732</v>
      </c>
    </row>
    <row r="143" spans="1:12" hidden="1">
      <c r="A143" s="38">
        <f>[6]Input!A143</f>
        <v>141</v>
      </c>
      <c r="B143" s="38" t="str">
        <f>[6]Input!B143</f>
        <v>IND_NM_LIM_LRK_NEW</v>
      </c>
      <c r="C143" s="38" t="str">
        <f>[6]Input!C143</f>
        <v>IND_COA</v>
      </c>
      <c r="D143" s="38">
        <f>[6]Input!D143</f>
        <v>11.96926416</v>
      </c>
      <c r="E143" s="38">
        <f>[6]Input!E143</f>
        <v>50.840894620164761</v>
      </c>
      <c r="F143" s="38">
        <f>[6]Input!F143</f>
        <v>79.226833116628228</v>
      </c>
      <c r="G143" s="38">
        <f>[6]Input!G143</f>
        <v>124.403868057452</v>
      </c>
      <c r="H143" s="38">
        <f>[6]Input!H143</f>
        <v>158.12945479694659</v>
      </c>
      <c r="I143" s="38">
        <f>[6]Input!I143</f>
        <v>191.05249624921899</v>
      </c>
      <c r="J143" s="38">
        <f>[6]Input!J143</f>
        <v>221.43926704804241</v>
      </c>
      <c r="K143" s="38">
        <f>[6]Input!K143</f>
        <v>222.8899142954069</v>
      </c>
      <c r="L143" s="38">
        <f>[6]Input!L143</f>
        <v>224.1497385986907</v>
      </c>
    </row>
    <row r="144" spans="1:12" hidden="1">
      <c r="A144" s="38">
        <f>[6]Input!A144</f>
        <v>142</v>
      </c>
      <c r="B144" s="38" t="str">
        <f>[6]Input!B144</f>
        <v>IND_NM_GLS_ELEC_NEW</v>
      </c>
      <c r="C144" s="38" t="str">
        <f>[6]Input!C144</f>
        <v>IND_BIO</v>
      </c>
      <c r="D144" s="38">
        <f>[6]Input!D144</f>
        <v>15.21375402505404</v>
      </c>
      <c r="E144" s="38">
        <f>[6]Input!E144</f>
        <v>61.506053341308807</v>
      </c>
      <c r="F144" s="38">
        <f>[6]Input!F144</f>
        <v>95.226836413136382</v>
      </c>
      <c r="G144" s="38">
        <f>[6]Input!G144</f>
        <v>148.90769679645521</v>
      </c>
      <c r="H144" s="38">
        <f>[6]Input!H144</f>
        <v>188.8979457714953</v>
      </c>
      <c r="I144" s="38">
        <f>[6]Input!I144</f>
        <v>227.76273176316579</v>
      </c>
      <c r="J144" s="38">
        <f>[6]Input!J144</f>
        <v>263.60102954304068</v>
      </c>
      <c r="K144" s="38">
        <f>[6]Input!K144</f>
        <v>265.24366433381391</v>
      </c>
      <c r="L144" s="38">
        <f>[6]Input!L144</f>
        <v>266.67593696916589</v>
      </c>
    </row>
    <row r="145" spans="1:12" hidden="1">
      <c r="A145" s="38">
        <f>[6]Input!A145</f>
        <v>143</v>
      </c>
      <c r="B145" s="38" t="str">
        <f>[6]Input!B145</f>
        <v>IND_NM_CRM_NEW</v>
      </c>
      <c r="C145" s="38" t="str">
        <f>[6]Input!C145</f>
        <v>IND_NGA</v>
      </c>
      <c r="D145" s="38">
        <f>[6]Input!D145</f>
        <v>230.76419769448799</v>
      </c>
      <c r="E145" s="38">
        <f>[6]Input!E145</f>
        <v>286.29126390098531</v>
      </c>
      <c r="F145" s="38">
        <f>[6]Input!F145</f>
        <v>320.40286149667611</v>
      </c>
      <c r="G145" s="38">
        <f>[6]Input!G145</f>
        <v>390.23896483819999</v>
      </c>
      <c r="H145" s="38">
        <f>[6]Input!H145</f>
        <v>413.22581141653723</v>
      </c>
      <c r="I145" s="38">
        <f>[6]Input!I145</f>
        <v>456.1138087624343</v>
      </c>
      <c r="J145" s="38">
        <f>[6]Input!J145</f>
        <v>459.58991553232312</v>
      </c>
      <c r="K145" s="38">
        <f>[6]Input!K145</f>
        <v>463.69711594461768</v>
      </c>
      <c r="L145" s="38">
        <f>[6]Input!L145</f>
        <v>468.59491673178269</v>
      </c>
    </row>
    <row r="146" spans="1:12" hidden="1">
      <c r="A146" s="38">
        <f>[6]Input!A146</f>
        <v>144</v>
      </c>
      <c r="B146" s="38" t="str">
        <f>[6]Input!B146</f>
        <v>IND_PP_SB_BIO_EXS</v>
      </c>
      <c r="C146" s="38" t="str">
        <f>[6]Input!C146</f>
        <v>IND_BIO</v>
      </c>
      <c r="D146" s="38">
        <f>[6]Input!D146</f>
        <v>435.88914110429448</v>
      </c>
      <c r="E146" s="38">
        <f>[6]Input!E146</f>
        <v>348.71131288343548</v>
      </c>
      <c r="F146" s="38">
        <f>[6]Input!F146</f>
        <v>261.53348466257671</v>
      </c>
      <c r="G146" s="38">
        <f>[6]Input!G146</f>
        <v>174.3556564417178</v>
      </c>
      <c r="H146" s="38">
        <f>[6]Input!H146</f>
        <v>87.177828220858885</v>
      </c>
      <c r="I146" s="38">
        <f>[6]Input!I146</f>
        <v>0</v>
      </c>
      <c r="J146" s="38">
        <f>[6]Input!J146</f>
        <v>0</v>
      </c>
      <c r="K146" s="38">
        <f>[6]Input!K146</f>
        <v>0</v>
      </c>
      <c r="L146" s="38">
        <f>[6]Input!L146</f>
        <v>0</v>
      </c>
    </row>
    <row r="147" spans="1:12" hidden="1">
      <c r="A147" s="38">
        <f>[6]Input!A147</f>
        <v>145</v>
      </c>
      <c r="B147" s="38" t="str">
        <f>[6]Input!B147</f>
        <v>IND_PP_PH_HFO_EXS</v>
      </c>
      <c r="C147" s="38" t="str">
        <f>[6]Input!C147</f>
        <v>IND_HFO</v>
      </c>
      <c r="D147" s="38">
        <f>[6]Input!D147</f>
        <v>8.08</v>
      </c>
      <c r="E147" s="38">
        <f>[6]Input!E147</f>
        <v>6.4640000000000004</v>
      </c>
      <c r="F147" s="38">
        <f>[6]Input!F147</f>
        <v>4.8480000000000008</v>
      </c>
      <c r="G147" s="38">
        <f>[6]Input!G147</f>
        <v>3.2320000000000002</v>
      </c>
      <c r="H147" s="38">
        <f>[6]Input!H147</f>
        <v>1.616000000000001</v>
      </c>
      <c r="I147" s="38">
        <f>[6]Input!I147</f>
        <v>0</v>
      </c>
      <c r="J147" s="38">
        <f>[6]Input!J147</f>
        <v>0</v>
      </c>
      <c r="K147" s="38">
        <f>[6]Input!K147</f>
        <v>0</v>
      </c>
      <c r="L147" s="38">
        <f>[6]Input!L147</f>
        <v>0</v>
      </c>
    </row>
    <row r="148" spans="1:12" hidden="1">
      <c r="A148" s="38">
        <f>[6]Input!A148</f>
        <v>146</v>
      </c>
      <c r="B148" s="38" t="str">
        <f>[6]Input!B148</f>
        <v>IND_PP_PH_NGA_EXS</v>
      </c>
      <c r="C148" s="38" t="str">
        <f>[6]Input!C148</f>
        <v>IND_NGA</v>
      </c>
      <c r="D148" s="38">
        <f>[6]Input!D148</f>
        <v>29.098500000000001</v>
      </c>
      <c r="E148" s="38">
        <f>[6]Input!E148</f>
        <v>12.252000000000001</v>
      </c>
      <c r="F148" s="38">
        <f>[6]Input!F148</f>
        <v>9.2274000000000029</v>
      </c>
      <c r="G148" s="38">
        <f>[6]Input!G148</f>
        <v>6.1260000000000021</v>
      </c>
      <c r="H148" s="38">
        <f>[6]Input!H148</f>
        <v>3.0629999999999979</v>
      </c>
      <c r="I148" s="38">
        <f>[6]Input!I148</f>
        <v>0</v>
      </c>
      <c r="J148" s="38">
        <f>[6]Input!J148</f>
        <v>0</v>
      </c>
      <c r="K148" s="38">
        <f>[6]Input!K148</f>
        <v>0</v>
      </c>
      <c r="L148" s="38">
        <f>[6]Input!L148</f>
        <v>0</v>
      </c>
    </row>
    <row r="149" spans="1:12" hidden="1">
      <c r="A149" s="38">
        <f>[6]Input!A149</f>
        <v>147</v>
      </c>
      <c r="B149" s="38" t="str">
        <f>[6]Input!B149</f>
        <v>IND_PP_PH_COA_EXS</v>
      </c>
      <c r="C149" s="38" t="str">
        <f>[6]Input!C149</f>
        <v>IND_COA</v>
      </c>
      <c r="D149" s="38">
        <f>[6]Input!D149</f>
        <v>0.91058823529411781</v>
      </c>
      <c r="E149" s="38">
        <f>[6]Input!E149</f>
        <v>0.72847058823529409</v>
      </c>
      <c r="F149" s="38">
        <f>[6]Input!F149</f>
        <v>0.54635294117647071</v>
      </c>
      <c r="G149" s="38">
        <f>[6]Input!G149</f>
        <v>0.36423529411764721</v>
      </c>
      <c r="H149" s="38">
        <f>[6]Input!H149</f>
        <v>0.18211764705882361</v>
      </c>
      <c r="I149" s="38">
        <f>[6]Input!I149</f>
        <v>0</v>
      </c>
      <c r="J149" s="38">
        <f>[6]Input!J149</f>
        <v>0</v>
      </c>
      <c r="K149" s="38">
        <f>[6]Input!K149</f>
        <v>0</v>
      </c>
      <c r="L149" s="38">
        <f>[6]Input!L149</f>
        <v>0</v>
      </c>
    </row>
    <row r="150" spans="1:12" hidden="1">
      <c r="A150" s="38">
        <f>[6]Input!A150</f>
        <v>148</v>
      </c>
      <c r="B150" s="38" t="str">
        <f>[6]Input!B150</f>
        <v>IND_PP_PH_BIO_EXS</v>
      </c>
      <c r="C150" s="38" t="str">
        <f>[6]Input!C150</f>
        <v>IND_BIO</v>
      </c>
      <c r="D150" s="38">
        <f>[6]Input!D150</f>
        <v>2.383941176470588</v>
      </c>
      <c r="E150" s="38">
        <f>[6]Input!E150</f>
        <v>1.0579764705882211</v>
      </c>
      <c r="F150" s="38">
        <f>[6]Input!F150</f>
        <v>0.75282352941176456</v>
      </c>
      <c r="G150" s="38">
        <f>[6]Input!G150</f>
        <v>0.50188235294117656</v>
      </c>
      <c r="H150" s="38">
        <f>[6]Input!H150</f>
        <v>0.25094117647058828</v>
      </c>
      <c r="I150" s="38">
        <f>[6]Input!I150</f>
        <v>0</v>
      </c>
      <c r="J150" s="38">
        <f>[6]Input!J150</f>
        <v>0</v>
      </c>
      <c r="K150" s="38">
        <f>[6]Input!K150</f>
        <v>0</v>
      </c>
      <c r="L150" s="38">
        <f>[6]Input!L150</f>
        <v>0</v>
      </c>
    </row>
    <row r="151" spans="1:12" hidden="1">
      <c r="A151" s="38">
        <f>[6]Input!A151</f>
        <v>149</v>
      </c>
      <c r="B151" s="38" t="str">
        <f>[6]Input!B151</f>
        <v>IND_PP_DH_OIL_EXS</v>
      </c>
      <c r="C151" s="38" t="str">
        <f>[6]Input!C151</f>
        <v>IND_OIL</v>
      </c>
      <c r="D151" s="38">
        <f>[6]Input!D151</f>
        <v>10.75609756097559</v>
      </c>
      <c r="E151" s="38">
        <f>[6]Input!E151</f>
        <v>8.6048780487804901</v>
      </c>
      <c r="F151" s="38">
        <f>[6]Input!F151</f>
        <v>6.4536585365853663</v>
      </c>
      <c r="G151" s="38">
        <f>[6]Input!G151</f>
        <v>4.3024390243902442</v>
      </c>
      <c r="H151" s="38">
        <f>[6]Input!H151</f>
        <v>2.151219512195123</v>
      </c>
      <c r="I151" s="38">
        <f>[6]Input!I151</f>
        <v>0</v>
      </c>
      <c r="J151" s="38">
        <f>[6]Input!J151</f>
        <v>0</v>
      </c>
      <c r="K151" s="38">
        <f>[6]Input!K151</f>
        <v>0</v>
      </c>
      <c r="L151" s="38">
        <f>[6]Input!L151</f>
        <v>0</v>
      </c>
    </row>
    <row r="152" spans="1:12" hidden="1">
      <c r="A152" s="38">
        <f>[6]Input!A152</f>
        <v>150</v>
      </c>
      <c r="B152" s="38" t="str">
        <f>[6]Input!B152</f>
        <v>IND_PP_DH_NGA_EXS</v>
      </c>
      <c r="C152" s="38" t="str">
        <f>[6]Input!C152</f>
        <v>IND_NGA</v>
      </c>
      <c r="D152" s="38">
        <f>[6]Input!D152</f>
        <v>43.542439024390262</v>
      </c>
      <c r="E152" s="38">
        <f>[6]Input!E152</f>
        <v>18.333658536585371</v>
      </c>
      <c r="F152" s="38">
        <f>[6]Input!F152</f>
        <v>13.750243902439021</v>
      </c>
      <c r="G152" s="38">
        <f>[6]Input!G152</f>
        <v>9.1668292682926804</v>
      </c>
      <c r="H152" s="38">
        <f>[6]Input!H152</f>
        <v>4.5834146341463367</v>
      </c>
      <c r="I152" s="38">
        <f>[6]Input!I152</f>
        <v>0</v>
      </c>
      <c r="J152" s="38">
        <f>[6]Input!J152</f>
        <v>0</v>
      </c>
      <c r="K152" s="38">
        <f>[6]Input!K152</f>
        <v>0</v>
      </c>
      <c r="L152" s="38">
        <f>[6]Input!L152</f>
        <v>0</v>
      </c>
    </row>
    <row r="153" spans="1:12" hidden="1">
      <c r="A153" s="38">
        <f>[6]Input!A153</f>
        <v>151</v>
      </c>
      <c r="B153" s="38" t="str">
        <f>[6]Input!B153</f>
        <v>IND_PP_DH_LPG_EXS</v>
      </c>
      <c r="C153" s="38" t="str">
        <f>[6]Input!C153</f>
        <v>IND_LPG</v>
      </c>
      <c r="D153" s="38">
        <f>[6]Input!D153</f>
        <v>4.264024390243903</v>
      </c>
      <c r="E153" s="38">
        <f>[6]Input!E153</f>
        <v>3.4112195121951219</v>
      </c>
      <c r="F153" s="38">
        <f>[6]Input!F153</f>
        <v>2.5584146341463492</v>
      </c>
      <c r="G153" s="38">
        <f>[6]Input!G153</f>
        <v>1.7056097560975609</v>
      </c>
      <c r="H153" s="38">
        <f>[6]Input!H153</f>
        <v>0.85280487804878047</v>
      </c>
      <c r="I153" s="38">
        <f>[6]Input!I153</f>
        <v>0</v>
      </c>
      <c r="J153" s="38">
        <f>[6]Input!J153</f>
        <v>0</v>
      </c>
      <c r="K153" s="38">
        <f>[6]Input!K153</f>
        <v>0</v>
      </c>
      <c r="L153" s="38">
        <f>[6]Input!L153</f>
        <v>0</v>
      </c>
    </row>
    <row r="154" spans="1:12" hidden="1">
      <c r="A154" s="38">
        <f>[6]Input!A154</f>
        <v>152</v>
      </c>
      <c r="B154" s="38" t="str">
        <f>[6]Input!B154</f>
        <v>IND_PP_PH_REC_NEW</v>
      </c>
      <c r="C154" s="38" t="str">
        <f>[6]Input!C154</f>
        <v>IND_PP_SB_REC</v>
      </c>
      <c r="D154" s="38">
        <f>[6]Input!D154</f>
        <v>2.6243558252675192</v>
      </c>
      <c r="E154" s="38">
        <f>[6]Input!E154</f>
        <v>0</v>
      </c>
      <c r="F154" s="38">
        <f>[6]Input!F154</f>
        <v>0</v>
      </c>
      <c r="G154" s="38">
        <f>[6]Input!G154</f>
        <v>2.3040000000000321E-2</v>
      </c>
      <c r="H154" s="38">
        <f>[6]Input!H154</f>
        <v>1.1519999999999661E-2</v>
      </c>
      <c r="I154" s="38">
        <f>[6]Input!I154</f>
        <v>0</v>
      </c>
      <c r="J154" s="38">
        <f>[6]Input!J154</f>
        <v>0</v>
      </c>
      <c r="K154" s="38">
        <f>[6]Input!K154</f>
        <v>0</v>
      </c>
      <c r="L154" s="38">
        <f>[6]Input!L154</f>
        <v>0</v>
      </c>
    </row>
    <row r="155" spans="1:12" hidden="1">
      <c r="A155" s="38">
        <f>[6]Input!A155</f>
        <v>153</v>
      </c>
      <c r="B155" s="38" t="str">
        <f>[6]Input!B155</f>
        <v>IND_PP_DH_NGA_NEW</v>
      </c>
      <c r="C155" s="38" t="str">
        <f>[6]Input!C155</f>
        <v>IND_NGA</v>
      </c>
      <c r="D155" s="38">
        <f>[6]Input!D155</f>
        <v>52.243138869849183</v>
      </c>
      <c r="E155" s="38">
        <f>[6]Input!E155</f>
        <v>69.204375964340386</v>
      </c>
      <c r="F155" s="38">
        <f>[6]Input!F155</f>
        <v>93.30218251014314</v>
      </c>
      <c r="G155" s="38">
        <f>[6]Input!G155</f>
        <v>102.368304012899</v>
      </c>
      <c r="H155" s="38">
        <f>[6]Input!H155</f>
        <v>78.586007993547213</v>
      </c>
      <c r="I155" s="38">
        <f>[6]Input!I155</f>
        <v>34.351055702806953</v>
      </c>
      <c r="J155" s="38">
        <f>[6]Input!J155</f>
        <v>97.855581913145556</v>
      </c>
      <c r="K155" s="38">
        <f>[6]Input!K155</f>
        <v>91.249478137412936</v>
      </c>
      <c r="L155" s="38">
        <f>[6]Input!L155</f>
        <v>92.830386243397058</v>
      </c>
    </row>
    <row r="156" spans="1:12" hidden="1">
      <c r="A156" s="38">
        <f>[6]Input!A156</f>
        <v>154</v>
      </c>
      <c r="B156" s="38" t="str">
        <f>[6]Input!B156</f>
        <v>IND_PP_DH_REC_NEW</v>
      </c>
      <c r="C156" s="38" t="str">
        <f>[6]Input!C156</f>
        <v>IND_PP_SB_REC</v>
      </c>
      <c r="D156" s="38">
        <f>[6]Input!D156</f>
        <v>0</v>
      </c>
      <c r="E156" s="38">
        <f>[6]Input!E156</f>
        <v>11.702297763197439</v>
      </c>
      <c r="F156" s="38">
        <f>[6]Input!F156</f>
        <v>0</v>
      </c>
      <c r="G156" s="38">
        <f>[6]Input!G156</f>
        <v>0</v>
      </c>
      <c r="H156" s="38">
        <f>[6]Input!H156</f>
        <v>18.30567090150074</v>
      </c>
      <c r="I156" s="38">
        <f>[6]Input!I156</f>
        <v>50.142809457145013</v>
      </c>
      <c r="J156" s="38">
        <f>[6]Input!J156</f>
        <v>0</v>
      </c>
      <c r="K156" s="38">
        <f>[6]Input!K156</f>
        <v>0</v>
      </c>
      <c r="L156" s="38">
        <f>[6]Input!L156</f>
        <v>0</v>
      </c>
    </row>
    <row r="157" spans="1:12" hidden="1">
      <c r="A157" s="38">
        <f>[6]Input!A157</f>
        <v>155</v>
      </c>
      <c r="B157" s="38" t="str">
        <f>[6]Input!B157</f>
        <v>IND_PP_MD_ELC_NEW</v>
      </c>
      <c r="C157" s="38" t="str">
        <f>[6]Input!C157</f>
        <v>IND_PP_ELC</v>
      </c>
      <c r="D157" s="38">
        <f>[6]Input!D157</f>
        <v>255.25926241370871</v>
      </c>
      <c r="E157" s="38">
        <f>[6]Input!E157</f>
        <v>331.61232961805177</v>
      </c>
      <c r="F157" s="38">
        <f>[6]Input!F157</f>
        <v>325.81139833936032</v>
      </c>
      <c r="G157" s="38">
        <f>[6]Input!G157</f>
        <v>399.17916049046448</v>
      </c>
      <c r="H157" s="38">
        <f>[6]Input!H157</f>
        <v>401.9444893415012</v>
      </c>
      <c r="I157" s="38">
        <f>[6]Input!I157</f>
        <v>416.88811713827369</v>
      </c>
      <c r="J157" s="38">
        <f>[6]Input!J157</f>
        <v>485.18942672502487</v>
      </c>
      <c r="K157" s="38">
        <f>[6]Input!K157</f>
        <v>497.61113843271272</v>
      </c>
      <c r="L157" s="38">
        <f>[6]Input!L157</f>
        <v>489.67597743009532</v>
      </c>
    </row>
    <row r="158" spans="1:12" hidden="1">
      <c r="A158" s="38">
        <f>[6]Input!A158</f>
        <v>156</v>
      </c>
      <c r="B158" s="38" t="str">
        <f>[6]Input!B158</f>
        <v>IND_PP_MD_ELC_EXS</v>
      </c>
      <c r="C158" s="38" t="str">
        <f>[6]Input!C158</f>
        <v>IND_PP_ELC</v>
      </c>
      <c r="D158" s="38">
        <f>[6]Input!D158</f>
        <v>190.82284883720931</v>
      </c>
      <c r="E158" s="38">
        <f>[6]Input!E158</f>
        <v>152.65827906976739</v>
      </c>
      <c r="F158" s="38">
        <f>[6]Input!F158</f>
        <v>114.4937093023256</v>
      </c>
      <c r="G158" s="38">
        <f>[6]Input!G158</f>
        <v>76.329139534883709</v>
      </c>
      <c r="H158" s="38">
        <f>[6]Input!H158</f>
        <v>38.164569767441847</v>
      </c>
      <c r="I158" s="38">
        <f>[6]Input!I158</f>
        <v>0</v>
      </c>
      <c r="J158" s="38">
        <f>[6]Input!J158</f>
        <v>0</v>
      </c>
      <c r="K158" s="38">
        <f>[6]Input!K158</f>
        <v>0</v>
      </c>
      <c r="L158" s="38">
        <f>[6]Input!L158</f>
        <v>0</v>
      </c>
    </row>
    <row r="159" spans="1:12" hidden="1">
      <c r="A159" s="38">
        <f>[6]Input!A159</f>
        <v>157</v>
      </c>
      <c r="B159" s="38" t="str">
        <f>[6]Input!B159</f>
        <v>IND_OTH_SB_HFO_EXS</v>
      </c>
      <c r="C159" s="38" t="str">
        <f>[6]Input!C159</f>
        <v>IND_HFO</v>
      </c>
      <c r="D159" s="38">
        <f>[6]Input!D159</f>
        <v>38.388888888888893</v>
      </c>
      <c r="E159" s="38">
        <f>[6]Input!E159</f>
        <v>31.99074074074074</v>
      </c>
      <c r="F159" s="38">
        <f>[6]Input!F159</f>
        <v>25.592592592592592</v>
      </c>
      <c r="G159" s="38">
        <f>[6]Input!G159</f>
        <v>19.19444444444445</v>
      </c>
      <c r="H159" s="38">
        <f>[6]Input!H159</f>
        <v>12.796296296296291</v>
      </c>
      <c r="I159" s="38">
        <f>[6]Input!I159</f>
        <v>6.3981481481481426</v>
      </c>
      <c r="J159" s="38">
        <f>[6]Input!J159</f>
        <v>0</v>
      </c>
      <c r="K159" s="38">
        <f>[6]Input!K159</f>
        <v>0</v>
      </c>
      <c r="L159" s="38">
        <f>[6]Input!L159</f>
        <v>0</v>
      </c>
    </row>
    <row r="160" spans="1:12">
      <c r="A160" s="38">
        <f>[6]Input!A160</f>
        <v>158</v>
      </c>
      <c r="B160" s="38" t="str">
        <f>[6]Input!B160</f>
        <v>IND_OTH_SB_OIL_EXS</v>
      </c>
      <c r="C160" s="38" t="str">
        <f>[6]Input!C160</f>
        <v>IND_OIL</v>
      </c>
      <c r="D160" s="38">
        <f>[6]Input!D160</f>
        <v>110.99382716049379</v>
      </c>
      <c r="E160" s="38">
        <f>[6]Input!E160</f>
        <v>92.49485596707818</v>
      </c>
      <c r="F160" s="38">
        <f>[6]Input!F160</f>
        <v>73.995884773662553</v>
      </c>
      <c r="G160" s="38">
        <f>[6]Input!G160</f>
        <v>55.496913580246897</v>
      </c>
      <c r="H160" s="38">
        <f>[6]Input!H160</f>
        <v>36.997942386831276</v>
      </c>
      <c r="I160" s="38">
        <f>[6]Input!I160</f>
        <v>18.498971193415631</v>
      </c>
      <c r="J160" s="38">
        <f>[6]Input!J160</f>
        <v>0</v>
      </c>
      <c r="K160" s="38">
        <f>[6]Input!K160</f>
        <v>0</v>
      </c>
      <c r="L160" s="38">
        <f>[6]Input!L160</f>
        <v>0</v>
      </c>
    </row>
    <row r="161" spans="1:12" hidden="1">
      <c r="A161" s="38">
        <f>[6]Input!A161</f>
        <v>159</v>
      </c>
      <c r="B161" s="38" t="str">
        <f>[6]Input!B161</f>
        <v>IND_OTH_SB_NGA_EXS</v>
      </c>
      <c r="C161" s="38" t="str">
        <f>[6]Input!C161</f>
        <v>IND_NGA</v>
      </c>
      <c r="D161" s="38">
        <f>[6]Input!D161</f>
        <v>93.26543209876543</v>
      </c>
      <c r="E161" s="38">
        <f>[6]Input!E161</f>
        <v>77.721193415637842</v>
      </c>
      <c r="F161" s="38">
        <f>[6]Input!F161</f>
        <v>62.176954732510261</v>
      </c>
      <c r="G161" s="38">
        <f>[6]Input!G161</f>
        <v>46.632716049382701</v>
      </c>
      <c r="H161" s="38">
        <f>[6]Input!H161</f>
        <v>31.088477366255141</v>
      </c>
      <c r="I161" s="38">
        <f>[6]Input!I161</f>
        <v>15.544238683127579</v>
      </c>
      <c r="J161" s="38">
        <f>[6]Input!J161</f>
        <v>0</v>
      </c>
      <c r="K161" s="38">
        <f>[6]Input!K161</f>
        <v>0</v>
      </c>
      <c r="L161" s="38">
        <f>[6]Input!L161</f>
        <v>0</v>
      </c>
    </row>
    <row r="162" spans="1:12" hidden="1">
      <c r="A162" s="38">
        <f>[6]Input!A162</f>
        <v>160</v>
      </c>
      <c r="B162" s="38" t="str">
        <f>[6]Input!B162</f>
        <v>IND_OTH_SB_COA_EXS</v>
      </c>
      <c r="C162" s="38" t="str">
        <f>[6]Input!C162</f>
        <v>IND_COA</v>
      </c>
      <c r="D162" s="38">
        <f>[6]Input!D162</f>
        <v>27.16049382716049</v>
      </c>
      <c r="E162" s="38">
        <f>[6]Input!E162</f>
        <v>22.63374485596708</v>
      </c>
      <c r="F162" s="38">
        <f>[6]Input!F162</f>
        <v>18.10699588477366</v>
      </c>
      <c r="G162" s="38">
        <f>[6]Input!G162</f>
        <v>25.802469135802468</v>
      </c>
      <c r="H162" s="38">
        <f>[6]Input!H162</f>
        <v>9.0534979423868318</v>
      </c>
      <c r="I162" s="38">
        <f>[6]Input!I162</f>
        <v>4.5267489711934168</v>
      </c>
      <c r="J162" s="38">
        <f>[6]Input!J162</f>
        <v>0</v>
      </c>
      <c r="K162" s="38">
        <f>[6]Input!K162</f>
        <v>0</v>
      </c>
      <c r="L162" s="38">
        <f>[6]Input!L162</f>
        <v>0</v>
      </c>
    </row>
    <row r="163" spans="1:12" hidden="1">
      <c r="A163" s="38">
        <f>[6]Input!A163</f>
        <v>161</v>
      </c>
      <c r="B163" s="38" t="str">
        <f>[6]Input!B163</f>
        <v>IND_OTH_SB_COG_EXS</v>
      </c>
      <c r="C163" s="38" t="str">
        <f>[6]Input!C163</f>
        <v>IND_COG</v>
      </c>
      <c r="D163" s="38">
        <f>[6]Input!D163</f>
        <v>10.09814814814815</v>
      </c>
      <c r="E163" s="38">
        <f>[6]Input!E163</f>
        <v>4.4290123456790118</v>
      </c>
      <c r="F163" s="38">
        <f>[6]Input!F163</f>
        <v>3.5432098765432101</v>
      </c>
      <c r="G163" s="38">
        <f>[6]Input!G163</f>
        <v>5.0490740740740732</v>
      </c>
      <c r="H163" s="38">
        <f>[6]Input!H163</f>
        <v>1.771604938271605</v>
      </c>
      <c r="I163" s="38">
        <f>[6]Input!I163</f>
        <v>0.88580246913580218</v>
      </c>
      <c r="J163" s="38">
        <f>[6]Input!J163</f>
        <v>0</v>
      </c>
      <c r="K163" s="38">
        <f>[6]Input!K163</f>
        <v>0</v>
      </c>
      <c r="L163" s="38">
        <f>[6]Input!L163</f>
        <v>0</v>
      </c>
    </row>
    <row r="164" spans="1:12" hidden="1">
      <c r="A164" s="38">
        <f>[6]Input!A164</f>
        <v>162</v>
      </c>
      <c r="B164" s="38" t="str">
        <f>[6]Input!B164</f>
        <v>IND_OTH_SB_LPG_EXS</v>
      </c>
      <c r="C164" s="38" t="str">
        <f>[6]Input!C164</f>
        <v>IND_LPG</v>
      </c>
      <c r="D164" s="38">
        <f>[6]Input!D164</f>
        <v>5.9814814814814801</v>
      </c>
      <c r="E164" s="38">
        <f>[6]Input!E164</f>
        <v>4.9845679012345654</v>
      </c>
      <c r="F164" s="38">
        <f>[6]Input!F164</f>
        <v>3.9876543209876538</v>
      </c>
      <c r="G164" s="38">
        <f>[6]Input!G164</f>
        <v>5.682407407407406</v>
      </c>
      <c r="H164" s="38">
        <f>[6]Input!H164</f>
        <v>1.9938271604938269</v>
      </c>
      <c r="I164" s="38">
        <f>[6]Input!I164</f>
        <v>0.99691358024691368</v>
      </c>
      <c r="J164" s="38">
        <f>[6]Input!J164</f>
        <v>0</v>
      </c>
      <c r="K164" s="38">
        <f>[6]Input!K164</f>
        <v>0</v>
      </c>
      <c r="L164" s="38">
        <f>[6]Input!L164</f>
        <v>0</v>
      </c>
    </row>
    <row r="165" spans="1:12" hidden="1">
      <c r="A165" s="38">
        <f>[6]Input!A165</f>
        <v>163</v>
      </c>
      <c r="B165" s="38" t="str">
        <f>[6]Input!B165</f>
        <v>IND_OTH_SB_BIO_EXS</v>
      </c>
      <c r="C165" s="38" t="str">
        <f>[6]Input!C165</f>
        <v>IND_BIO</v>
      </c>
      <c r="D165" s="38">
        <f>[6]Input!D165</f>
        <v>193.5210021619223</v>
      </c>
      <c r="E165" s="38">
        <f>[6]Input!E165</f>
        <v>170.80776748971189</v>
      </c>
      <c r="F165" s="38">
        <f>[6]Input!F165</f>
        <v>164.05423771323061</v>
      </c>
      <c r="G165" s="38">
        <f>[6]Input!G165</f>
        <v>124.70802469135801</v>
      </c>
      <c r="H165" s="38">
        <f>[6]Input!H165</f>
        <v>83.138683127571994</v>
      </c>
      <c r="I165" s="38">
        <f>[6]Input!I165</f>
        <v>41.569341563785997</v>
      </c>
      <c r="J165" s="38">
        <f>[6]Input!J165</f>
        <v>0</v>
      </c>
      <c r="K165" s="38">
        <f>[6]Input!K165</f>
        <v>0</v>
      </c>
      <c r="L165" s="38">
        <f>[6]Input!L165</f>
        <v>0</v>
      </c>
    </row>
    <row r="166" spans="1:12" hidden="1">
      <c r="A166" s="38">
        <f>[6]Input!A166</f>
        <v>164</v>
      </c>
      <c r="B166" s="38" t="str">
        <f>[6]Input!B166</f>
        <v>IND_OTH_SB_HET_EXS</v>
      </c>
      <c r="C166" s="38" t="str">
        <f>[6]Input!C166</f>
        <v>IND_HET</v>
      </c>
      <c r="D166" s="38">
        <f>[6]Input!D166</f>
        <v>222.76544084361689</v>
      </c>
      <c r="E166" s="38">
        <f>[6]Input!E166</f>
        <v>219.2441666666667</v>
      </c>
      <c r="F166" s="38">
        <f>[6]Input!F166</f>
        <v>175.3953333333333</v>
      </c>
      <c r="G166" s="38">
        <f>[6]Input!G166</f>
        <v>131.54650000000001</v>
      </c>
      <c r="H166" s="38">
        <f>[6]Input!H166</f>
        <v>46.156666666666673</v>
      </c>
      <c r="I166" s="38">
        <f>[6]Input!I166</f>
        <v>23.07833333333333</v>
      </c>
      <c r="J166" s="38">
        <f>[6]Input!J166</f>
        <v>0</v>
      </c>
      <c r="K166" s="38">
        <f>[6]Input!K166</f>
        <v>0</v>
      </c>
      <c r="L166" s="38">
        <f>[6]Input!L166</f>
        <v>0</v>
      </c>
    </row>
    <row r="167" spans="1:12" hidden="1">
      <c r="A167" s="38">
        <f>[6]Input!A167</f>
        <v>165</v>
      </c>
      <c r="B167" s="38" t="str">
        <f>[6]Input!B167</f>
        <v>IND_OTH_PH_HFO_EXS</v>
      </c>
      <c r="C167" s="38" t="str">
        <f>[6]Input!C167</f>
        <v>IND_HFO</v>
      </c>
      <c r="D167" s="38">
        <f>[6]Input!D167</f>
        <v>91.176829268292693</v>
      </c>
      <c r="E167" s="38">
        <f>[6]Input!E167</f>
        <v>39.989837398373993</v>
      </c>
      <c r="F167" s="38">
        <f>[6]Input!F167</f>
        <v>37.407724894142177</v>
      </c>
      <c r="G167" s="38">
        <f>[6]Input!G167</f>
        <v>39.989837398373993</v>
      </c>
      <c r="H167" s="38">
        <f>[6]Input!H167</f>
        <v>15.995934959349601</v>
      </c>
      <c r="I167" s="38">
        <f>[6]Input!I167</f>
        <v>7.997967479674803</v>
      </c>
      <c r="J167" s="38">
        <f>[6]Input!J167</f>
        <v>0</v>
      </c>
      <c r="K167" s="38">
        <f>[6]Input!K167</f>
        <v>0</v>
      </c>
      <c r="L167" s="38">
        <f>[6]Input!L167</f>
        <v>0</v>
      </c>
    </row>
    <row r="168" spans="1:12" hidden="1">
      <c r="A168" s="38">
        <f>[6]Input!A168</f>
        <v>166</v>
      </c>
      <c r="B168" s="38" t="str">
        <f>[6]Input!B168</f>
        <v>IND_OTH_PH_OIL_EXS</v>
      </c>
      <c r="C168" s="38" t="str">
        <f>[6]Input!C168</f>
        <v>IND_OIL</v>
      </c>
      <c r="D168" s="38">
        <f>[6]Input!D168</f>
        <v>262.17097784212831</v>
      </c>
      <c r="E168" s="38">
        <f>[6]Input!E168</f>
        <v>115.6174698795181</v>
      </c>
      <c r="F168" s="38">
        <f>[6]Input!F168</f>
        <v>92.493975903614498</v>
      </c>
      <c r="G168" s="38">
        <f>[6]Input!G168</f>
        <v>92.493975903614498</v>
      </c>
      <c r="H168" s="38">
        <f>[6]Input!H168</f>
        <v>46.246987951807242</v>
      </c>
      <c r="I168" s="38">
        <f>[6]Input!I168</f>
        <v>23.12349397590361</v>
      </c>
      <c r="J168" s="38">
        <f>[6]Input!J168</f>
        <v>0</v>
      </c>
      <c r="K168" s="38">
        <f>[6]Input!K168</f>
        <v>0</v>
      </c>
      <c r="L168" s="38">
        <f>[6]Input!L168</f>
        <v>0</v>
      </c>
    </row>
    <row r="169" spans="1:12" hidden="1">
      <c r="A169" s="38">
        <f>[6]Input!A169</f>
        <v>167</v>
      </c>
      <c r="B169" s="38" t="str">
        <f>[6]Input!B169</f>
        <v>IND_OTH_PH_NGA_EXS</v>
      </c>
      <c r="C169" s="38" t="str">
        <f>[6]Input!C169</f>
        <v>IND_NGA</v>
      </c>
      <c r="D169" s="38">
        <f>[6]Input!D169</f>
        <v>524.61764705882354</v>
      </c>
      <c r="E169" s="38">
        <f>[6]Input!E169</f>
        <v>437.18137254901961</v>
      </c>
      <c r="F169" s="38">
        <f>[6]Input!F169</f>
        <v>349.74509803921569</v>
      </c>
      <c r="G169" s="38">
        <f>[6]Input!G169</f>
        <v>262.30882352941182</v>
      </c>
      <c r="H169" s="38">
        <f>[6]Input!H169</f>
        <v>174.87254901960779</v>
      </c>
      <c r="I169" s="38">
        <f>[6]Input!I169</f>
        <v>87.436274509803923</v>
      </c>
      <c r="J169" s="38">
        <f>[6]Input!J169</f>
        <v>0</v>
      </c>
      <c r="K169" s="38">
        <f>[6]Input!K169</f>
        <v>0</v>
      </c>
      <c r="L169" s="38">
        <f>[6]Input!L169</f>
        <v>0</v>
      </c>
    </row>
    <row r="170" spans="1:12" hidden="1">
      <c r="A170" s="38">
        <f>[6]Input!A170</f>
        <v>168</v>
      </c>
      <c r="B170" s="38" t="str">
        <f>[6]Input!B170</f>
        <v>IND_OTH_PH_COA_EXS</v>
      </c>
      <c r="C170" s="38" t="str">
        <f>[6]Input!C170</f>
        <v>IND_COA</v>
      </c>
      <c r="D170" s="38">
        <f>[6]Input!D170</f>
        <v>71.883333333333326</v>
      </c>
      <c r="E170" s="38">
        <f>[6]Input!E170</f>
        <v>59.902777777777757</v>
      </c>
      <c r="F170" s="38">
        <f>[6]Input!F170</f>
        <v>25.222222222222221</v>
      </c>
      <c r="G170" s="38">
        <f>[6]Input!G170</f>
        <v>18.916666666666661</v>
      </c>
      <c r="H170" s="38">
        <f>[6]Input!H170</f>
        <v>12.611111111111111</v>
      </c>
      <c r="I170" s="38">
        <f>[6]Input!I170</f>
        <v>6.3055555555555536</v>
      </c>
      <c r="J170" s="38">
        <f>[6]Input!J170</f>
        <v>0</v>
      </c>
      <c r="K170" s="38">
        <f>[6]Input!K170</f>
        <v>0</v>
      </c>
      <c r="L170" s="38">
        <f>[6]Input!L170</f>
        <v>0</v>
      </c>
    </row>
    <row r="171" spans="1:12" hidden="1">
      <c r="A171" s="38">
        <f>[6]Input!A171</f>
        <v>169</v>
      </c>
      <c r="B171" s="38" t="str">
        <f>[6]Input!B171</f>
        <v>IND_OTH_PH_COK_EXS</v>
      </c>
      <c r="C171" s="38" t="str">
        <f>[6]Input!C171</f>
        <v>IND_COK</v>
      </c>
      <c r="D171" s="38">
        <f>[6]Input!D171</f>
        <v>4.6851851851851851</v>
      </c>
      <c r="E171" s="38">
        <f>[6]Input!E171</f>
        <v>3.9043209876543208</v>
      </c>
      <c r="F171" s="38">
        <f>[6]Input!F171</f>
        <v>3.123456790123456</v>
      </c>
      <c r="G171" s="38">
        <f>[6]Input!G171</f>
        <v>2.342592592592593</v>
      </c>
      <c r="H171" s="38">
        <f>[6]Input!H171</f>
        <v>1.561728395061728</v>
      </c>
      <c r="I171" s="38">
        <f>[6]Input!I171</f>
        <v>0.780864197530864</v>
      </c>
      <c r="J171" s="38">
        <f>[6]Input!J171</f>
        <v>0</v>
      </c>
      <c r="K171" s="38">
        <f>[6]Input!K171</f>
        <v>0</v>
      </c>
      <c r="L171" s="38">
        <f>[6]Input!L171</f>
        <v>0</v>
      </c>
    </row>
    <row r="172" spans="1:12" hidden="1">
      <c r="A172" s="38">
        <f>[6]Input!A172</f>
        <v>170</v>
      </c>
      <c r="B172" s="38" t="str">
        <f>[6]Input!B172</f>
        <v>IND_OTH_PH_ELC_EXS</v>
      </c>
      <c r="C172" s="38" t="str">
        <f>[6]Input!C172</f>
        <v>IND_OTH_ELC</v>
      </c>
      <c r="D172" s="38">
        <f>[6]Input!D172</f>
        <v>136.08500000000001</v>
      </c>
      <c r="E172" s="38">
        <f>[6]Input!E172</f>
        <v>129.28075000000001</v>
      </c>
      <c r="F172" s="38">
        <f>[6]Input!F172</f>
        <v>129.28075000000001</v>
      </c>
      <c r="G172" s="38">
        <f>[6]Input!G172</f>
        <v>129.28075000000001</v>
      </c>
      <c r="H172" s="38">
        <f>[6]Input!H172</f>
        <v>45.361666666666657</v>
      </c>
      <c r="I172" s="38">
        <f>[6]Input!I172</f>
        <v>22.680833333333339</v>
      </c>
      <c r="J172" s="38">
        <f>[6]Input!J172</f>
        <v>0</v>
      </c>
      <c r="K172" s="38">
        <f>[6]Input!K172</f>
        <v>0</v>
      </c>
      <c r="L172" s="38">
        <f>[6]Input!L172</f>
        <v>0</v>
      </c>
    </row>
    <row r="173" spans="1:12" hidden="1">
      <c r="A173" s="38">
        <f>[6]Input!A173</f>
        <v>171</v>
      </c>
      <c r="B173" s="38" t="str">
        <f>[6]Input!B173</f>
        <v>IND_OTH_PH_LPG_EXS</v>
      </c>
      <c r="C173" s="38" t="str">
        <f>[6]Input!C173</f>
        <v>IND_LPG</v>
      </c>
      <c r="D173" s="38">
        <f>[6]Input!D173</f>
        <v>40.364705882352943</v>
      </c>
      <c r="E173" s="38">
        <f>[6]Input!E173</f>
        <v>33.637254901960787</v>
      </c>
      <c r="F173" s="38">
        <f>[6]Input!F173</f>
        <v>26.909803921568631</v>
      </c>
      <c r="G173" s="38">
        <f>[6]Input!G173</f>
        <v>20.182352941176472</v>
      </c>
      <c r="H173" s="38">
        <f>[6]Input!H173</f>
        <v>13.454901960784319</v>
      </c>
      <c r="I173" s="38">
        <f>[6]Input!I173</f>
        <v>6.7274509803921614</v>
      </c>
      <c r="J173" s="38">
        <f>[6]Input!J173</f>
        <v>0</v>
      </c>
      <c r="K173" s="38">
        <f>[6]Input!K173</f>
        <v>0</v>
      </c>
      <c r="L173" s="38">
        <f>[6]Input!L173</f>
        <v>0</v>
      </c>
    </row>
    <row r="174" spans="1:12" hidden="1">
      <c r="A174" s="38">
        <f>[6]Input!A174</f>
        <v>172</v>
      </c>
      <c r="B174" s="38" t="str">
        <f>[6]Input!B174</f>
        <v>IND_OTH_MD_ELC_EXS</v>
      </c>
      <c r="C174" s="38" t="str">
        <f>[6]Input!C174</f>
        <v>IND_OTH_ELC</v>
      </c>
      <c r="D174" s="38">
        <f>[6]Input!D174</f>
        <v>517.10588235294119</v>
      </c>
      <c r="E174" s="38">
        <f>[6]Input!E174</f>
        <v>430.92156862745111</v>
      </c>
      <c r="F174" s="38">
        <f>[6]Input!F174</f>
        <v>344.73725490196068</v>
      </c>
      <c r="G174" s="38">
        <f>[6]Input!G174</f>
        <v>258.5529411764706</v>
      </c>
      <c r="H174" s="38">
        <f>[6]Input!H174</f>
        <v>172.3686274509804</v>
      </c>
      <c r="I174" s="38">
        <f>[6]Input!I174</f>
        <v>86.184313725490185</v>
      </c>
      <c r="J174" s="38">
        <f>[6]Input!J174</f>
        <v>0</v>
      </c>
      <c r="K174" s="38">
        <f>[6]Input!K174</f>
        <v>0</v>
      </c>
      <c r="L174" s="38">
        <f>[6]Input!L174</f>
        <v>0</v>
      </c>
    </row>
    <row r="175" spans="1:12" hidden="1">
      <c r="A175" s="38">
        <f>[6]Input!A175</f>
        <v>173</v>
      </c>
      <c r="B175" s="38" t="str">
        <f>[6]Input!B175</f>
        <v>IND_OTH_EC_ELC_EXS</v>
      </c>
      <c r="C175" s="38" t="str">
        <f>[6]Input!C175</f>
        <v>IND_OTH_ELC</v>
      </c>
      <c r="D175" s="38">
        <f>[6]Input!D175</f>
        <v>181.44499999999999</v>
      </c>
      <c r="E175" s="38">
        <f>[6]Input!E175</f>
        <v>151.20416666666671</v>
      </c>
      <c r="F175" s="38">
        <f>[6]Input!F175</f>
        <v>120.9633333333333</v>
      </c>
      <c r="G175" s="38">
        <f>[6]Input!G175</f>
        <v>90.722499999999997</v>
      </c>
      <c r="H175" s="38">
        <f>[6]Input!H175</f>
        <v>60.481666666666669</v>
      </c>
      <c r="I175" s="38">
        <f>[6]Input!I175</f>
        <v>30.24083333333332</v>
      </c>
      <c r="J175" s="38">
        <f>[6]Input!J175</f>
        <v>0</v>
      </c>
      <c r="K175" s="38">
        <f>[6]Input!K175</f>
        <v>0</v>
      </c>
      <c r="L175" s="38">
        <f>[6]Input!L175</f>
        <v>0</v>
      </c>
    </row>
    <row r="176" spans="1:12" hidden="1">
      <c r="A176" s="38">
        <f>[6]Input!A176</f>
        <v>174</v>
      </c>
      <c r="B176" s="38" t="str">
        <f>[6]Input!B176</f>
        <v>IND_OTH_OTH_HFO_EXS</v>
      </c>
      <c r="C176" s="38" t="str">
        <f>[6]Input!C176</f>
        <v>IND_HFO</v>
      </c>
      <c r="D176" s="38">
        <f>[6]Input!D176</f>
        <v>19.197530864197532</v>
      </c>
      <c r="E176" s="38">
        <f>[6]Input!E176</f>
        <v>15.99794238683128</v>
      </c>
      <c r="F176" s="38">
        <f>[6]Input!F176</f>
        <v>12.798353909465019</v>
      </c>
      <c r="G176" s="38">
        <f>[6]Input!G176</f>
        <v>9.5987654320987641</v>
      </c>
      <c r="H176" s="38">
        <f>[6]Input!H176</f>
        <v>6.3991769547325097</v>
      </c>
      <c r="I176" s="38">
        <f>[6]Input!I176</f>
        <v>3.1995884773662548</v>
      </c>
      <c r="J176" s="38">
        <f>[6]Input!J176</f>
        <v>0</v>
      </c>
      <c r="K176" s="38">
        <f>[6]Input!K176</f>
        <v>0</v>
      </c>
      <c r="L176" s="38">
        <f>[6]Input!L176</f>
        <v>0</v>
      </c>
    </row>
    <row r="177" spans="1:12" hidden="1">
      <c r="A177" s="38">
        <f>[6]Input!A177</f>
        <v>175</v>
      </c>
      <c r="B177" s="38" t="str">
        <f>[6]Input!B177</f>
        <v>IND_OTH_OTH_OIL_EXS</v>
      </c>
      <c r="C177" s="38" t="str">
        <f>[6]Input!C177</f>
        <v>IND_OIL</v>
      </c>
      <c r="D177" s="38">
        <f>[6]Input!D177</f>
        <v>55.5</v>
      </c>
      <c r="E177" s="38">
        <f>[6]Input!E177</f>
        <v>46.249999999999993</v>
      </c>
      <c r="F177" s="38">
        <f>[6]Input!F177</f>
        <v>37</v>
      </c>
      <c r="G177" s="38">
        <f>[6]Input!G177</f>
        <v>27.75</v>
      </c>
      <c r="H177" s="38">
        <f>[6]Input!H177</f>
        <v>18.5</v>
      </c>
      <c r="I177" s="38">
        <f>[6]Input!I177</f>
        <v>9.25</v>
      </c>
      <c r="J177" s="38">
        <f>[6]Input!J177</f>
        <v>0</v>
      </c>
      <c r="K177" s="38">
        <f>[6]Input!K177</f>
        <v>0</v>
      </c>
      <c r="L177" s="38">
        <f>[6]Input!L177</f>
        <v>0</v>
      </c>
    </row>
    <row r="178" spans="1:12" hidden="1">
      <c r="A178" s="38">
        <f>[6]Input!A178</f>
        <v>176</v>
      </c>
      <c r="B178" s="38" t="str">
        <f>[6]Input!B178</f>
        <v>IND_OTH_OTH_NGA_EXS</v>
      </c>
      <c r="C178" s="38" t="str">
        <f>[6]Input!C178</f>
        <v>IND_NGA</v>
      </c>
      <c r="D178" s="38">
        <f>[6]Input!D178</f>
        <v>104.9259259259259</v>
      </c>
      <c r="E178" s="38">
        <f>[6]Input!E178</f>
        <v>87.438271604938251</v>
      </c>
      <c r="F178" s="38">
        <f>[6]Input!F178</f>
        <v>69.950617283950606</v>
      </c>
      <c r="G178" s="38">
        <f>[6]Input!G178</f>
        <v>52.462962962962948</v>
      </c>
      <c r="H178" s="38">
        <f>[6]Input!H178</f>
        <v>34.975308641975303</v>
      </c>
      <c r="I178" s="38">
        <f>[6]Input!I178</f>
        <v>17.487654320987641</v>
      </c>
      <c r="J178" s="38">
        <f>[6]Input!J178</f>
        <v>0</v>
      </c>
      <c r="K178" s="38">
        <f>[6]Input!K178</f>
        <v>0</v>
      </c>
      <c r="L178" s="38">
        <f>[6]Input!L178</f>
        <v>0</v>
      </c>
    </row>
    <row r="179" spans="1:12" hidden="1">
      <c r="A179" s="38">
        <f>[6]Input!A179</f>
        <v>177</v>
      </c>
      <c r="B179" s="38" t="str">
        <f>[6]Input!B179</f>
        <v>IND_OTH_OTH_COK_EXS</v>
      </c>
      <c r="C179" s="38" t="str">
        <f>[6]Input!C179</f>
        <v>IND_COK</v>
      </c>
      <c r="D179" s="38">
        <f>[6]Input!D179</f>
        <v>2.0061728395061729</v>
      </c>
      <c r="E179" s="38">
        <f>[6]Input!E179</f>
        <v>1.6718106995884769</v>
      </c>
      <c r="F179" s="38">
        <f>[6]Input!F179</f>
        <v>1.3374485596707819</v>
      </c>
      <c r="G179" s="38">
        <f>[6]Input!G179</f>
        <v>1.003086419753086</v>
      </c>
      <c r="H179" s="38">
        <f>[6]Input!H179</f>
        <v>0.66872427983539107</v>
      </c>
      <c r="I179" s="38">
        <f>[6]Input!I179</f>
        <v>0.33436213991769542</v>
      </c>
      <c r="J179" s="38">
        <f>[6]Input!J179</f>
        <v>0</v>
      </c>
      <c r="K179" s="38">
        <f>[6]Input!K179</f>
        <v>0</v>
      </c>
      <c r="L179" s="38">
        <f>[6]Input!L179</f>
        <v>0</v>
      </c>
    </row>
    <row r="180" spans="1:12" hidden="1">
      <c r="A180" s="38">
        <f>[6]Input!A180</f>
        <v>178</v>
      </c>
      <c r="B180" s="38" t="str">
        <f>[6]Input!B180</f>
        <v>IND_OTH_OTH_PTC_EXS</v>
      </c>
      <c r="C180" s="38" t="str">
        <f>[6]Input!C180</f>
        <v>IND_PTC</v>
      </c>
      <c r="D180" s="38">
        <f>[6]Input!D180</f>
        <v>16.724691358024689</v>
      </c>
      <c r="E180" s="38">
        <f>[6]Input!E180</f>
        <v>13.93724279835391</v>
      </c>
      <c r="F180" s="38">
        <f>[6]Input!F180</f>
        <v>11.149794238683119</v>
      </c>
      <c r="G180" s="38">
        <f>[6]Input!G180</f>
        <v>4.4012345679012341</v>
      </c>
      <c r="H180" s="38">
        <f>[6]Input!H180</f>
        <v>2.9341563786008229</v>
      </c>
      <c r="I180" s="38">
        <f>[6]Input!I180</f>
        <v>1.4670781893004119</v>
      </c>
      <c r="J180" s="38">
        <f>[6]Input!J180</f>
        <v>0</v>
      </c>
      <c r="K180" s="38">
        <f>[6]Input!K180</f>
        <v>0</v>
      </c>
      <c r="L180" s="38">
        <f>[6]Input!L180</f>
        <v>0</v>
      </c>
    </row>
    <row r="181" spans="1:12" hidden="1">
      <c r="A181" s="38">
        <f>[6]Input!A181</f>
        <v>179</v>
      </c>
      <c r="B181" s="38" t="str">
        <f>[6]Input!B181</f>
        <v>IND_OTH_OTH_ELC_EXS</v>
      </c>
      <c r="C181" s="38" t="str">
        <f>[6]Input!C181</f>
        <v>IND_OTH_ELC</v>
      </c>
      <c r="D181" s="38">
        <f>[6]Input!D181</f>
        <v>72.58</v>
      </c>
      <c r="E181" s="38">
        <f>[6]Input!E181</f>
        <v>60.483333333333341</v>
      </c>
      <c r="F181" s="38">
        <f>[6]Input!F181</f>
        <v>48.38666666666667</v>
      </c>
      <c r="G181" s="38">
        <f>[6]Input!G181</f>
        <v>36.29</v>
      </c>
      <c r="H181" s="38">
        <f>[6]Input!H181</f>
        <v>24.193333333333339</v>
      </c>
      <c r="I181" s="38">
        <f>[6]Input!I181</f>
        <v>12.09666666666666</v>
      </c>
      <c r="J181" s="38">
        <f>[6]Input!J181</f>
        <v>0</v>
      </c>
      <c r="K181" s="38">
        <f>[6]Input!K181</f>
        <v>0</v>
      </c>
      <c r="L181" s="38">
        <f>[6]Input!L181</f>
        <v>0</v>
      </c>
    </row>
    <row r="182" spans="1:12" hidden="1">
      <c r="A182" s="38">
        <f>[6]Input!A182</f>
        <v>180</v>
      </c>
      <c r="B182" s="38" t="str">
        <f>[6]Input!B182</f>
        <v>IND_OTH_OTH_GEO_EXS</v>
      </c>
      <c r="C182" s="38" t="str">
        <f>[6]Input!C182</f>
        <v>IND_GEO</v>
      </c>
      <c r="D182" s="38">
        <f>[6]Input!D182</f>
        <v>1.7911458333333341</v>
      </c>
      <c r="E182" s="38">
        <f>[6]Input!E182</f>
        <v>1.4926215277777779</v>
      </c>
      <c r="F182" s="38">
        <f>[6]Input!F182</f>
        <v>0.62847222222222221</v>
      </c>
      <c r="G182" s="38">
        <f>[6]Input!G182</f>
        <v>0.62847222222222221</v>
      </c>
      <c r="H182" s="38">
        <f>[6]Input!H182</f>
        <v>0.3142361111111111</v>
      </c>
      <c r="I182" s="38">
        <f>[6]Input!I182</f>
        <v>0.29852430555555559</v>
      </c>
      <c r="J182" s="38">
        <f>[6]Input!J182</f>
        <v>0</v>
      </c>
      <c r="K182" s="38">
        <f>[6]Input!K182</f>
        <v>0</v>
      </c>
      <c r="L182" s="38">
        <f>[6]Input!L182</f>
        <v>0</v>
      </c>
    </row>
    <row r="183" spans="1:12" hidden="1">
      <c r="A183" s="38">
        <f>[6]Input!A183</f>
        <v>181</v>
      </c>
      <c r="B183" s="38" t="str">
        <f>[6]Input!B183</f>
        <v>IND_OTH_OTH_BIO_EXS</v>
      </c>
      <c r="C183" s="38" t="str">
        <f>[6]Input!C183</f>
        <v>IND_BIO</v>
      </c>
      <c r="D183" s="38">
        <f>[6]Input!D183</f>
        <v>46.772839506172843</v>
      </c>
      <c r="E183" s="38">
        <f>[6]Input!E183</f>
        <v>38.977366255144041</v>
      </c>
      <c r="F183" s="38">
        <f>[6]Input!F183</f>
        <v>31.181893004115231</v>
      </c>
      <c r="G183" s="38">
        <f>[6]Input!G183</f>
        <v>23.386419753086422</v>
      </c>
      <c r="H183" s="38">
        <f>[6]Input!H183</f>
        <v>8.2057613168724295</v>
      </c>
      <c r="I183" s="38">
        <f>[6]Input!I183</f>
        <v>4.1028806584362147</v>
      </c>
      <c r="J183" s="38">
        <f>[6]Input!J183</f>
        <v>0</v>
      </c>
      <c r="K183" s="38">
        <f>[6]Input!K183</f>
        <v>0</v>
      </c>
      <c r="L183" s="38">
        <f>[6]Input!L183</f>
        <v>0</v>
      </c>
    </row>
    <row r="184" spans="1:12" hidden="1">
      <c r="A184" s="38">
        <f>[6]Input!A184</f>
        <v>182</v>
      </c>
      <c r="B184" s="38" t="str">
        <f>[6]Input!B184</f>
        <v>IND_OTH_SB_HFO_NEW</v>
      </c>
      <c r="C184" s="38" t="str">
        <f>[6]Input!C184</f>
        <v>IND_HFO</v>
      </c>
      <c r="D184" s="38">
        <f>[6]Input!D184</f>
        <v>10.35792440643919</v>
      </c>
      <c r="E184" s="38">
        <f>[6]Input!E184</f>
        <v>0</v>
      </c>
      <c r="F184" s="38">
        <f>[6]Input!F184</f>
        <v>40.02910249269965</v>
      </c>
      <c r="G184" s="38">
        <f>[6]Input!G184</f>
        <v>48.037735802469108</v>
      </c>
      <c r="H184" s="38">
        <f>[6]Input!H184</f>
        <v>20.608188659259248</v>
      </c>
      <c r="I184" s="38">
        <f>[6]Input!I184</f>
        <v>12.72999998765432</v>
      </c>
      <c r="J184" s="38">
        <f>[6]Input!J184</f>
        <v>13.12671292112678</v>
      </c>
      <c r="K184" s="38">
        <f>[6]Input!K184</f>
        <v>9.9851500199479304</v>
      </c>
      <c r="L184" s="38">
        <f>[6]Input!L184</f>
        <v>6.053718923518419</v>
      </c>
    </row>
    <row r="185" spans="1:12" hidden="1">
      <c r="A185" s="38">
        <f>[6]Input!A185</f>
        <v>183</v>
      </c>
      <c r="B185" s="38" t="str">
        <f>[6]Input!B185</f>
        <v>IND_OTH_SB_OIL_NEW</v>
      </c>
      <c r="C185" s="38" t="str">
        <f>[6]Input!C185</f>
        <v>IND_OIL</v>
      </c>
      <c r="D185" s="38">
        <f>[6]Input!D185</f>
        <v>0</v>
      </c>
      <c r="E185" s="38">
        <f>[6]Input!E185</f>
        <v>0</v>
      </c>
      <c r="F185" s="38">
        <f>[6]Input!F185</f>
        <v>20.268549694514689</v>
      </c>
      <c r="G185" s="38">
        <f>[6]Input!G185</f>
        <v>78.967446913580204</v>
      </c>
      <c r="H185" s="38">
        <f>[6]Input!H185</f>
        <v>21.20427517258836</v>
      </c>
      <c r="I185" s="38">
        <f>[6]Input!I185</f>
        <v>0</v>
      </c>
      <c r="J185" s="38">
        <f>[6]Input!J185</f>
        <v>20.92637343209876</v>
      </c>
      <c r="K185" s="38">
        <f>[6]Input!K185</f>
        <v>9.002288948148145</v>
      </c>
      <c r="L185" s="38">
        <f>[6]Input!L185</f>
        <v>18.240790597575561</v>
      </c>
    </row>
    <row r="186" spans="1:12" hidden="1">
      <c r="A186" s="38">
        <f>[6]Input!A186</f>
        <v>184</v>
      </c>
      <c r="B186" s="38" t="str">
        <f>[6]Input!B186</f>
        <v>IND_OTH_SB_NGA_NEW</v>
      </c>
      <c r="C186" s="38" t="str">
        <f>[6]Input!C186</f>
        <v>IND_NGA</v>
      </c>
      <c r="D186" s="38">
        <f>[6]Input!D186</f>
        <v>61.551369630772399</v>
      </c>
      <c r="E186" s="38">
        <f>[6]Input!E186</f>
        <v>58.925020576131701</v>
      </c>
      <c r="F186" s="38">
        <f>[6]Input!F186</f>
        <v>69.066435438074208</v>
      </c>
      <c r="G186" s="38">
        <f>[6]Input!G186</f>
        <v>87.831644444444422</v>
      </c>
      <c r="H186" s="38">
        <f>[6]Input!H186</f>
        <v>105.8368954251078</v>
      </c>
      <c r="I186" s="38">
        <f>[6]Input!I186</f>
        <v>42.691144981968243</v>
      </c>
      <c r="J186" s="38">
        <f>[6]Input!J186</f>
        <v>387.84377124615821</v>
      </c>
      <c r="K186" s="38">
        <f>[6]Input!K186</f>
        <v>371.10854903750851</v>
      </c>
      <c r="L186" s="38">
        <f>[6]Input!L186</f>
        <v>405.33540668549489</v>
      </c>
    </row>
    <row r="187" spans="1:12" hidden="1">
      <c r="A187" s="38">
        <f>[6]Input!A187</f>
        <v>185</v>
      </c>
      <c r="B187" s="38" t="str">
        <f>[6]Input!B187</f>
        <v>IND_OTH_SB_ELC_NEW</v>
      </c>
      <c r="C187" s="38" t="str">
        <f>[6]Input!C187</f>
        <v>IND_OTH_ELC</v>
      </c>
      <c r="D187" s="38">
        <f>[6]Input!D187</f>
        <v>0</v>
      </c>
      <c r="E187" s="38">
        <f>[6]Input!E187</f>
        <v>0</v>
      </c>
      <c r="F187" s="38">
        <f>[6]Input!F187</f>
        <v>0</v>
      </c>
      <c r="G187" s="38">
        <f>[6]Input!G187</f>
        <v>0</v>
      </c>
      <c r="H187" s="38">
        <f>[6]Input!H187</f>
        <v>331.41575411695828</v>
      </c>
      <c r="I187" s="38">
        <f>[6]Input!I187</f>
        <v>270.53897542300251</v>
      </c>
      <c r="J187" s="38">
        <f>[6]Input!J187</f>
        <v>251.7807879269352</v>
      </c>
      <c r="K187" s="38">
        <f>[6]Input!K187</f>
        <v>295.48834273439269</v>
      </c>
      <c r="L187" s="38">
        <f>[6]Input!L187</f>
        <v>272.27762093718809</v>
      </c>
    </row>
    <row r="188" spans="1:12" hidden="1">
      <c r="A188" s="38">
        <f>[6]Input!A188</f>
        <v>186</v>
      </c>
      <c r="B188" s="38" t="str">
        <f>[6]Input!B188</f>
        <v>IND_OTH_SB_BIO_NEW</v>
      </c>
      <c r="C188" s="38" t="str">
        <f>[6]Input!C188</f>
        <v>IND_BIO</v>
      </c>
      <c r="D188" s="38">
        <f>[6]Input!D188</f>
        <v>0</v>
      </c>
      <c r="E188" s="38">
        <f>[6]Input!E188</f>
        <v>0</v>
      </c>
      <c r="F188" s="38">
        <f>[6]Input!F188</f>
        <v>0</v>
      </c>
      <c r="G188" s="38">
        <f>[6]Input!G188</f>
        <v>43.37242592592591</v>
      </c>
      <c r="H188" s="38">
        <f>[6]Input!H188</f>
        <v>141.27684427781179</v>
      </c>
      <c r="I188" s="38">
        <f>[6]Input!I188</f>
        <v>219.56314967522999</v>
      </c>
      <c r="J188" s="38">
        <f>[6]Input!J188</f>
        <v>209.0272562044785</v>
      </c>
      <c r="K188" s="38">
        <f>[6]Input!K188</f>
        <v>202.10366193769119</v>
      </c>
      <c r="L188" s="38">
        <f>[6]Input!L188</f>
        <v>196.2661913941601</v>
      </c>
    </row>
    <row r="189" spans="1:12" hidden="1">
      <c r="A189" s="38">
        <f>[6]Input!A189</f>
        <v>187</v>
      </c>
      <c r="B189" s="38" t="str">
        <f>[6]Input!B189</f>
        <v>IND_OTH_PH_HFO_NEW</v>
      </c>
      <c r="C189" s="38" t="str">
        <f>[6]Input!C189</f>
        <v>IND_HFO</v>
      </c>
      <c r="D189" s="38">
        <f>[6]Input!D189</f>
        <v>1.925321832457388</v>
      </c>
      <c r="E189" s="38">
        <f>[6]Input!E189</f>
        <v>54.850671558384548</v>
      </c>
      <c r="F189" s="38">
        <f>[6]Input!F189</f>
        <v>54.850671558384548</v>
      </c>
      <c r="G189" s="38">
        <f>[6]Input!G189</f>
        <v>58.439664771171927</v>
      </c>
      <c r="H189" s="38">
        <f>[6]Input!H189</f>
        <v>0</v>
      </c>
      <c r="I189" s="38">
        <f>[6]Input!I189</f>
        <v>0</v>
      </c>
      <c r="J189" s="38">
        <f>[6]Input!J189</f>
        <v>0</v>
      </c>
      <c r="K189" s="38">
        <f>[6]Input!K189</f>
        <v>0</v>
      </c>
      <c r="L189" s="38">
        <f>[6]Input!L189</f>
        <v>0</v>
      </c>
    </row>
    <row r="190" spans="1:12" hidden="1">
      <c r="A190" s="38">
        <f>[6]Input!A190</f>
        <v>188</v>
      </c>
      <c r="B190" s="38" t="str">
        <f>[6]Input!B190</f>
        <v>IND_OTH_PH_OIL_NEW</v>
      </c>
      <c r="C190" s="38" t="str">
        <f>[6]Input!C190</f>
        <v>IND_OIL</v>
      </c>
      <c r="D190" s="38">
        <f>[6]Input!D190</f>
        <v>0</v>
      </c>
      <c r="E190" s="38">
        <f>[6]Input!E190</f>
        <v>136.14218133787151</v>
      </c>
      <c r="F190" s="38">
        <f>[6]Input!F190</f>
        <v>136.14218133787151</v>
      </c>
      <c r="G190" s="38">
        <f>[6]Input!G190</f>
        <v>136.14218133787151</v>
      </c>
      <c r="H190" s="38">
        <f>[6]Input!H190</f>
        <v>0</v>
      </c>
      <c r="I190" s="38">
        <f>[6]Input!I190</f>
        <v>0</v>
      </c>
      <c r="J190" s="38">
        <f>[6]Input!J190</f>
        <v>0</v>
      </c>
      <c r="K190" s="38">
        <f>[6]Input!K190</f>
        <v>0</v>
      </c>
      <c r="L190" s="38">
        <f>[6]Input!L190</f>
        <v>0</v>
      </c>
    </row>
    <row r="191" spans="1:12" hidden="1">
      <c r="A191" s="38">
        <f>[6]Input!A191</f>
        <v>189</v>
      </c>
      <c r="B191" s="38" t="str">
        <f>[6]Input!B191</f>
        <v>IND_OTH_PH_NGA_NEW</v>
      </c>
      <c r="C191" s="38" t="str">
        <f>[6]Input!C191</f>
        <v>IND_NGA</v>
      </c>
      <c r="D191" s="38">
        <f>[6]Input!D191</f>
        <v>592.608166150177</v>
      </c>
      <c r="E191" s="38">
        <f>[6]Input!E191</f>
        <v>700.90473493208231</v>
      </c>
      <c r="F191" s="38">
        <f>[6]Input!F191</f>
        <v>757.35565939110495</v>
      </c>
      <c r="G191" s="38">
        <f>[6]Input!G191</f>
        <v>918.84520250513901</v>
      </c>
      <c r="H191" s="38">
        <f>[6]Input!H191</f>
        <v>1675.9465367951591</v>
      </c>
      <c r="I191" s="38">
        <f>[6]Input!I191</f>
        <v>1807.712117478791</v>
      </c>
      <c r="J191" s="38">
        <f>[6]Input!J191</f>
        <v>2042.2566264430229</v>
      </c>
      <c r="K191" s="38">
        <f>[6]Input!K191</f>
        <v>2061.786122030519</v>
      </c>
      <c r="L191" s="38">
        <f>[6]Input!L191</f>
        <v>2082.4868753405622</v>
      </c>
    </row>
    <row r="192" spans="1:12" hidden="1">
      <c r="A192" s="38">
        <f>[6]Input!A192</f>
        <v>190</v>
      </c>
      <c r="B192" s="38" t="str">
        <f>[6]Input!B192</f>
        <v>IND_OTH_PH_COA_NEW</v>
      </c>
      <c r="C192" s="38" t="str">
        <f>[6]Input!C192</f>
        <v>IND_COA</v>
      </c>
      <c r="D192" s="38">
        <f>[6]Input!D192</f>
        <v>3.557896128632045</v>
      </c>
      <c r="E192" s="38">
        <f>[6]Input!E192</f>
        <v>3.557896128632045</v>
      </c>
      <c r="F192" s="38">
        <f>[6]Input!F192</f>
        <v>0</v>
      </c>
      <c r="G192" s="38">
        <f>[6]Input!G192</f>
        <v>0</v>
      </c>
      <c r="H192" s="38">
        <f>[6]Input!H192</f>
        <v>0</v>
      </c>
      <c r="I192" s="38">
        <f>[6]Input!I192</f>
        <v>0</v>
      </c>
      <c r="J192" s="38">
        <f>[6]Input!J192</f>
        <v>0</v>
      </c>
      <c r="K192" s="38">
        <f>[6]Input!K192</f>
        <v>0</v>
      </c>
      <c r="L192" s="38">
        <f>[6]Input!L192</f>
        <v>0</v>
      </c>
    </row>
    <row r="193" spans="1:12" hidden="1">
      <c r="A193" s="38">
        <f>[6]Input!A193</f>
        <v>191</v>
      </c>
      <c r="B193" s="38" t="str">
        <f>[6]Input!B193</f>
        <v>IND_OTH_PH_ELC_NEW</v>
      </c>
      <c r="C193" s="38" t="str">
        <f>[6]Input!C193</f>
        <v>IND_OTH_ELC</v>
      </c>
      <c r="D193" s="38">
        <f>[6]Input!D193</f>
        <v>80.230514115221652</v>
      </c>
      <c r="E193" s="38">
        <f>[6]Input!E193</f>
        <v>120.6376576290975</v>
      </c>
      <c r="F193" s="38">
        <f>[6]Input!F193</f>
        <v>180.35262012650171</v>
      </c>
      <c r="G193" s="38">
        <f>[6]Input!G193</f>
        <v>279.19662758127828</v>
      </c>
      <c r="H193" s="38">
        <f>[6]Input!H193</f>
        <v>12.19946518368441</v>
      </c>
      <c r="I193" s="38">
        <f>[6]Input!I193</f>
        <v>56.063560616434422</v>
      </c>
      <c r="J193" s="38">
        <f>[6]Input!J193</f>
        <v>0</v>
      </c>
      <c r="K193" s="38">
        <f>[6]Input!K193</f>
        <v>0</v>
      </c>
      <c r="L193" s="38">
        <f>[6]Input!L193</f>
        <v>0</v>
      </c>
    </row>
    <row r="194" spans="1:12" hidden="1">
      <c r="A194" s="38">
        <f>[6]Input!A194</f>
        <v>192</v>
      </c>
      <c r="B194" s="38" t="str">
        <f>[6]Input!B194</f>
        <v>IND_OTH_PH_LPG_NEW</v>
      </c>
      <c r="C194" s="38" t="str">
        <f>[6]Input!C194</f>
        <v>IND_LPG</v>
      </c>
      <c r="D194" s="38">
        <f>[6]Input!D194</f>
        <v>52.737445218397092</v>
      </c>
      <c r="E194" s="38">
        <f>[6]Input!E194</f>
        <v>61.203254054797711</v>
      </c>
      <c r="F194" s="38">
        <f>[6]Input!F194</f>
        <v>52.283764865785102</v>
      </c>
      <c r="G194" s="38">
        <f>[6]Input!G194</f>
        <v>10.45136816362144</v>
      </c>
      <c r="H194" s="38">
        <f>[6]Input!H194</f>
        <v>0</v>
      </c>
      <c r="I194" s="38">
        <f>[6]Input!I194</f>
        <v>0</v>
      </c>
      <c r="J194" s="38">
        <f>[6]Input!J194</f>
        <v>0</v>
      </c>
      <c r="K194" s="38">
        <f>[6]Input!K194</f>
        <v>0</v>
      </c>
      <c r="L194" s="38">
        <f>[6]Input!L194</f>
        <v>0</v>
      </c>
    </row>
    <row r="195" spans="1:12" hidden="1">
      <c r="A195" s="38">
        <f>[6]Input!A195</f>
        <v>193</v>
      </c>
      <c r="B195" s="38" t="str">
        <f>[6]Input!B195</f>
        <v>IND_OTH_MD_ELC_NEW</v>
      </c>
      <c r="C195" s="38" t="str">
        <f>[6]Input!C195</f>
        <v>IND_OTH_ELC</v>
      </c>
      <c r="D195" s="38">
        <f>[6]Input!D195</f>
        <v>515.70744842298825</v>
      </c>
      <c r="E195" s="38">
        <f>[6]Input!E195</f>
        <v>627.77971287378216</v>
      </c>
      <c r="F195" s="38">
        <f>[6]Input!F195</f>
        <v>692.40920113830157</v>
      </c>
      <c r="G195" s="38">
        <f>[6]Input!G195</f>
        <v>845.4676839751113</v>
      </c>
      <c r="H195" s="38">
        <f>[6]Input!H195</f>
        <v>944.41705002079834</v>
      </c>
      <c r="I195" s="38">
        <f>[6]Input!I195</f>
        <v>1044.8680015061041</v>
      </c>
      <c r="J195" s="38">
        <f>[6]Input!J195</f>
        <v>1140.4619596214179</v>
      </c>
      <c r="K195" s="38">
        <f>[6]Input!K195</f>
        <v>1144.7249793184851</v>
      </c>
      <c r="L195" s="38">
        <f>[6]Input!L195</f>
        <v>1153.96856608495</v>
      </c>
    </row>
    <row r="196" spans="1:12" hidden="1">
      <c r="A196" s="38">
        <f>[6]Input!A196</f>
        <v>194</v>
      </c>
      <c r="B196" s="38" t="str">
        <f>[6]Input!B196</f>
        <v>IND_OTH_OTH_HFO_NEW</v>
      </c>
      <c r="C196" s="38" t="str">
        <f>[6]Input!C196</f>
        <v>IND_HFO</v>
      </c>
      <c r="D196" s="38">
        <f>[6]Input!D196</f>
        <v>13.55592484064287</v>
      </c>
      <c r="E196" s="38">
        <f>[6]Input!E196</f>
        <v>0</v>
      </c>
      <c r="F196" s="38">
        <f>[6]Input!F196</f>
        <v>18.560208646321179</v>
      </c>
      <c r="G196" s="38">
        <f>[6]Input!G196</f>
        <v>22.208187830769919</v>
      </c>
      <c r="H196" s="38">
        <f>[6]Input!H196</f>
        <v>0</v>
      </c>
      <c r="I196" s="38">
        <f>[6]Input!I196</f>
        <v>0</v>
      </c>
      <c r="J196" s="38">
        <f>[6]Input!J196</f>
        <v>0</v>
      </c>
      <c r="K196" s="38">
        <f>[6]Input!K196</f>
        <v>0</v>
      </c>
      <c r="L196" s="38">
        <f>[6]Input!L196</f>
        <v>0</v>
      </c>
    </row>
    <row r="197" spans="1:12" hidden="1">
      <c r="A197" s="38">
        <f>[6]Input!A197</f>
        <v>195</v>
      </c>
      <c r="B197" s="38" t="str">
        <f>[6]Input!B197</f>
        <v>IND_OTH_OTH_OIL_NEW</v>
      </c>
      <c r="C197" s="38" t="str">
        <f>[6]Input!C197</f>
        <v>IND_OIL</v>
      </c>
      <c r="D197" s="38">
        <f>[6]Input!D197</f>
        <v>3.7963239145973211</v>
      </c>
      <c r="E197" s="38">
        <f>[6]Input!E197</f>
        <v>0</v>
      </c>
      <c r="F197" s="38">
        <f>[6]Input!F197</f>
        <v>7.344886940408113</v>
      </c>
      <c r="G197" s="38">
        <f>[6]Input!G197</f>
        <v>7.344886940408113</v>
      </c>
      <c r="H197" s="38">
        <f>[6]Input!H197</f>
        <v>0</v>
      </c>
      <c r="I197" s="38">
        <f>[6]Input!I197</f>
        <v>0</v>
      </c>
      <c r="J197" s="38">
        <f>[6]Input!J197</f>
        <v>0</v>
      </c>
      <c r="K197" s="38">
        <f>[6]Input!K197</f>
        <v>0</v>
      </c>
      <c r="L197" s="38">
        <f>[6]Input!L197</f>
        <v>0</v>
      </c>
    </row>
    <row r="198" spans="1:12" hidden="1">
      <c r="A198" s="38">
        <f>[6]Input!A198</f>
        <v>196</v>
      </c>
      <c r="B198" s="38" t="str">
        <f>[6]Input!B198</f>
        <v>IND_OTH_OTH_NGA_NEW</v>
      </c>
      <c r="C198" s="38" t="str">
        <f>[6]Input!C198</f>
        <v>IND_NGA</v>
      </c>
      <c r="D198" s="38">
        <f>[6]Input!D198</f>
        <v>58.841352598276082</v>
      </c>
      <c r="E198" s="38">
        <f>[6]Input!E198</f>
        <v>76.092112859066447</v>
      </c>
      <c r="F198" s="38">
        <f>[6]Input!F198</f>
        <v>86.842195494980402</v>
      </c>
      <c r="G198" s="38">
        <f>[6]Input!G198</f>
        <v>106.5718033513804</v>
      </c>
      <c r="H198" s="38">
        <f>[6]Input!H198</f>
        <v>0</v>
      </c>
      <c r="I198" s="38">
        <f>[6]Input!I198</f>
        <v>0</v>
      </c>
      <c r="J198" s="38">
        <f>[6]Input!J198</f>
        <v>0</v>
      </c>
      <c r="K198" s="38">
        <f>[6]Input!K198</f>
        <v>0</v>
      </c>
      <c r="L198" s="38">
        <f>[6]Input!L198</f>
        <v>0</v>
      </c>
    </row>
    <row r="199" spans="1:12" hidden="1">
      <c r="A199" s="38">
        <f>[6]Input!A199</f>
        <v>197</v>
      </c>
      <c r="B199" s="38" t="str">
        <f>[6]Input!B199</f>
        <v>IND_OTH_OTH_ELC_NEW</v>
      </c>
      <c r="C199" s="38" t="str">
        <f>[6]Input!C199</f>
        <v>IND_OTH_ELC</v>
      </c>
      <c r="D199" s="38">
        <f>[6]Input!D199</f>
        <v>91.187278524202</v>
      </c>
      <c r="E199" s="38">
        <f>[6]Input!E199</f>
        <v>103.04705113067141</v>
      </c>
      <c r="F199" s="38">
        <f>[6]Input!F199</f>
        <v>108.4061461122643</v>
      </c>
      <c r="G199" s="38">
        <f>[6]Input!G199</f>
        <v>122.74476631434339</v>
      </c>
      <c r="H199" s="38">
        <f>[6]Input!H199</f>
        <v>243.2997399794416</v>
      </c>
      <c r="I199" s="38">
        <f>[6]Input!I199</f>
        <v>246.14662800827639</v>
      </c>
      <c r="J199" s="38">
        <f>[6]Input!J199</f>
        <v>280.6590364576349</v>
      </c>
      <c r="K199" s="38">
        <f>[6]Input!K199</f>
        <v>283.66259243468693</v>
      </c>
      <c r="L199" s="38">
        <f>[6]Input!L199</f>
        <v>281.20124496211588</v>
      </c>
    </row>
    <row r="200" spans="1:12" hidden="1">
      <c r="A200" s="38">
        <f>[6]Input!A200</f>
        <v>198</v>
      </c>
      <c r="B200" s="38" t="str">
        <f>[6]Input!B200</f>
        <v>IND_OTH_OTH_GEO_NEW</v>
      </c>
      <c r="C200" s="38" t="str">
        <f>[6]Input!C200</f>
        <v>IND_GEO</v>
      </c>
      <c r="D200" s="38">
        <f>[6]Input!D200</f>
        <v>0.21585416666666671</v>
      </c>
      <c r="E200" s="38">
        <f>[6]Input!E200</f>
        <v>31.213455365023162</v>
      </c>
      <c r="F200" s="38">
        <f>[6]Input!F200</f>
        <v>0</v>
      </c>
      <c r="G200" s="38">
        <f>[6]Input!G200</f>
        <v>31.178481040646449</v>
      </c>
      <c r="H200" s="38">
        <f>[6]Input!H200</f>
        <v>0</v>
      </c>
      <c r="I200" s="38">
        <f>[6]Input!I200</f>
        <v>30.997601198356499</v>
      </c>
      <c r="J200" s="38">
        <f>[6]Input!J200</f>
        <v>0</v>
      </c>
      <c r="K200" s="38">
        <f>[6]Input!K200</f>
        <v>0</v>
      </c>
      <c r="L200" s="38">
        <f>[6]Input!L200</f>
        <v>0</v>
      </c>
    </row>
    <row r="201" spans="1:12" hidden="1">
      <c r="A201" s="38">
        <f>[6]Input!A201</f>
        <v>199</v>
      </c>
      <c r="B201" s="38" t="str">
        <f>[6]Input!B201</f>
        <v>IND_OTH_OTH_LPG_NEW</v>
      </c>
      <c r="C201" s="38" t="str">
        <f>[6]Input!C201</f>
        <v>IND_LPG</v>
      </c>
      <c r="D201" s="38">
        <f>[6]Input!D201</f>
        <v>32.250972535285399</v>
      </c>
      <c r="E201" s="38">
        <f>[6]Input!E201</f>
        <v>18.903004709583289</v>
      </c>
      <c r="F201" s="38">
        <f>[6]Input!F201</f>
        <v>29.866798274269531</v>
      </c>
      <c r="G201" s="38">
        <f>[6]Input!G201</f>
        <v>0</v>
      </c>
      <c r="H201" s="38">
        <f>[6]Input!H201</f>
        <v>0</v>
      </c>
      <c r="I201" s="38">
        <f>[6]Input!I201</f>
        <v>0</v>
      </c>
      <c r="J201" s="38">
        <f>[6]Input!J201</f>
        <v>0</v>
      </c>
      <c r="K201" s="38">
        <f>[6]Input!K201</f>
        <v>0</v>
      </c>
      <c r="L201" s="38">
        <f>[6]Input!L201</f>
        <v>0</v>
      </c>
    </row>
    <row r="202" spans="1:12" hidden="1">
      <c r="A202" s="38">
        <f>[6]Input!A202</f>
        <v>200</v>
      </c>
      <c r="B202" s="38" t="str">
        <f>[6]Input!B202</f>
        <v>IND_OTH_OTH_BIO_NEW</v>
      </c>
      <c r="C202" s="38" t="str">
        <f>[6]Input!C202</f>
        <v>IND_BIO</v>
      </c>
      <c r="D202" s="38">
        <f>[6]Input!D202</f>
        <v>18.734071903507949</v>
      </c>
      <c r="E202" s="38">
        <f>[6]Input!E202</f>
        <v>26.434787530457839</v>
      </c>
      <c r="F202" s="38">
        <f>[6]Input!F202</f>
        <v>31.53523210745718</v>
      </c>
      <c r="G202" s="38">
        <f>[6]Input!G202</f>
        <v>31.535232107457169</v>
      </c>
      <c r="H202" s="38">
        <f>[6]Input!H202</f>
        <v>0</v>
      </c>
      <c r="I202" s="38">
        <f>[6]Input!I202</f>
        <v>0</v>
      </c>
      <c r="J202" s="38">
        <f>[6]Input!J202</f>
        <v>0</v>
      </c>
      <c r="K202" s="38">
        <f>[6]Input!K202</f>
        <v>0</v>
      </c>
      <c r="L202" s="38">
        <f>[6]Input!L202</f>
        <v>0</v>
      </c>
    </row>
    <row r="203" spans="1:12" hidden="1">
      <c r="A203" s="38">
        <f>[6]Input!A203</f>
        <v>201</v>
      </c>
      <c r="B203" s="38" t="str">
        <f>[6]Input!B203</f>
        <v>IND_OTH_EC_ELC_NEW</v>
      </c>
      <c r="C203" s="38" t="str">
        <f>[6]Input!C203</f>
        <v>IND_OTH_ELC</v>
      </c>
      <c r="D203" s="38">
        <f>[6]Input!D203</f>
        <v>181.41916909803919</v>
      </c>
      <c r="E203" s="38">
        <f>[6]Input!E203</f>
        <v>220.60455090750281</v>
      </c>
      <c r="F203" s="38">
        <f>[6]Input!F203</f>
        <v>243.0542017181528</v>
      </c>
      <c r="G203" s="38">
        <f>[6]Input!G203</f>
        <v>290.66342096718051</v>
      </c>
      <c r="H203" s="38">
        <f>[6]Input!H203</f>
        <v>323.46266039122742</v>
      </c>
      <c r="I203" s="38">
        <f>[6]Input!I203</f>
        <v>356.90042075565191</v>
      </c>
      <c r="J203" s="38">
        <f>[6]Input!J203</f>
        <v>381.69821870313609</v>
      </c>
      <c r="K203" s="38">
        <f>[6]Input!K203</f>
        <v>384.05408122784053</v>
      </c>
      <c r="L203" s="38">
        <f>[6]Input!L203</f>
        <v>383.27499196861868</v>
      </c>
    </row>
    <row r="204" spans="1:12" hidden="1">
      <c r="A204" s="38">
        <f>[6]Input!A204</f>
        <v>0</v>
      </c>
      <c r="B204" s="38">
        <f>[6]Input!B204</f>
        <v>0</v>
      </c>
      <c r="C204" s="38">
        <f>[6]Input!C204</f>
        <v>0</v>
      </c>
      <c r="D204" s="38">
        <f>[6]Input!D204</f>
        <v>0</v>
      </c>
      <c r="E204" s="38">
        <f>[6]Input!E204</f>
        <v>0</v>
      </c>
      <c r="F204" s="38">
        <f>[6]Input!F204</f>
        <v>0</v>
      </c>
      <c r="G204" s="38">
        <f>[6]Input!G204</f>
        <v>0</v>
      </c>
      <c r="H204" s="38">
        <f>[6]Input!H204</f>
        <v>0</v>
      </c>
      <c r="I204" s="38">
        <f>[6]Input!I204</f>
        <v>0</v>
      </c>
      <c r="J204" s="38">
        <f>[6]Input!J204</f>
        <v>0</v>
      </c>
      <c r="K204" s="38">
        <f>[6]Input!K204</f>
        <v>0</v>
      </c>
      <c r="L204" s="38">
        <f>[6]Input!L204</f>
        <v>0</v>
      </c>
    </row>
    <row r="205" spans="1:12" hidden="1">
      <c r="A205" s="38">
        <f>[6]Input!A205</f>
        <v>0</v>
      </c>
      <c r="B205" s="38">
        <f>[6]Input!B205</f>
        <v>0</v>
      </c>
      <c r="C205" s="38">
        <f>[6]Input!C205</f>
        <v>0</v>
      </c>
      <c r="D205" s="38">
        <f>[6]Input!D205</f>
        <v>0</v>
      </c>
      <c r="E205" s="38">
        <f>[6]Input!E205</f>
        <v>0</v>
      </c>
      <c r="F205" s="38">
        <f>[6]Input!F205</f>
        <v>0</v>
      </c>
      <c r="G205" s="38">
        <f>[6]Input!G205</f>
        <v>0</v>
      </c>
      <c r="H205" s="38">
        <f>[6]Input!H205</f>
        <v>0</v>
      </c>
      <c r="I205" s="38">
        <f>[6]Input!I205</f>
        <v>0</v>
      </c>
      <c r="J205" s="38">
        <f>[6]Input!J205</f>
        <v>0</v>
      </c>
      <c r="K205" s="38">
        <f>[6]Input!K205</f>
        <v>0</v>
      </c>
      <c r="L205" s="38">
        <f>[6]Input!L205</f>
        <v>0</v>
      </c>
    </row>
    <row r="206" spans="1:12" hidden="1">
      <c r="A206" s="38">
        <f>[6]Input!A206</f>
        <v>0</v>
      </c>
      <c r="B206" s="38">
        <f>[6]Input!B206</f>
        <v>0</v>
      </c>
      <c r="C206" s="38">
        <f>[6]Input!C206</f>
        <v>0</v>
      </c>
      <c r="D206" s="38">
        <f>[6]Input!D206</f>
        <v>0</v>
      </c>
      <c r="E206" s="38">
        <f>[6]Input!E206</f>
        <v>0</v>
      </c>
      <c r="F206" s="38">
        <f>[6]Input!F206</f>
        <v>0</v>
      </c>
      <c r="G206" s="38">
        <f>[6]Input!G206</f>
        <v>0</v>
      </c>
      <c r="H206" s="38">
        <f>[6]Input!H206</f>
        <v>0</v>
      </c>
      <c r="I206" s="38">
        <f>[6]Input!I206</f>
        <v>0</v>
      </c>
      <c r="J206" s="38">
        <f>[6]Input!J206</f>
        <v>0</v>
      </c>
      <c r="K206" s="38">
        <f>[6]Input!K206</f>
        <v>0</v>
      </c>
      <c r="L206" s="38">
        <f>[6]Input!L206</f>
        <v>0</v>
      </c>
    </row>
    <row r="207" spans="1:12" hidden="1">
      <c r="A207" s="38">
        <f>[6]Input!A207</f>
        <v>0</v>
      </c>
      <c r="B207" s="38">
        <f>[6]Input!B207</f>
        <v>0</v>
      </c>
      <c r="C207" s="38">
        <f>[6]Input!C207</f>
        <v>0</v>
      </c>
      <c r="D207" s="38">
        <f>[6]Input!D207</f>
        <v>0</v>
      </c>
      <c r="E207" s="38">
        <f>[6]Input!E207</f>
        <v>0</v>
      </c>
      <c r="F207" s="38">
        <f>[6]Input!F207</f>
        <v>0</v>
      </c>
      <c r="G207" s="38">
        <f>[6]Input!G207</f>
        <v>0</v>
      </c>
      <c r="H207" s="38">
        <f>[6]Input!H207</f>
        <v>0</v>
      </c>
      <c r="I207" s="38">
        <f>[6]Input!I207</f>
        <v>0</v>
      </c>
      <c r="J207" s="38">
        <f>[6]Input!J207</f>
        <v>0</v>
      </c>
      <c r="K207" s="38">
        <f>[6]Input!K207</f>
        <v>0</v>
      </c>
      <c r="L207" s="38">
        <f>[6]Input!L207</f>
        <v>0</v>
      </c>
    </row>
    <row r="208" spans="1:12" hidden="1">
      <c r="A208" s="38">
        <f>[6]Input!A208</f>
        <v>0</v>
      </c>
      <c r="B208" s="38">
        <f>[6]Input!B208</f>
        <v>0</v>
      </c>
      <c r="C208" s="38">
        <f>[6]Input!C208</f>
        <v>0</v>
      </c>
      <c r="D208" s="38">
        <f>[6]Input!D208</f>
        <v>0</v>
      </c>
      <c r="E208" s="38">
        <f>[6]Input!E208</f>
        <v>0</v>
      </c>
      <c r="F208" s="38">
        <f>[6]Input!F208</f>
        <v>0</v>
      </c>
      <c r="G208" s="38">
        <f>[6]Input!G208</f>
        <v>0</v>
      </c>
      <c r="H208" s="38">
        <f>[6]Input!H208</f>
        <v>0</v>
      </c>
      <c r="I208" s="38">
        <f>[6]Input!I208</f>
        <v>0</v>
      </c>
      <c r="J208" s="38">
        <f>[6]Input!J208</f>
        <v>0</v>
      </c>
      <c r="K208" s="38">
        <f>[6]Input!K208</f>
        <v>0</v>
      </c>
      <c r="L208" s="38">
        <f>[6]Input!L208</f>
        <v>0</v>
      </c>
    </row>
    <row r="209" spans="1:12" hidden="1">
      <c r="A209" s="38">
        <f>[6]Input!A209</f>
        <v>0</v>
      </c>
      <c r="B209" s="38">
        <f>[6]Input!B209</f>
        <v>0</v>
      </c>
      <c r="C209" s="38">
        <f>[6]Input!C209</f>
        <v>0</v>
      </c>
      <c r="D209" s="38">
        <f>[6]Input!D209</f>
        <v>0</v>
      </c>
      <c r="E209" s="38">
        <f>[6]Input!E209</f>
        <v>0</v>
      </c>
      <c r="F209" s="38">
        <f>[6]Input!F209</f>
        <v>0</v>
      </c>
      <c r="G209" s="38">
        <f>[6]Input!G209</f>
        <v>0</v>
      </c>
      <c r="H209" s="38">
        <f>[6]Input!H209</f>
        <v>0</v>
      </c>
      <c r="I209" s="38">
        <f>[6]Input!I209</f>
        <v>0</v>
      </c>
      <c r="J209" s="38">
        <f>[6]Input!J209</f>
        <v>0</v>
      </c>
      <c r="K209" s="38">
        <f>[6]Input!K209</f>
        <v>0</v>
      </c>
      <c r="L209" s="38">
        <f>[6]Input!L209</f>
        <v>0</v>
      </c>
    </row>
    <row r="210" spans="1:12" hidden="1">
      <c r="A210" s="38">
        <f>[6]Input!A210</f>
        <v>0</v>
      </c>
      <c r="B210" s="38">
        <f>[6]Input!B210</f>
        <v>0</v>
      </c>
      <c r="C210" s="38">
        <f>[6]Input!C210</f>
        <v>0</v>
      </c>
      <c r="D210" s="38">
        <f>[6]Input!D210</f>
        <v>0</v>
      </c>
      <c r="E210" s="38">
        <f>[6]Input!E210</f>
        <v>0</v>
      </c>
      <c r="F210" s="38">
        <f>[6]Input!F210</f>
        <v>0</v>
      </c>
      <c r="G210" s="38">
        <f>[6]Input!G210</f>
        <v>0</v>
      </c>
      <c r="H210" s="38">
        <f>[6]Input!H210</f>
        <v>0</v>
      </c>
      <c r="I210" s="38">
        <f>[6]Input!I210</f>
        <v>0</v>
      </c>
      <c r="J210" s="38">
        <f>[6]Input!J210</f>
        <v>0</v>
      </c>
      <c r="K210" s="38">
        <f>[6]Input!K210</f>
        <v>0</v>
      </c>
      <c r="L210" s="38">
        <f>[6]Input!L210</f>
        <v>0</v>
      </c>
    </row>
    <row r="211" spans="1:12" hidden="1">
      <c r="A211" s="38">
        <f>[6]Input!A211</f>
        <v>0</v>
      </c>
      <c r="B211" s="38">
        <f>[6]Input!B211</f>
        <v>0</v>
      </c>
      <c r="C211" s="38">
        <f>[6]Input!C211</f>
        <v>0</v>
      </c>
      <c r="D211" s="38">
        <f>[6]Input!D211</f>
        <v>0</v>
      </c>
      <c r="E211" s="38">
        <f>[6]Input!E211</f>
        <v>0</v>
      </c>
      <c r="F211" s="38">
        <f>[6]Input!F211</f>
        <v>0</v>
      </c>
      <c r="G211" s="38">
        <f>[6]Input!G211</f>
        <v>0</v>
      </c>
      <c r="H211" s="38">
        <f>[6]Input!H211</f>
        <v>0</v>
      </c>
      <c r="I211" s="38">
        <f>[6]Input!I211</f>
        <v>0</v>
      </c>
      <c r="J211" s="38">
        <f>[6]Input!J211</f>
        <v>0</v>
      </c>
      <c r="K211" s="38">
        <f>[6]Input!K211</f>
        <v>0</v>
      </c>
      <c r="L211" s="38">
        <f>[6]Input!L211</f>
        <v>0</v>
      </c>
    </row>
    <row r="212" spans="1:12" hidden="1">
      <c r="A212" s="38">
        <f>[6]Input!A212</f>
        <v>0</v>
      </c>
      <c r="B212" s="38">
        <f>[6]Input!B212</f>
        <v>0</v>
      </c>
      <c r="C212" s="38">
        <f>[6]Input!C212</f>
        <v>0</v>
      </c>
      <c r="D212" s="38">
        <f>[6]Input!D212</f>
        <v>0</v>
      </c>
      <c r="E212" s="38">
        <f>[6]Input!E212</f>
        <v>0</v>
      </c>
      <c r="F212" s="38">
        <f>[6]Input!F212</f>
        <v>0</v>
      </c>
      <c r="G212" s="38">
        <f>[6]Input!G212</f>
        <v>0</v>
      </c>
      <c r="H212" s="38">
        <f>[6]Input!H212</f>
        <v>0</v>
      </c>
      <c r="I212" s="38">
        <f>[6]Input!I212</f>
        <v>0</v>
      </c>
      <c r="J212" s="38">
        <f>[6]Input!J212</f>
        <v>0</v>
      </c>
      <c r="K212" s="38">
        <f>[6]Input!K212</f>
        <v>0</v>
      </c>
      <c r="L212" s="38">
        <f>[6]Input!L212</f>
        <v>0</v>
      </c>
    </row>
    <row r="213" spans="1:12" hidden="1">
      <c r="A213" s="38">
        <f>[6]Input!A213</f>
        <v>0</v>
      </c>
      <c r="B213" s="38">
        <f>[6]Input!B213</f>
        <v>0</v>
      </c>
      <c r="C213" s="38">
        <f>[6]Input!C213</f>
        <v>0</v>
      </c>
      <c r="D213" s="38">
        <f>[6]Input!D213</f>
        <v>0</v>
      </c>
      <c r="E213" s="38">
        <f>[6]Input!E213</f>
        <v>0</v>
      </c>
      <c r="F213" s="38">
        <f>[6]Input!F213</f>
        <v>0</v>
      </c>
      <c r="G213" s="38">
        <f>[6]Input!G213</f>
        <v>0</v>
      </c>
      <c r="H213" s="38">
        <f>[6]Input!H213</f>
        <v>0</v>
      </c>
      <c r="I213" s="38">
        <f>[6]Input!I213</f>
        <v>0</v>
      </c>
      <c r="J213" s="38">
        <f>[6]Input!J213</f>
        <v>0</v>
      </c>
      <c r="K213" s="38">
        <f>[6]Input!K213</f>
        <v>0</v>
      </c>
      <c r="L213" s="38">
        <f>[6]Input!L213</f>
        <v>0</v>
      </c>
    </row>
    <row r="214" spans="1:12" hidden="1">
      <c r="A214" s="38">
        <f>[6]Input!A214</f>
        <v>0</v>
      </c>
      <c r="B214" s="38">
        <f>[6]Input!B214</f>
        <v>0</v>
      </c>
      <c r="C214" s="38">
        <f>[6]Input!C214</f>
        <v>0</v>
      </c>
      <c r="D214" s="38">
        <f>[6]Input!D214</f>
        <v>0</v>
      </c>
      <c r="E214" s="38">
        <f>[6]Input!E214</f>
        <v>0</v>
      </c>
      <c r="F214" s="38">
        <f>[6]Input!F214</f>
        <v>0</v>
      </c>
      <c r="G214" s="38">
        <f>[6]Input!G214</f>
        <v>0</v>
      </c>
      <c r="H214" s="38">
        <f>[6]Input!H214</f>
        <v>0</v>
      </c>
      <c r="I214" s="38">
        <f>[6]Input!I214</f>
        <v>0</v>
      </c>
      <c r="J214" s="38">
        <f>[6]Input!J214</f>
        <v>0</v>
      </c>
      <c r="K214" s="38">
        <f>[6]Input!K214</f>
        <v>0</v>
      </c>
      <c r="L214" s="38">
        <f>[6]Input!L214</f>
        <v>0</v>
      </c>
    </row>
    <row r="215" spans="1:12" hidden="1">
      <c r="A215" s="38">
        <f>[6]Input!A215</f>
        <v>0</v>
      </c>
      <c r="B215" s="38">
        <f>[6]Input!B215</f>
        <v>0</v>
      </c>
      <c r="C215" s="38">
        <f>[6]Input!C215</f>
        <v>0</v>
      </c>
      <c r="D215" s="38">
        <f>[6]Input!D215</f>
        <v>0</v>
      </c>
      <c r="E215" s="38">
        <f>[6]Input!E215</f>
        <v>0</v>
      </c>
      <c r="F215" s="38">
        <f>[6]Input!F215</f>
        <v>0</v>
      </c>
      <c r="G215" s="38">
        <f>[6]Input!G215</f>
        <v>0</v>
      </c>
      <c r="H215" s="38">
        <f>[6]Input!H215</f>
        <v>0</v>
      </c>
      <c r="I215" s="38">
        <f>[6]Input!I215</f>
        <v>0</v>
      </c>
      <c r="J215" s="38">
        <f>[6]Input!J215</f>
        <v>0</v>
      </c>
      <c r="K215" s="38">
        <f>[6]Input!K215</f>
        <v>0</v>
      </c>
      <c r="L215" s="38">
        <f>[6]Input!L215</f>
        <v>0</v>
      </c>
    </row>
    <row r="216" spans="1:12" hidden="1">
      <c r="A216" s="38">
        <f>[6]Input!A216</f>
        <v>0</v>
      </c>
      <c r="B216" s="38">
        <f>[6]Input!B216</f>
        <v>0</v>
      </c>
      <c r="C216" s="38">
        <f>[6]Input!C216</f>
        <v>0</v>
      </c>
      <c r="D216" s="38">
        <f>[6]Input!D216</f>
        <v>0</v>
      </c>
      <c r="E216" s="38">
        <f>[6]Input!E216</f>
        <v>0</v>
      </c>
      <c r="F216" s="38">
        <f>[6]Input!F216</f>
        <v>0</v>
      </c>
      <c r="G216" s="38">
        <f>[6]Input!G216</f>
        <v>0</v>
      </c>
      <c r="H216" s="38">
        <f>[6]Input!H216</f>
        <v>0</v>
      </c>
      <c r="I216" s="38">
        <f>[6]Input!I216</f>
        <v>0</v>
      </c>
      <c r="J216" s="38">
        <f>[6]Input!J216</f>
        <v>0</v>
      </c>
      <c r="K216" s="38">
        <f>[6]Input!K216</f>
        <v>0</v>
      </c>
      <c r="L216" s="38">
        <f>[6]Input!L216</f>
        <v>0</v>
      </c>
    </row>
    <row r="217" spans="1:12" hidden="1">
      <c r="A217" s="38">
        <f>[6]Input!A217</f>
        <v>0</v>
      </c>
      <c r="B217" s="38">
        <f>[6]Input!B217</f>
        <v>0</v>
      </c>
      <c r="C217" s="38">
        <f>[6]Input!C217</f>
        <v>0</v>
      </c>
      <c r="D217" s="38">
        <f>[6]Input!D217</f>
        <v>0</v>
      </c>
      <c r="E217" s="38">
        <f>[6]Input!E217</f>
        <v>0</v>
      </c>
      <c r="F217" s="38">
        <f>[6]Input!F217</f>
        <v>0</v>
      </c>
      <c r="G217" s="38">
        <f>[6]Input!G217</f>
        <v>0</v>
      </c>
      <c r="H217" s="38">
        <f>[6]Input!H217</f>
        <v>0</v>
      </c>
      <c r="I217" s="38">
        <f>[6]Input!I217</f>
        <v>0</v>
      </c>
      <c r="J217" s="38">
        <f>[6]Input!J217</f>
        <v>0</v>
      </c>
      <c r="K217" s="38">
        <f>[6]Input!K217</f>
        <v>0</v>
      </c>
      <c r="L217" s="38">
        <f>[6]Input!L217</f>
        <v>0</v>
      </c>
    </row>
    <row r="218" spans="1:12" hidden="1">
      <c r="A218" s="38">
        <f>[6]Input!A218</f>
        <v>0</v>
      </c>
      <c r="B218" s="38">
        <f>[6]Input!B218</f>
        <v>0</v>
      </c>
      <c r="C218" s="38">
        <f>[6]Input!C218</f>
        <v>0</v>
      </c>
      <c r="D218" s="38">
        <f>[6]Input!D218</f>
        <v>0</v>
      </c>
      <c r="E218" s="38">
        <f>[6]Input!E218</f>
        <v>0</v>
      </c>
      <c r="F218" s="38">
        <f>[6]Input!F218</f>
        <v>0</v>
      </c>
      <c r="G218" s="38">
        <f>[6]Input!G218</f>
        <v>0</v>
      </c>
      <c r="H218" s="38">
        <f>[6]Input!H218</f>
        <v>0</v>
      </c>
      <c r="I218" s="38">
        <f>[6]Input!I218</f>
        <v>0</v>
      </c>
      <c r="J218" s="38">
        <f>[6]Input!J218</f>
        <v>0</v>
      </c>
      <c r="K218" s="38">
        <f>[6]Input!K218</f>
        <v>0</v>
      </c>
      <c r="L218" s="38">
        <f>[6]Input!L218</f>
        <v>0</v>
      </c>
    </row>
    <row r="219" spans="1:12" hidden="1">
      <c r="A219" s="38">
        <f>[6]Input!A219</f>
        <v>0</v>
      </c>
      <c r="B219" s="38">
        <f>[6]Input!B219</f>
        <v>0</v>
      </c>
      <c r="C219" s="38">
        <f>[6]Input!C219</f>
        <v>0</v>
      </c>
      <c r="D219" s="38">
        <f>[6]Input!D219</f>
        <v>0</v>
      </c>
      <c r="E219" s="38">
        <f>[6]Input!E219</f>
        <v>0</v>
      </c>
      <c r="F219" s="38">
        <f>[6]Input!F219</f>
        <v>0</v>
      </c>
      <c r="G219" s="38">
        <f>[6]Input!G219</f>
        <v>0</v>
      </c>
      <c r="H219" s="38">
        <f>[6]Input!H219</f>
        <v>0</v>
      </c>
      <c r="I219" s="38">
        <f>[6]Input!I219</f>
        <v>0</v>
      </c>
      <c r="J219" s="38">
        <f>[6]Input!J219</f>
        <v>0</v>
      </c>
      <c r="K219" s="38">
        <f>[6]Input!K219</f>
        <v>0</v>
      </c>
      <c r="L219" s="38">
        <f>[6]Input!L219</f>
        <v>0</v>
      </c>
    </row>
    <row r="220" spans="1:12" hidden="1">
      <c r="A220" s="38">
        <f>[6]Input!A220</f>
        <v>0</v>
      </c>
      <c r="B220" s="38">
        <f>[6]Input!B220</f>
        <v>0</v>
      </c>
      <c r="C220" s="38">
        <f>[6]Input!C220</f>
        <v>0</v>
      </c>
      <c r="D220" s="38">
        <f>[6]Input!D220</f>
        <v>0</v>
      </c>
      <c r="E220" s="38">
        <f>[6]Input!E220</f>
        <v>0</v>
      </c>
      <c r="F220" s="38">
        <f>[6]Input!F220</f>
        <v>0</v>
      </c>
      <c r="G220" s="38">
        <f>[6]Input!G220</f>
        <v>0</v>
      </c>
      <c r="H220" s="38">
        <f>[6]Input!H220</f>
        <v>0</v>
      </c>
      <c r="I220" s="38">
        <f>[6]Input!I220</f>
        <v>0</v>
      </c>
      <c r="J220" s="38">
        <f>[6]Input!J220</f>
        <v>0</v>
      </c>
      <c r="K220" s="38">
        <f>[6]Input!K220</f>
        <v>0</v>
      </c>
      <c r="L220" s="38">
        <f>[6]Input!L220</f>
        <v>0</v>
      </c>
    </row>
    <row r="221" spans="1:12" hidden="1">
      <c r="A221" s="38">
        <f>[6]Input!A221</f>
        <v>0</v>
      </c>
      <c r="B221" s="38">
        <f>[6]Input!B221</f>
        <v>0</v>
      </c>
      <c r="C221" s="38">
        <f>[6]Input!C221</f>
        <v>0</v>
      </c>
      <c r="D221" s="38">
        <f>[6]Input!D221</f>
        <v>0</v>
      </c>
      <c r="E221" s="38">
        <f>[6]Input!E221</f>
        <v>0</v>
      </c>
      <c r="F221" s="38">
        <f>[6]Input!F221</f>
        <v>0</v>
      </c>
      <c r="G221" s="38">
        <f>[6]Input!G221</f>
        <v>0</v>
      </c>
      <c r="H221" s="38">
        <f>[6]Input!H221</f>
        <v>0</v>
      </c>
      <c r="I221" s="38">
        <f>[6]Input!I221</f>
        <v>0</v>
      </c>
      <c r="J221" s="38">
        <f>[6]Input!J221</f>
        <v>0</v>
      </c>
      <c r="K221" s="38">
        <f>[6]Input!K221</f>
        <v>0</v>
      </c>
      <c r="L221" s="38">
        <f>[6]Input!L221</f>
        <v>0</v>
      </c>
    </row>
    <row r="222" spans="1:12" hidden="1">
      <c r="A222" s="38">
        <f>[6]Input!A222</f>
        <v>0</v>
      </c>
      <c r="B222" s="38">
        <f>[6]Input!B222</f>
        <v>0</v>
      </c>
      <c r="C222" s="38">
        <f>[6]Input!C222</f>
        <v>0</v>
      </c>
      <c r="D222" s="38">
        <f>[6]Input!D222</f>
        <v>0</v>
      </c>
      <c r="E222" s="38">
        <f>[6]Input!E222</f>
        <v>0</v>
      </c>
      <c r="F222" s="38">
        <f>[6]Input!F222</f>
        <v>0</v>
      </c>
      <c r="G222" s="38">
        <f>[6]Input!G222</f>
        <v>0</v>
      </c>
      <c r="H222" s="38">
        <f>[6]Input!H222</f>
        <v>0</v>
      </c>
      <c r="I222" s="38">
        <f>[6]Input!I222</f>
        <v>0</v>
      </c>
      <c r="J222" s="38">
        <f>[6]Input!J222</f>
        <v>0</v>
      </c>
      <c r="K222" s="38">
        <f>[6]Input!K222</f>
        <v>0</v>
      </c>
      <c r="L222" s="38">
        <f>[6]Input!L222</f>
        <v>0</v>
      </c>
    </row>
    <row r="223" spans="1:12" hidden="1">
      <c r="A223" s="38">
        <f>[6]Input!A223</f>
        <v>0</v>
      </c>
      <c r="B223" s="38">
        <f>[6]Input!B223</f>
        <v>0</v>
      </c>
      <c r="C223" s="38">
        <f>[6]Input!C223</f>
        <v>0</v>
      </c>
      <c r="D223" s="38">
        <f>[6]Input!D223</f>
        <v>0</v>
      </c>
      <c r="E223" s="38">
        <f>[6]Input!E223</f>
        <v>0</v>
      </c>
      <c r="F223" s="38">
        <f>[6]Input!F223</f>
        <v>0</v>
      </c>
      <c r="G223" s="38">
        <f>[6]Input!G223</f>
        <v>0</v>
      </c>
      <c r="H223" s="38">
        <f>[6]Input!H223</f>
        <v>0</v>
      </c>
      <c r="I223" s="38">
        <f>[6]Input!I223</f>
        <v>0</v>
      </c>
      <c r="J223" s="38">
        <f>[6]Input!J223</f>
        <v>0</v>
      </c>
      <c r="K223" s="38">
        <f>[6]Input!K223</f>
        <v>0</v>
      </c>
      <c r="L223" s="38">
        <f>[6]Input!L223</f>
        <v>0</v>
      </c>
    </row>
    <row r="224" spans="1:12" hidden="1">
      <c r="A224" s="38">
        <f>[6]Input!A224</f>
        <v>0</v>
      </c>
      <c r="B224" s="38">
        <f>[6]Input!B224</f>
        <v>0</v>
      </c>
      <c r="C224" s="38">
        <f>[6]Input!C224</f>
        <v>0</v>
      </c>
      <c r="D224" s="38">
        <f>[6]Input!D224</f>
        <v>0</v>
      </c>
      <c r="E224" s="38">
        <f>[6]Input!E224</f>
        <v>0</v>
      </c>
      <c r="F224" s="38">
        <f>[6]Input!F224</f>
        <v>0</v>
      </c>
      <c r="G224" s="38">
        <f>[6]Input!G224</f>
        <v>0</v>
      </c>
      <c r="H224" s="38">
        <f>[6]Input!H224</f>
        <v>0</v>
      </c>
      <c r="I224" s="38">
        <f>[6]Input!I224</f>
        <v>0</v>
      </c>
      <c r="J224" s="38">
        <f>[6]Input!J224</f>
        <v>0</v>
      </c>
      <c r="K224" s="38">
        <f>[6]Input!K224</f>
        <v>0</v>
      </c>
      <c r="L224" s="38">
        <f>[6]Input!L224</f>
        <v>0</v>
      </c>
    </row>
    <row r="225" spans="1:12" hidden="1">
      <c r="A225" s="38">
        <f>[6]Input!A225</f>
        <v>0</v>
      </c>
      <c r="B225" s="38">
        <f>[6]Input!B225</f>
        <v>0</v>
      </c>
      <c r="C225" s="38">
        <f>[6]Input!C225</f>
        <v>0</v>
      </c>
      <c r="D225" s="38">
        <f>[6]Input!D225</f>
        <v>0</v>
      </c>
      <c r="E225" s="38">
        <f>[6]Input!E225</f>
        <v>0</v>
      </c>
      <c r="F225" s="38">
        <f>[6]Input!F225</f>
        <v>0</v>
      </c>
      <c r="G225" s="38">
        <f>[6]Input!G225</f>
        <v>0</v>
      </c>
      <c r="H225" s="38">
        <f>[6]Input!H225</f>
        <v>0</v>
      </c>
      <c r="I225" s="38">
        <f>[6]Input!I225</f>
        <v>0</v>
      </c>
      <c r="J225" s="38">
        <f>[6]Input!J225</f>
        <v>0</v>
      </c>
      <c r="K225" s="38">
        <f>[6]Input!K225</f>
        <v>0</v>
      </c>
      <c r="L225" s="38">
        <f>[6]Input!L225</f>
        <v>0</v>
      </c>
    </row>
    <row r="226" spans="1:12" hidden="1">
      <c r="A226" s="38">
        <f>[6]Input!A226</f>
        <v>0</v>
      </c>
      <c r="B226" s="38">
        <f>[6]Input!B226</f>
        <v>0</v>
      </c>
      <c r="C226" s="38">
        <f>[6]Input!C226</f>
        <v>0</v>
      </c>
      <c r="D226" s="38">
        <f>[6]Input!D226</f>
        <v>0</v>
      </c>
      <c r="E226" s="38">
        <f>[6]Input!E226</f>
        <v>0</v>
      </c>
      <c r="F226" s="38">
        <f>[6]Input!F226</f>
        <v>0</v>
      </c>
      <c r="G226" s="38">
        <f>[6]Input!G226</f>
        <v>0</v>
      </c>
      <c r="H226" s="38">
        <f>[6]Input!H226</f>
        <v>0</v>
      </c>
      <c r="I226" s="38">
        <f>[6]Input!I226</f>
        <v>0</v>
      </c>
      <c r="J226" s="38">
        <f>[6]Input!J226</f>
        <v>0</v>
      </c>
      <c r="K226" s="38">
        <f>[6]Input!K226</f>
        <v>0</v>
      </c>
      <c r="L226" s="38">
        <f>[6]Input!L226</f>
        <v>0</v>
      </c>
    </row>
    <row r="227" spans="1:12" hidden="1">
      <c r="A227" s="38">
        <f>[6]Input!A227</f>
        <v>0</v>
      </c>
      <c r="B227" s="38">
        <f>[6]Input!B227</f>
        <v>0</v>
      </c>
      <c r="C227" s="38">
        <f>[6]Input!C227</f>
        <v>0</v>
      </c>
      <c r="D227" s="38">
        <f>[6]Input!D227</f>
        <v>0</v>
      </c>
      <c r="E227" s="38">
        <f>[6]Input!E227</f>
        <v>0</v>
      </c>
      <c r="F227" s="38">
        <f>[6]Input!F227</f>
        <v>0</v>
      </c>
      <c r="G227" s="38">
        <f>[6]Input!G227</f>
        <v>0</v>
      </c>
      <c r="H227" s="38">
        <f>[6]Input!H227</f>
        <v>0</v>
      </c>
      <c r="I227" s="38">
        <f>[6]Input!I227</f>
        <v>0</v>
      </c>
      <c r="J227" s="38">
        <f>[6]Input!J227</f>
        <v>0</v>
      </c>
      <c r="K227" s="38">
        <f>[6]Input!K227</f>
        <v>0</v>
      </c>
      <c r="L227" s="38">
        <f>[6]Input!L227</f>
        <v>0</v>
      </c>
    </row>
    <row r="228" spans="1:12" hidden="1">
      <c r="A228" s="38">
        <f>[6]Input!A228</f>
        <v>0</v>
      </c>
      <c r="B228" s="38">
        <f>[6]Input!B228</f>
        <v>0</v>
      </c>
      <c r="C228" s="38">
        <f>[6]Input!C228</f>
        <v>0</v>
      </c>
      <c r="D228" s="38">
        <f>[6]Input!D228</f>
        <v>0</v>
      </c>
      <c r="E228" s="38">
        <f>[6]Input!E228</f>
        <v>0</v>
      </c>
      <c r="F228" s="38">
        <f>[6]Input!F228</f>
        <v>0</v>
      </c>
      <c r="G228" s="38">
        <f>[6]Input!G228</f>
        <v>0</v>
      </c>
      <c r="H228" s="38">
        <f>[6]Input!H228</f>
        <v>0</v>
      </c>
      <c r="I228" s="38">
        <f>[6]Input!I228</f>
        <v>0</v>
      </c>
      <c r="J228" s="38">
        <f>[6]Input!J228</f>
        <v>0</v>
      </c>
      <c r="K228" s="38">
        <f>[6]Input!K228</f>
        <v>0</v>
      </c>
      <c r="L228" s="38">
        <f>[6]Input!L228</f>
        <v>0</v>
      </c>
    </row>
    <row r="229" spans="1:12" hidden="1">
      <c r="A229" s="38">
        <f>[6]Input!A229</f>
        <v>0</v>
      </c>
      <c r="B229" s="38">
        <f>[6]Input!B229</f>
        <v>0</v>
      </c>
      <c r="C229" s="38">
        <f>[6]Input!C229</f>
        <v>0</v>
      </c>
      <c r="D229" s="38">
        <f>[6]Input!D229</f>
        <v>0</v>
      </c>
      <c r="E229" s="38">
        <f>[6]Input!E229</f>
        <v>0</v>
      </c>
      <c r="F229" s="38">
        <f>[6]Input!F229</f>
        <v>0</v>
      </c>
      <c r="G229" s="38">
        <f>[6]Input!G229</f>
        <v>0</v>
      </c>
      <c r="H229" s="38">
        <f>[6]Input!H229</f>
        <v>0</v>
      </c>
      <c r="I229" s="38">
        <f>[6]Input!I229</f>
        <v>0</v>
      </c>
      <c r="J229" s="38">
        <f>[6]Input!J229</f>
        <v>0</v>
      </c>
      <c r="K229" s="38">
        <f>[6]Input!K229</f>
        <v>0</v>
      </c>
      <c r="L229" s="38">
        <f>[6]Input!L229</f>
        <v>0</v>
      </c>
    </row>
    <row r="230" spans="1:12" hidden="1">
      <c r="A230" s="38">
        <f>[6]Input!A230</f>
        <v>0</v>
      </c>
      <c r="B230" s="38">
        <f>[6]Input!B230</f>
        <v>0</v>
      </c>
      <c r="C230" s="38">
        <f>[6]Input!C230</f>
        <v>0</v>
      </c>
      <c r="D230" s="38">
        <f>[6]Input!D230</f>
        <v>0</v>
      </c>
      <c r="E230" s="38">
        <f>[6]Input!E230</f>
        <v>0</v>
      </c>
      <c r="F230" s="38">
        <f>[6]Input!F230</f>
        <v>0</v>
      </c>
      <c r="G230" s="38">
        <f>[6]Input!G230</f>
        <v>0</v>
      </c>
      <c r="H230" s="38">
        <f>[6]Input!H230</f>
        <v>0</v>
      </c>
      <c r="I230" s="38">
        <f>[6]Input!I230</f>
        <v>0</v>
      </c>
      <c r="J230" s="38">
        <f>[6]Input!J230</f>
        <v>0</v>
      </c>
      <c r="K230" s="38">
        <f>[6]Input!K230</f>
        <v>0</v>
      </c>
      <c r="L230" s="38">
        <f>[6]Input!L230</f>
        <v>0</v>
      </c>
    </row>
    <row r="231" spans="1:12" hidden="1">
      <c r="A231" s="38">
        <f>[6]Input!A231</f>
        <v>0</v>
      </c>
      <c r="B231" s="38">
        <f>[6]Input!B231</f>
        <v>0</v>
      </c>
      <c r="C231" s="38">
        <f>[6]Input!C231</f>
        <v>0</v>
      </c>
      <c r="D231" s="38">
        <f>[6]Input!D231</f>
        <v>0</v>
      </c>
      <c r="E231" s="38">
        <f>[6]Input!E231</f>
        <v>0</v>
      </c>
      <c r="F231" s="38">
        <f>[6]Input!F231</f>
        <v>0</v>
      </c>
      <c r="G231" s="38">
        <f>[6]Input!G231</f>
        <v>0</v>
      </c>
      <c r="H231" s="38">
        <f>[6]Input!H231</f>
        <v>0</v>
      </c>
      <c r="I231" s="38">
        <f>[6]Input!I231</f>
        <v>0</v>
      </c>
      <c r="J231" s="38">
        <f>[6]Input!J231</f>
        <v>0</v>
      </c>
      <c r="K231" s="38">
        <f>[6]Input!K231</f>
        <v>0</v>
      </c>
      <c r="L231" s="38">
        <f>[6]Input!L231</f>
        <v>0</v>
      </c>
    </row>
    <row r="232" spans="1:12" hidden="1">
      <c r="A232" s="38">
        <f>[6]Input!A232</f>
        <v>0</v>
      </c>
      <c r="B232" s="38">
        <f>[6]Input!B232</f>
        <v>0</v>
      </c>
      <c r="C232" s="38">
        <f>[6]Input!C232</f>
        <v>0</v>
      </c>
      <c r="D232" s="38">
        <f>[6]Input!D232</f>
        <v>0</v>
      </c>
      <c r="E232" s="38">
        <f>[6]Input!E232</f>
        <v>0</v>
      </c>
      <c r="F232" s="38">
        <f>[6]Input!F232</f>
        <v>0</v>
      </c>
      <c r="G232" s="38">
        <f>[6]Input!G232</f>
        <v>0</v>
      </c>
      <c r="H232" s="38">
        <f>[6]Input!H232</f>
        <v>0</v>
      </c>
      <c r="I232" s="38">
        <f>[6]Input!I232</f>
        <v>0</v>
      </c>
      <c r="J232" s="38">
        <f>[6]Input!J232</f>
        <v>0</v>
      </c>
      <c r="K232" s="38">
        <f>[6]Input!K232</f>
        <v>0</v>
      </c>
      <c r="L232" s="38">
        <f>[6]Input!L232</f>
        <v>0</v>
      </c>
    </row>
    <row r="233" spans="1:12" hidden="1">
      <c r="A233" s="38">
        <f>[6]Input!A233</f>
        <v>0</v>
      </c>
      <c r="B233" s="38">
        <f>[6]Input!B233</f>
        <v>0</v>
      </c>
      <c r="C233" s="38">
        <f>[6]Input!C233</f>
        <v>0</v>
      </c>
      <c r="D233" s="38">
        <f>[6]Input!D233</f>
        <v>0</v>
      </c>
      <c r="E233" s="38">
        <f>[6]Input!E233</f>
        <v>0</v>
      </c>
      <c r="F233" s="38">
        <f>[6]Input!F233</f>
        <v>0</v>
      </c>
      <c r="G233" s="38">
        <f>[6]Input!G233</f>
        <v>0</v>
      </c>
      <c r="H233" s="38">
        <f>[6]Input!H233</f>
        <v>0</v>
      </c>
      <c r="I233" s="38">
        <f>[6]Input!I233</f>
        <v>0</v>
      </c>
      <c r="J233" s="38">
        <f>[6]Input!J233</f>
        <v>0</v>
      </c>
      <c r="K233" s="38">
        <f>[6]Input!K233</f>
        <v>0</v>
      </c>
      <c r="L233" s="38">
        <f>[6]Input!L233</f>
        <v>0</v>
      </c>
    </row>
    <row r="234" spans="1:12" hidden="1">
      <c r="A234" s="38">
        <f>[6]Input!A234</f>
        <v>0</v>
      </c>
      <c r="B234" s="38">
        <f>[6]Input!B234</f>
        <v>0</v>
      </c>
      <c r="C234" s="38">
        <f>[6]Input!C234</f>
        <v>0</v>
      </c>
      <c r="D234" s="38">
        <f>[6]Input!D234</f>
        <v>0</v>
      </c>
      <c r="E234" s="38">
        <f>[6]Input!E234</f>
        <v>0</v>
      </c>
      <c r="F234" s="38">
        <f>[6]Input!F234</f>
        <v>0</v>
      </c>
      <c r="G234" s="38">
        <f>[6]Input!G234</f>
        <v>0</v>
      </c>
      <c r="H234" s="38">
        <f>[6]Input!H234</f>
        <v>0</v>
      </c>
      <c r="I234" s="38">
        <f>[6]Input!I234</f>
        <v>0</v>
      </c>
      <c r="J234" s="38">
        <f>[6]Input!J234</f>
        <v>0</v>
      </c>
      <c r="K234" s="38">
        <f>[6]Input!K234</f>
        <v>0</v>
      </c>
      <c r="L234" s="38">
        <f>[6]Input!L234</f>
        <v>0</v>
      </c>
    </row>
    <row r="235" spans="1:12" hidden="1">
      <c r="A235" s="38">
        <f>[6]Input!A235</f>
        <v>0</v>
      </c>
      <c r="B235" s="38">
        <f>[6]Input!B235</f>
        <v>0</v>
      </c>
      <c r="C235" s="38">
        <f>[6]Input!C235</f>
        <v>0</v>
      </c>
      <c r="D235" s="38">
        <f>[6]Input!D235</f>
        <v>0</v>
      </c>
      <c r="E235" s="38">
        <f>[6]Input!E235</f>
        <v>0</v>
      </c>
      <c r="F235" s="38">
        <f>[6]Input!F235</f>
        <v>0</v>
      </c>
      <c r="G235" s="38">
        <f>[6]Input!G235</f>
        <v>0</v>
      </c>
      <c r="H235" s="38">
        <f>[6]Input!H235</f>
        <v>0</v>
      </c>
      <c r="I235" s="38">
        <f>[6]Input!I235</f>
        <v>0</v>
      </c>
      <c r="J235" s="38">
        <f>[6]Input!J235</f>
        <v>0</v>
      </c>
      <c r="K235" s="38">
        <f>[6]Input!K235</f>
        <v>0</v>
      </c>
      <c r="L235" s="38">
        <f>[6]Input!L235</f>
        <v>0</v>
      </c>
    </row>
    <row r="236" spans="1:12" hidden="1">
      <c r="A236" s="38">
        <f>[6]Input!A236</f>
        <v>0</v>
      </c>
      <c r="B236" s="38">
        <f>[6]Input!B236</f>
        <v>0</v>
      </c>
      <c r="C236" s="38">
        <f>[6]Input!C236</f>
        <v>0</v>
      </c>
      <c r="D236" s="38">
        <f>[6]Input!D236</f>
        <v>0</v>
      </c>
      <c r="E236" s="38">
        <f>[6]Input!E236</f>
        <v>0</v>
      </c>
      <c r="F236" s="38">
        <f>[6]Input!F236</f>
        <v>0</v>
      </c>
      <c r="G236" s="38">
        <f>[6]Input!G236</f>
        <v>0</v>
      </c>
      <c r="H236" s="38">
        <f>[6]Input!H236</f>
        <v>0</v>
      </c>
      <c r="I236" s="38">
        <f>[6]Input!I236</f>
        <v>0</v>
      </c>
      <c r="J236" s="38">
        <f>[6]Input!J236</f>
        <v>0</v>
      </c>
      <c r="K236" s="38">
        <f>[6]Input!K236</f>
        <v>0</v>
      </c>
      <c r="L236" s="38">
        <f>[6]Input!L236</f>
        <v>0</v>
      </c>
    </row>
    <row r="237" spans="1:12" hidden="1">
      <c r="A237" s="38">
        <f>[6]Input!A237</f>
        <v>0</v>
      </c>
      <c r="B237" s="38">
        <f>[6]Input!B237</f>
        <v>0</v>
      </c>
      <c r="C237" s="38">
        <f>[6]Input!C237</f>
        <v>0</v>
      </c>
      <c r="D237" s="38">
        <f>[6]Input!D237</f>
        <v>0</v>
      </c>
      <c r="E237" s="38">
        <f>[6]Input!E237</f>
        <v>0</v>
      </c>
      <c r="F237" s="38">
        <f>[6]Input!F237</f>
        <v>0</v>
      </c>
      <c r="G237" s="38">
        <f>[6]Input!G237</f>
        <v>0</v>
      </c>
      <c r="H237" s="38">
        <f>[6]Input!H237</f>
        <v>0</v>
      </c>
      <c r="I237" s="38">
        <f>[6]Input!I237</f>
        <v>0</v>
      </c>
      <c r="J237" s="38">
        <f>[6]Input!J237</f>
        <v>0</v>
      </c>
      <c r="K237" s="38">
        <f>[6]Input!K237</f>
        <v>0</v>
      </c>
      <c r="L237" s="38">
        <f>[6]Input!L237</f>
        <v>0</v>
      </c>
    </row>
    <row r="238" spans="1:12" hidden="1">
      <c r="A238" s="38">
        <f>[6]Input!A238</f>
        <v>0</v>
      </c>
      <c r="B238" s="38">
        <f>[6]Input!B238</f>
        <v>0</v>
      </c>
      <c r="C238" s="38">
        <f>[6]Input!C238</f>
        <v>0</v>
      </c>
      <c r="D238" s="38">
        <f>[6]Input!D238</f>
        <v>0</v>
      </c>
      <c r="E238" s="38">
        <f>[6]Input!E238</f>
        <v>0</v>
      </c>
      <c r="F238" s="38">
        <f>[6]Input!F238</f>
        <v>0</v>
      </c>
      <c r="G238" s="38">
        <f>[6]Input!G238</f>
        <v>0</v>
      </c>
      <c r="H238" s="38">
        <f>[6]Input!H238</f>
        <v>0</v>
      </c>
      <c r="I238" s="38">
        <f>[6]Input!I238</f>
        <v>0</v>
      </c>
      <c r="J238" s="38">
        <f>[6]Input!J238</f>
        <v>0</v>
      </c>
      <c r="K238" s="38">
        <f>[6]Input!K238</f>
        <v>0</v>
      </c>
      <c r="L238" s="38">
        <f>[6]Input!L238</f>
        <v>0</v>
      </c>
    </row>
    <row r="239" spans="1:12" hidden="1">
      <c r="A239" s="38">
        <f>[6]Input!A239</f>
        <v>0</v>
      </c>
      <c r="B239" s="38">
        <f>[6]Input!B239</f>
        <v>0</v>
      </c>
      <c r="C239" s="38">
        <f>[6]Input!C239</f>
        <v>0</v>
      </c>
      <c r="D239" s="38">
        <f>[6]Input!D239</f>
        <v>0</v>
      </c>
      <c r="E239" s="38">
        <f>[6]Input!E239</f>
        <v>0</v>
      </c>
      <c r="F239" s="38">
        <f>[6]Input!F239</f>
        <v>0</v>
      </c>
      <c r="G239" s="38">
        <f>[6]Input!G239</f>
        <v>0</v>
      </c>
      <c r="H239" s="38">
        <f>[6]Input!H239</f>
        <v>0</v>
      </c>
      <c r="I239" s="38">
        <f>[6]Input!I239</f>
        <v>0</v>
      </c>
      <c r="J239" s="38">
        <f>[6]Input!J239</f>
        <v>0</v>
      </c>
      <c r="K239" s="38">
        <f>[6]Input!K239</f>
        <v>0</v>
      </c>
      <c r="L239" s="38">
        <f>[6]Input!L239</f>
        <v>0</v>
      </c>
    </row>
    <row r="240" spans="1:12" hidden="1">
      <c r="A240" s="38">
        <f>[6]Input!A240</f>
        <v>0</v>
      </c>
      <c r="B240" s="38">
        <f>[6]Input!B240</f>
        <v>0</v>
      </c>
      <c r="C240" s="38">
        <f>[6]Input!C240</f>
        <v>0</v>
      </c>
      <c r="D240" s="38">
        <f>[6]Input!D240</f>
        <v>0</v>
      </c>
      <c r="E240" s="38">
        <f>[6]Input!E240</f>
        <v>0</v>
      </c>
      <c r="F240" s="38">
        <f>[6]Input!F240</f>
        <v>0</v>
      </c>
      <c r="G240" s="38">
        <f>[6]Input!G240</f>
        <v>0</v>
      </c>
      <c r="H240" s="38">
        <f>[6]Input!H240</f>
        <v>0</v>
      </c>
      <c r="I240" s="38">
        <f>[6]Input!I240</f>
        <v>0</v>
      </c>
      <c r="J240" s="38">
        <f>[6]Input!J240</f>
        <v>0</v>
      </c>
      <c r="K240" s="38">
        <f>[6]Input!K240</f>
        <v>0</v>
      </c>
      <c r="L240" s="38">
        <f>[6]Input!L240</f>
        <v>0</v>
      </c>
    </row>
    <row r="241" spans="1:12" hidden="1">
      <c r="A241" s="38">
        <f>[6]Input!A241</f>
        <v>0</v>
      </c>
      <c r="B241" s="38">
        <f>[6]Input!B241</f>
        <v>0</v>
      </c>
      <c r="C241" s="38">
        <f>[6]Input!C241</f>
        <v>0</v>
      </c>
      <c r="D241" s="38">
        <f>[6]Input!D241</f>
        <v>0</v>
      </c>
      <c r="E241" s="38">
        <f>[6]Input!E241</f>
        <v>0</v>
      </c>
      <c r="F241" s="38">
        <f>[6]Input!F241</f>
        <v>0</v>
      </c>
      <c r="G241" s="38">
        <f>[6]Input!G241</f>
        <v>0</v>
      </c>
      <c r="H241" s="38">
        <f>[6]Input!H241</f>
        <v>0</v>
      </c>
      <c r="I241" s="38">
        <f>[6]Input!I241</f>
        <v>0</v>
      </c>
      <c r="J241" s="38">
        <f>[6]Input!J241</f>
        <v>0</v>
      </c>
      <c r="K241" s="38">
        <f>[6]Input!K241</f>
        <v>0</v>
      </c>
      <c r="L241" s="38">
        <f>[6]Input!L241</f>
        <v>0</v>
      </c>
    </row>
    <row r="242" spans="1:12" hidden="1">
      <c r="A242" s="38">
        <f>[6]Input!A242</f>
        <v>0</v>
      </c>
      <c r="B242" s="38">
        <f>[6]Input!B242</f>
        <v>0</v>
      </c>
      <c r="C242" s="38">
        <f>[6]Input!C242</f>
        <v>0</v>
      </c>
      <c r="D242" s="38">
        <f>[6]Input!D242</f>
        <v>0</v>
      </c>
      <c r="E242" s="38">
        <f>[6]Input!E242</f>
        <v>0</v>
      </c>
      <c r="F242" s="38">
        <f>[6]Input!F242</f>
        <v>0</v>
      </c>
      <c r="G242" s="38">
        <f>[6]Input!G242</f>
        <v>0</v>
      </c>
      <c r="H242" s="38">
        <f>[6]Input!H242</f>
        <v>0</v>
      </c>
      <c r="I242" s="38">
        <f>[6]Input!I242</f>
        <v>0</v>
      </c>
      <c r="J242" s="38">
        <f>[6]Input!J242</f>
        <v>0</v>
      </c>
      <c r="K242" s="38">
        <f>[6]Input!K242</f>
        <v>0</v>
      </c>
      <c r="L242" s="38">
        <f>[6]Input!L242</f>
        <v>0</v>
      </c>
    </row>
    <row r="243" spans="1:12" hidden="1">
      <c r="A243" s="38">
        <f>[6]Input!A243</f>
        <v>0</v>
      </c>
      <c r="B243" s="38">
        <f>[6]Input!B243</f>
        <v>0</v>
      </c>
      <c r="C243" s="38">
        <f>[6]Input!C243</f>
        <v>0</v>
      </c>
      <c r="D243" s="38">
        <f>[6]Input!D243</f>
        <v>0</v>
      </c>
      <c r="E243" s="38">
        <f>[6]Input!E243</f>
        <v>0</v>
      </c>
      <c r="F243" s="38">
        <f>[6]Input!F243</f>
        <v>0</v>
      </c>
      <c r="G243" s="38">
        <f>[6]Input!G243</f>
        <v>0</v>
      </c>
      <c r="H243" s="38">
        <f>[6]Input!H243</f>
        <v>0</v>
      </c>
      <c r="I243" s="38">
        <f>[6]Input!I243</f>
        <v>0</v>
      </c>
      <c r="J243" s="38">
        <f>[6]Input!J243</f>
        <v>0</v>
      </c>
      <c r="K243" s="38">
        <f>[6]Input!K243</f>
        <v>0</v>
      </c>
      <c r="L243" s="38">
        <f>[6]Input!L243</f>
        <v>0</v>
      </c>
    </row>
    <row r="244" spans="1:12" hidden="1">
      <c r="A244" s="38">
        <f>[6]Input!A244</f>
        <v>0</v>
      </c>
      <c r="B244" s="38">
        <f>[6]Input!B244</f>
        <v>0</v>
      </c>
      <c r="C244" s="38">
        <f>[6]Input!C244</f>
        <v>0</v>
      </c>
      <c r="D244" s="38">
        <f>[6]Input!D244</f>
        <v>0</v>
      </c>
      <c r="E244" s="38">
        <f>[6]Input!E244</f>
        <v>0</v>
      </c>
      <c r="F244" s="38">
        <f>[6]Input!F244</f>
        <v>0</v>
      </c>
      <c r="G244" s="38">
        <f>[6]Input!G244</f>
        <v>0</v>
      </c>
      <c r="H244" s="38">
        <f>[6]Input!H244</f>
        <v>0</v>
      </c>
      <c r="I244" s="38">
        <f>[6]Input!I244</f>
        <v>0</v>
      </c>
      <c r="J244" s="38">
        <f>[6]Input!J244</f>
        <v>0</v>
      </c>
      <c r="K244" s="38">
        <f>[6]Input!K244</f>
        <v>0</v>
      </c>
      <c r="L244" s="38">
        <f>[6]Input!L244</f>
        <v>0</v>
      </c>
    </row>
    <row r="245" spans="1:12" hidden="1">
      <c r="A245" s="38">
        <f>[6]Input!A245</f>
        <v>0</v>
      </c>
      <c r="B245" s="38">
        <f>[6]Input!B245</f>
        <v>0</v>
      </c>
      <c r="C245" s="38">
        <f>[6]Input!C245</f>
        <v>0</v>
      </c>
      <c r="D245" s="38">
        <f>[6]Input!D245</f>
        <v>0</v>
      </c>
      <c r="E245" s="38">
        <f>[6]Input!E245</f>
        <v>0</v>
      </c>
      <c r="F245" s="38">
        <f>[6]Input!F245</f>
        <v>0</v>
      </c>
      <c r="G245" s="38">
        <f>[6]Input!G245</f>
        <v>0</v>
      </c>
      <c r="H245" s="38">
        <f>[6]Input!H245</f>
        <v>0</v>
      </c>
      <c r="I245" s="38">
        <f>[6]Input!I245</f>
        <v>0</v>
      </c>
      <c r="J245" s="38">
        <f>[6]Input!J245</f>
        <v>0</v>
      </c>
      <c r="K245" s="38">
        <f>[6]Input!K245</f>
        <v>0</v>
      </c>
      <c r="L245" s="38">
        <f>[6]Input!L245</f>
        <v>0</v>
      </c>
    </row>
    <row r="246" spans="1:12" hidden="1">
      <c r="A246" s="38">
        <f>[6]Input!A246</f>
        <v>0</v>
      </c>
      <c r="B246" s="38">
        <f>[6]Input!B246</f>
        <v>0</v>
      </c>
      <c r="C246" s="38">
        <f>[6]Input!C246</f>
        <v>0</v>
      </c>
      <c r="D246" s="38">
        <f>[6]Input!D246</f>
        <v>0</v>
      </c>
      <c r="E246" s="38">
        <f>[6]Input!E246</f>
        <v>0</v>
      </c>
      <c r="F246" s="38">
        <f>[6]Input!F246</f>
        <v>0</v>
      </c>
      <c r="G246" s="38">
        <f>[6]Input!G246</f>
        <v>0</v>
      </c>
      <c r="H246" s="38">
        <f>[6]Input!H246</f>
        <v>0</v>
      </c>
      <c r="I246" s="38">
        <f>[6]Input!I246</f>
        <v>0</v>
      </c>
      <c r="J246" s="38">
        <f>[6]Input!J246</f>
        <v>0</v>
      </c>
      <c r="K246" s="38">
        <f>[6]Input!K246</f>
        <v>0</v>
      </c>
      <c r="L246" s="38">
        <f>[6]Input!L246</f>
        <v>0</v>
      </c>
    </row>
    <row r="247" spans="1:12" hidden="1">
      <c r="A247" s="38">
        <f>[6]Input!A247</f>
        <v>0</v>
      </c>
      <c r="B247" s="38">
        <f>[6]Input!B247</f>
        <v>0</v>
      </c>
      <c r="C247" s="38">
        <f>[6]Input!C247</f>
        <v>0</v>
      </c>
      <c r="D247" s="38">
        <f>[6]Input!D247</f>
        <v>0</v>
      </c>
      <c r="E247" s="38">
        <f>[6]Input!E247</f>
        <v>0</v>
      </c>
      <c r="F247" s="38">
        <f>[6]Input!F247</f>
        <v>0</v>
      </c>
      <c r="G247" s="38">
        <f>[6]Input!G247</f>
        <v>0</v>
      </c>
      <c r="H247" s="38">
        <f>[6]Input!H247</f>
        <v>0</v>
      </c>
      <c r="I247" s="38">
        <f>[6]Input!I247</f>
        <v>0</v>
      </c>
      <c r="J247" s="38">
        <f>[6]Input!J247</f>
        <v>0</v>
      </c>
      <c r="K247" s="38">
        <f>[6]Input!K247</f>
        <v>0</v>
      </c>
      <c r="L247" s="38">
        <f>[6]Input!L247</f>
        <v>0</v>
      </c>
    </row>
    <row r="248" spans="1:12" hidden="1">
      <c r="A248" s="38">
        <f>[6]Input!A248</f>
        <v>0</v>
      </c>
      <c r="B248" s="38">
        <f>[6]Input!B248</f>
        <v>0</v>
      </c>
      <c r="C248" s="38">
        <f>[6]Input!C248</f>
        <v>0</v>
      </c>
      <c r="D248" s="38">
        <f>[6]Input!D248</f>
        <v>0</v>
      </c>
      <c r="E248" s="38">
        <f>[6]Input!E248</f>
        <v>0</v>
      </c>
      <c r="F248" s="38">
        <f>[6]Input!F248</f>
        <v>0</v>
      </c>
      <c r="G248" s="38">
        <f>[6]Input!G248</f>
        <v>0</v>
      </c>
      <c r="H248" s="38">
        <f>[6]Input!H248</f>
        <v>0</v>
      </c>
      <c r="I248" s="38">
        <f>[6]Input!I248</f>
        <v>0</v>
      </c>
      <c r="J248" s="38">
        <f>[6]Input!J248</f>
        <v>0</v>
      </c>
      <c r="K248" s="38">
        <f>[6]Input!K248</f>
        <v>0</v>
      </c>
      <c r="L248" s="38">
        <f>[6]Input!L248</f>
        <v>0</v>
      </c>
    </row>
    <row r="249" spans="1:12" hidden="1">
      <c r="A249" s="38">
        <f>[6]Input!A249</f>
        <v>0</v>
      </c>
      <c r="B249" s="38">
        <f>[6]Input!B249</f>
        <v>0</v>
      </c>
      <c r="C249" s="38">
        <f>[6]Input!C249</f>
        <v>0</v>
      </c>
      <c r="D249" s="38">
        <f>[6]Input!D249</f>
        <v>0</v>
      </c>
      <c r="E249" s="38">
        <f>[6]Input!E249</f>
        <v>0</v>
      </c>
      <c r="F249" s="38">
        <f>[6]Input!F249</f>
        <v>0</v>
      </c>
      <c r="G249" s="38">
        <f>[6]Input!G249</f>
        <v>0</v>
      </c>
      <c r="H249" s="38">
        <f>[6]Input!H249</f>
        <v>0</v>
      </c>
      <c r="I249" s="38">
        <f>[6]Input!I249</f>
        <v>0</v>
      </c>
      <c r="J249" s="38">
        <f>[6]Input!J249</f>
        <v>0</v>
      </c>
      <c r="K249" s="38">
        <f>[6]Input!K249</f>
        <v>0</v>
      </c>
      <c r="L249" s="38">
        <f>[6]Input!L249</f>
        <v>0</v>
      </c>
    </row>
    <row r="250" spans="1:12" hidden="1">
      <c r="A250" s="38">
        <f>[6]Input!A250</f>
        <v>0</v>
      </c>
      <c r="B250" s="38">
        <f>[6]Input!B250</f>
        <v>0</v>
      </c>
      <c r="C250" s="38">
        <f>[6]Input!C250</f>
        <v>0</v>
      </c>
      <c r="D250" s="38">
        <f>[6]Input!D250</f>
        <v>0</v>
      </c>
      <c r="E250" s="38">
        <f>[6]Input!E250</f>
        <v>0</v>
      </c>
      <c r="F250" s="38">
        <f>[6]Input!F250</f>
        <v>0</v>
      </c>
      <c r="G250" s="38">
        <f>[6]Input!G250</f>
        <v>0</v>
      </c>
      <c r="H250" s="38">
        <f>[6]Input!H250</f>
        <v>0</v>
      </c>
      <c r="I250" s="38">
        <f>[6]Input!I250</f>
        <v>0</v>
      </c>
      <c r="J250" s="38">
        <f>[6]Input!J250</f>
        <v>0</v>
      </c>
      <c r="K250" s="38">
        <f>[6]Input!K250</f>
        <v>0</v>
      </c>
      <c r="L250" s="38">
        <f>[6]Input!L250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G28" zoomScale="55" zoomScaleNormal="55" zoomScalePageLayoutView="40" workbookViewId="0">
      <selection activeCell="AT23" sqref="AD23:AT26"/>
    </sheetView>
  </sheetViews>
  <sheetFormatPr defaultRowHeight="14.5"/>
  <cols>
    <col min="2" max="2" width="23" style="50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[7]Input!A2</f>
        <v>0</v>
      </c>
      <c r="B2" s="38" t="str">
        <f>[7]Input!B2</f>
        <v>UPS_FT_ELC</v>
      </c>
      <c r="C2" s="38" t="str">
        <f>[7]Input!C2</f>
        <v>ELC</v>
      </c>
      <c r="D2" s="3">
        <f>[7]Input!D2</f>
        <v>219.1840711636701</v>
      </c>
      <c r="E2" s="3">
        <f>[7]Input!E2</f>
        <v>219.1840711636701</v>
      </c>
      <c r="F2" s="3">
        <f>[7]Input!F2</f>
        <v>219.18407116367021</v>
      </c>
      <c r="G2" s="3">
        <f>[7]Input!G2</f>
        <v>174.48924204213969</v>
      </c>
      <c r="H2" s="3">
        <f>[7]Input!H2</f>
        <v>158.7711373250531</v>
      </c>
      <c r="I2" s="3">
        <f>[7]Input!I2</f>
        <v>146.34630247334519</v>
      </c>
      <c r="J2" s="3">
        <f>[7]Input!J2</f>
        <v>136.87720560378341</v>
      </c>
      <c r="K2" s="3">
        <f>[7]Input!K2</f>
        <v>134.70686780958201</v>
      </c>
      <c r="L2" s="3">
        <f>[7]Input!L2</f>
        <v>115.4216518155845</v>
      </c>
      <c r="N2" s="38" t="s">
        <v>75</v>
      </c>
      <c r="O2" s="38" t="s">
        <v>43</v>
      </c>
      <c r="P2" s="3">
        <f>SUMIFS(D:D,$B:$B,"*AGR*",$C:$C,"*BIO*")</f>
        <v>52.590203931967146</v>
      </c>
      <c r="Q2" s="3">
        <f t="shared" ref="Q2:X2" si="1">SUMIFS(E:E,$B:$B,"*AGR*",$C:$C,"*BIO*")</f>
        <v>58.31638318300687</v>
      </c>
      <c r="R2" s="3">
        <f t="shared" si="1"/>
        <v>43.232542273915954</v>
      </c>
      <c r="S2" s="3">
        <f t="shared" si="1"/>
        <v>28.14870136482504</v>
      </c>
      <c r="T2" s="3">
        <f t="shared" si="1"/>
        <v>2.4016048783451889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[7]Input!A3</f>
        <v>1</v>
      </c>
      <c r="B3" s="38" t="str">
        <f>[7]Input!B3</f>
        <v>HH2_FT_ELC</v>
      </c>
      <c r="C3" s="38" t="str">
        <f>[7]Input!C3</f>
        <v>ELC</v>
      </c>
      <c r="D3" s="3">
        <f>[7]Input!D3</f>
        <v>0</v>
      </c>
      <c r="E3" s="3">
        <f>[7]Input!E3</f>
        <v>0.14286614375720391</v>
      </c>
      <c r="F3" s="3">
        <f>[7]Input!F3</f>
        <v>0.14286614375723289</v>
      </c>
      <c r="G3" s="3">
        <f>[7]Input!G3</f>
        <v>9.0009000900091113E-6</v>
      </c>
      <c r="H3" s="3">
        <f>[7]Input!H3</f>
        <v>2.8488952289039422</v>
      </c>
      <c r="I3" s="3">
        <f>[7]Input!I3</f>
        <v>2.8595608698639978</v>
      </c>
      <c r="J3" s="3">
        <f>[7]Input!J3</f>
        <v>14.32657954463213</v>
      </c>
      <c r="K3" s="3">
        <f>[7]Input!K3</f>
        <v>14.50020738477517</v>
      </c>
      <c r="L3" s="3">
        <f>[7]Input!L3</f>
        <v>14.42877431289633</v>
      </c>
      <c r="N3" s="38" t="s">
        <v>75</v>
      </c>
      <c r="O3" s="38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20.970153846153853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[7]Input!A4</f>
        <v>2</v>
      </c>
      <c r="B4" s="38" t="str">
        <f>[7]Input!B4</f>
        <v>ELC_FT_NGA</v>
      </c>
      <c r="C4" s="38" t="str">
        <f>[7]Input!C4</f>
        <v>PRI_GAS_NGA</v>
      </c>
      <c r="D4" s="3">
        <f>[7]Input!D4</f>
        <v>7902.500436191599</v>
      </c>
      <c r="E4" s="3">
        <f>[7]Input!E4</f>
        <v>5208.83563886513</v>
      </c>
      <c r="F4" s="3">
        <f>[7]Input!F4</f>
        <v>6019.6542339488842</v>
      </c>
      <c r="G4" s="3">
        <f>[7]Input!G4</f>
        <v>1917.6390125153109</v>
      </c>
      <c r="H4" s="3">
        <f>[7]Input!H4</f>
        <v>932.3126391613539</v>
      </c>
      <c r="I4" s="3">
        <f>[7]Input!I4</f>
        <v>288.56179555106303</v>
      </c>
      <c r="J4" s="3">
        <f>[7]Input!J4</f>
        <v>-1.114218364550064E-7</v>
      </c>
      <c r="K4" s="3">
        <f>[7]Input!K4</f>
        <v>0</v>
      </c>
      <c r="L4" s="3">
        <f>[7]Input!L4</f>
        <v>0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312.77947947374719</v>
      </c>
      <c r="T4" s="3">
        <f t="shared" si="3"/>
        <v>326.31264734934388</v>
      </c>
      <c r="U4" s="3">
        <f t="shared" si="3"/>
        <v>326.3126473493441</v>
      </c>
      <c r="V4" s="3">
        <f t="shared" si="3"/>
        <v>326.31264734934399</v>
      </c>
      <c r="W4" s="3">
        <f t="shared" si="3"/>
        <v>326.31264734934388</v>
      </c>
      <c r="X4" s="3">
        <f t="shared" si="3"/>
        <v>326.31264734934399</v>
      </c>
    </row>
    <row r="5" spans="1:24">
      <c r="A5" s="38">
        <f>[7]Input!A5</f>
        <v>3</v>
      </c>
      <c r="B5" s="38" t="str">
        <f>[7]Input!B5</f>
        <v>ELC_FT_NGA</v>
      </c>
      <c r="C5" s="38" t="str">
        <f>[7]Input!C5</f>
        <v>RNW_POT_BIO_GAS</v>
      </c>
      <c r="D5" s="3">
        <f>[7]Input!D5</f>
        <v>0</v>
      </c>
      <c r="E5" s="3">
        <f>[7]Input!E5</f>
        <v>0</v>
      </c>
      <c r="F5" s="3">
        <f>[7]Input!F5</f>
        <v>0</v>
      </c>
      <c r="G5" s="3">
        <f>[7]Input!G5</f>
        <v>0</v>
      </c>
      <c r="H5" s="3">
        <f>[7]Input!H5</f>
        <v>268.73794438300399</v>
      </c>
      <c r="I5" s="3">
        <f>[7]Input!I5</f>
        <v>0</v>
      </c>
      <c r="J5" s="3">
        <f>[7]Input!J5</f>
        <v>0</v>
      </c>
      <c r="K5" s="3">
        <f>[7]Input!K5</f>
        <v>0</v>
      </c>
      <c r="L5" s="3">
        <f>[7]Input!L5</f>
        <v>0</v>
      </c>
      <c r="N5" s="38" t="s">
        <v>75</v>
      </c>
      <c r="O5" s="38" t="s">
        <v>45</v>
      </c>
      <c r="P5" s="3">
        <f>SUMIFS(D:D,$B:$B,"*AGR*",$C:$C,"*GEO*")</f>
        <v>3.4460000000000002</v>
      </c>
      <c r="Q5" s="3">
        <f t="shared" ref="Q5:X5" si="4">SUMIFS(E:E,$B:$B,"*AGR*",$C:$C,"*GEO*")</f>
        <v>2.5844999999999998</v>
      </c>
      <c r="R5" s="3">
        <f t="shared" si="4"/>
        <v>0.90684210526315789</v>
      </c>
      <c r="S5" s="3">
        <f t="shared" si="4"/>
        <v>0.86150000000000015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[7]Input!A6</f>
        <v>4</v>
      </c>
      <c r="B6" s="38" t="str">
        <f>[7]Input!B6</f>
        <v>ELC_FT_OIL</v>
      </c>
      <c r="C6" s="38" t="str">
        <f>[7]Input!C6</f>
        <v>PRI_GAS_RFG</v>
      </c>
      <c r="D6" s="3">
        <f>[7]Input!D6</f>
        <v>7.1929040256286658</v>
      </c>
      <c r="E6" s="3">
        <f>[7]Input!E6</f>
        <v>5.1547051665101229</v>
      </c>
      <c r="F6" s="3">
        <f>[7]Input!F6</f>
        <v>3.7735259703283051</v>
      </c>
      <c r="G6" s="3">
        <f>[7]Input!G6</f>
        <v>2.919320413190047</v>
      </c>
      <c r="H6" s="3">
        <f>[7]Input!H6</f>
        <v>1.8074602659637959</v>
      </c>
      <c r="I6" s="3">
        <f>[7]Input!I6</f>
        <v>0</v>
      </c>
      <c r="J6" s="3">
        <f>[7]Input!J6</f>
        <v>0</v>
      </c>
      <c r="K6" s="3">
        <f>[7]Input!K6</f>
        <v>0</v>
      </c>
      <c r="L6" s="3">
        <f>[7]Input!L6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16.016977708204099</v>
      </c>
      <c r="S6" s="3">
        <f t="shared" si="5"/>
        <v>10.968727708204099</v>
      </c>
      <c r="T6" s="3">
        <f t="shared" si="5"/>
        <v>4.857477708204101</v>
      </c>
      <c r="U6" s="3">
        <f t="shared" si="5"/>
        <v>4.857477708204101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[7]Input!A7</f>
        <v>5</v>
      </c>
      <c r="B7" s="38" t="str">
        <f>[7]Input!B7</f>
        <v>ELC_FT_OIL</v>
      </c>
      <c r="C7" s="38" t="str">
        <f>[7]Input!C7</f>
        <v>PRI_OIL_CRD</v>
      </c>
      <c r="D7" s="3">
        <f>[7]Input!D7</f>
        <v>2.055115435893883</v>
      </c>
      <c r="E7" s="3">
        <f>[7]Input!E7</f>
        <v>1.472772904717178</v>
      </c>
      <c r="F7" s="3">
        <f>[7]Input!F7</f>
        <v>1.078150277236658</v>
      </c>
      <c r="G7" s="3">
        <f>[7]Input!G7</f>
        <v>0.83409154662572793</v>
      </c>
      <c r="H7" s="3">
        <f>[7]Input!H7</f>
        <v>0.51641721884679881</v>
      </c>
      <c r="I7" s="3">
        <f>[7]Input!I7</f>
        <v>0.20658552012892639</v>
      </c>
      <c r="J7" s="3">
        <f>[7]Input!J7</f>
        <v>0</v>
      </c>
      <c r="K7" s="3">
        <f>[7]Input!K7</f>
        <v>0</v>
      </c>
      <c r="L7" s="3">
        <f>[7]Input!L7</f>
        <v>0</v>
      </c>
      <c r="N7" s="38" t="s">
        <v>75</v>
      </c>
      <c r="O7" s="38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14.53087090336807</v>
      </c>
      <c r="R7" s="3">
        <f t="shared" si="6"/>
        <v>17.222843717040739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17.222843717040728</v>
      </c>
    </row>
    <row r="8" spans="1:24">
      <c r="A8" s="38">
        <f>[7]Input!A8</f>
        <v>6</v>
      </c>
      <c r="B8" s="38" t="str">
        <f>[7]Input!B8</f>
        <v>ELC_FT_OIL</v>
      </c>
      <c r="C8" s="38" t="str">
        <f>[7]Input!C8</f>
        <v>PRI_OIL_DST</v>
      </c>
      <c r="D8" s="3">
        <f>[7]Input!D8</f>
        <v>65.763693948604256</v>
      </c>
      <c r="E8" s="3">
        <f>[7]Input!E8</f>
        <v>47.128732950949683</v>
      </c>
      <c r="F8" s="3">
        <f>[7]Input!F8</f>
        <v>34.500808871573057</v>
      </c>
      <c r="G8" s="3">
        <f>[7]Input!G8</f>
        <v>26.69092949202329</v>
      </c>
      <c r="H8" s="3">
        <f>[7]Input!H8</f>
        <v>16.525351003097558</v>
      </c>
      <c r="I8" s="3">
        <f>[7]Input!I8</f>
        <v>36.59441969201599</v>
      </c>
      <c r="J8" s="3">
        <f>[7]Input!J8</f>
        <v>0</v>
      </c>
      <c r="K8" s="3">
        <f>[7]Input!K8</f>
        <v>0</v>
      </c>
      <c r="L8" s="3">
        <f>[7]Input!L8</f>
        <v>0</v>
      </c>
      <c r="N8" s="38" t="s">
        <v>75</v>
      </c>
      <c r="O8" s="38" t="s">
        <v>8</v>
      </c>
      <c r="P8" s="3">
        <f>SUMIFS(D:D,$B:$B,"*AGR*",$C:$C,"*GAS_NGA*")</f>
        <v>170.89616935483551</v>
      </c>
      <c r="Q8" s="3">
        <f t="shared" ref="Q8:X8" si="7">SUMIFS(E:E,$B:$B,"*AGR*",$C:$C,"*GAS_NGA*")</f>
        <v>129.763152322537</v>
      </c>
      <c r="R8" s="3">
        <f t="shared" si="7"/>
        <v>116.1196871157874</v>
      </c>
      <c r="S8" s="3">
        <f t="shared" si="7"/>
        <v>138.22477461034791</v>
      </c>
      <c r="T8" s="3">
        <f t="shared" si="7"/>
        <v>105.6197176906513</v>
      </c>
      <c r="U8" s="3">
        <f t="shared" si="7"/>
        <v>111.83401792905789</v>
      </c>
      <c r="V8" s="3">
        <f t="shared" si="7"/>
        <v>106.7415987058536</v>
      </c>
      <c r="W8" s="3">
        <f t="shared" si="7"/>
        <v>119.1576446824881</v>
      </c>
      <c r="X8" s="3">
        <f t="shared" si="7"/>
        <v>166.61760798003891</v>
      </c>
    </row>
    <row r="9" spans="1:24">
      <c r="A9" s="38">
        <f>[7]Input!A9</f>
        <v>7</v>
      </c>
      <c r="B9" s="38" t="str">
        <f>[7]Input!B9</f>
        <v>ELC_FT_OIL</v>
      </c>
      <c r="C9" s="38" t="str">
        <f>[7]Input!C9</f>
        <v>PRI_OIL_NSP</v>
      </c>
      <c r="D9" s="3">
        <f>[7]Input!D9</f>
        <v>5.1377885897347078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2.0852288665643188</v>
      </c>
      <c r="H9" s="3">
        <f>[7]Input!H9</f>
        <v>1.2910430471169969</v>
      </c>
      <c r="I9" s="3">
        <f>[7]Input!I9</f>
        <v>0</v>
      </c>
      <c r="J9" s="3">
        <f>[7]Input!J9</f>
        <v>0</v>
      </c>
      <c r="K9" s="3">
        <f>[7]Input!K9</f>
        <v>0</v>
      </c>
      <c r="L9" s="3">
        <f>[7]Input!L9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764.61526071746914</v>
      </c>
      <c r="Q9" s="3">
        <f t="shared" ref="Q9:X9" si="8">SUMIFS(E:E,$B:$B,"*AGR*",$C:$C,"*LPG*")+SUMIFS(E:E,$B:$B,"*AGR*",$C:$C,"*HFO*")+SUMIFS(E:E,$B:$B,"*AGR*",$C:$C,"*GSL_kt*")/23.15+SUMIFS(E:E,$B:$B,"*AGR*",$C:$C,"*DST_kt*")/23.2</f>
        <v>768.55174528821499</v>
      </c>
      <c r="R9" s="3">
        <f t="shared" si="8"/>
        <v>795.33314899084985</v>
      </c>
      <c r="S9" s="3">
        <f t="shared" si="8"/>
        <v>736.30488152961652</v>
      </c>
      <c r="T9" s="3">
        <f t="shared" si="8"/>
        <v>706.18144609334388</v>
      </c>
      <c r="U9" s="3">
        <f t="shared" si="8"/>
        <v>740.64834658111477</v>
      </c>
      <c r="V9" s="3">
        <f t="shared" si="8"/>
        <v>742.12813364930332</v>
      </c>
      <c r="W9" s="3">
        <f t="shared" si="8"/>
        <v>742.12813364930332</v>
      </c>
      <c r="X9" s="3">
        <f t="shared" si="8"/>
        <v>781.21641287973875</v>
      </c>
    </row>
    <row r="10" spans="1:24">
      <c r="A10" s="38">
        <f>[7]Input!A10</f>
        <v>8</v>
      </c>
      <c r="B10" s="38" t="str">
        <f>[7]Input!B10</f>
        <v>ELC_FT_OIL</v>
      </c>
      <c r="C10" s="38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479.77687337031313</v>
      </c>
      <c r="G10" s="3">
        <f>[7]Input!G10</f>
        <v>371.17073824844891</v>
      </c>
      <c r="H10" s="3">
        <f>[7]Input!H10</f>
        <v>229.8056623868255</v>
      </c>
      <c r="I10" s="3">
        <f>[7]Input!I10</f>
        <v>66.491754852318294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[7]Input!A11</f>
        <v>9</v>
      </c>
      <c r="B11" s="38" t="str">
        <f>[7]Input!B11</f>
        <v>ELC_FT_OIL</v>
      </c>
      <c r="C11" s="38" t="str">
        <f>[7]Input!C11</f>
        <v>PRI_OIL_PTC</v>
      </c>
      <c r="D11" s="3">
        <f>[7]Input!D11</f>
        <v>31.85428925635518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8.0044668921253823</v>
      </c>
      <c r="I11" s="3">
        <f>[7]Input!I11</f>
        <v>0</v>
      </c>
      <c r="J11" s="3">
        <f>[7]Input!J11</f>
        <v>0</v>
      </c>
      <c r="K11" s="3">
        <f>[7]Input!K11</f>
        <v>0</v>
      </c>
      <c r="L11" s="3">
        <f>[7]Input!L11</f>
        <v>0</v>
      </c>
      <c r="N11" s="38" t="s">
        <v>77</v>
      </c>
      <c r="O11" s="38" t="s">
        <v>43</v>
      </c>
      <c r="P11" s="3">
        <f>SUMIFS(D:D,$B:$B,"*COM*",$C:$C,"*BIO*")</f>
        <v>144.20500000000004</v>
      </c>
      <c r="Q11" s="3">
        <f t="shared" ref="Q11:X11" si="10">SUMIFS(E:E,$B:$B,"*COM*",$C:$C,"*BIO*")</f>
        <v>164.78200000000001</v>
      </c>
      <c r="R11" s="3">
        <f t="shared" si="10"/>
        <v>189.00700000000001</v>
      </c>
      <c r="S11" s="3">
        <f t="shared" si="10"/>
        <v>106.47088873583532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189.00700000000001</v>
      </c>
      <c r="W11" s="3">
        <f t="shared" si="10"/>
        <v>189.00700000000006</v>
      </c>
      <c r="X11" s="3">
        <f t="shared" si="10"/>
        <v>189.00700000000001</v>
      </c>
    </row>
    <row r="12" spans="1:24">
      <c r="A12" s="38">
        <f>[7]Input!A12</f>
        <v>10</v>
      </c>
      <c r="B12" s="38" t="str">
        <f>[7]Input!B12</f>
        <v>ELC_FT_OIL</v>
      </c>
      <c r="C12" s="38" t="str">
        <f>[7]Input!C12</f>
        <v>PRI_OIL_LPG</v>
      </c>
      <c r="D12" s="3">
        <f>[7]Input!D12</f>
        <v>1.027557717946942</v>
      </c>
      <c r="E12" s="3">
        <f>[7]Input!E12</f>
        <v>0.73638645235858891</v>
      </c>
      <c r="F12" s="3">
        <f>[7]Input!F12</f>
        <v>0.53907513861832934</v>
      </c>
      <c r="G12" s="3">
        <f>[7]Input!G12</f>
        <v>0.41704577331286402</v>
      </c>
      <c r="H12" s="3">
        <f>[7]Input!H12</f>
        <v>0.2582086094233994</v>
      </c>
      <c r="I12" s="3">
        <f>[7]Input!I12</f>
        <v>0</v>
      </c>
      <c r="J12" s="3">
        <f>[7]Input!J12</f>
        <v>0</v>
      </c>
      <c r="K12" s="3">
        <f>[7]Input!K12</f>
        <v>0</v>
      </c>
      <c r="L12" s="3">
        <f>[7]Input!L12</f>
        <v>0</v>
      </c>
      <c r="N12" s="38" t="s">
        <v>77</v>
      </c>
      <c r="O12" s="38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204.29400000000001</v>
      </c>
      <c r="R12" s="3">
        <f t="shared" si="11"/>
        <v>192.86299999999991</v>
      </c>
      <c r="S12" s="3">
        <f t="shared" si="11"/>
        <v>237.34899999999999</v>
      </c>
      <c r="T12" s="3">
        <f t="shared" si="11"/>
        <v>237.34899999999999</v>
      </c>
      <c r="U12" s="3">
        <f t="shared" si="11"/>
        <v>237.3489999999999</v>
      </c>
      <c r="V12" s="3">
        <f t="shared" si="11"/>
        <v>237.3489999999999</v>
      </c>
      <c r="W12" s="3">
        <f t="shared" si="11"/>
        <v>237.3489999999999</v>
      </c>
      <c r="X12" s="3">
        <f t="shared" si="11"/>
        <v>237.34899999999999</v>
      </c>
    </row>
    <row r="13" spans="1:24">
      <c r="A13" s="38">
        <f>[7]Input!A13</f>
        <v>11</v>
      </c>
      <c r="B13" s="38" t="str">
        <f>[7]Input!B13</f>
        <v>ELC_FT_COA</v>
      </c>
      <c r="C13" s="38" t="str">
        <f>[7]Input!C13</f>
        <v>PRI_GAS_BFG</v>
      </c>
      <c r="D13" s="3">
        <f>[7]Input!D13</f>
        <v>0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8.1364128441097705</v>
      </c>
      <c r="J13" s="3">
        <f>[7]Input!J13</f>
        <v>0.1058064725497756</v>
      </c>
      <c r="K13" s="3">
        <f>[7]Input!K13</f>
        <v>0.1058064725497237</v>
      </c>
      <c r="L13" s="3">
        <f>[7]Input!L13</f>
        <v>-1.090038048712216E-8</v>
      </c>
      <c r="N13" s="38" t="s">
        <v>77</v>
      </c>
      <c r="O13" s="38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3261.2</v>
      </c>
      <c r="R13" s="3">
        <f t="shared" si="12"/>
        <v>3036.045000000001</v>
      </c>
      <c r="S13" s="3">
        <f t="shared" si="12"/>
        <v>3354.4720683257351</v>
      </c>
      <c r="T13" s="3">
        <f t="shared" si="12"/>
        <v>4016.0460870535908</v>
      </c>
      <c r="U13" s="3">
        <f t="shared" si="12"/>
        <v>3833.8008808954469</v>
      </c>
      <c r="V13" s="3">
        <f t="shared" si="12"/>
        <v>4009.0511144152251</v>
      </c>
      <c r="W13" s="3">
        <f t="shared" si="12"/>
        <v>3924.169930648739</v>
      </c>
      <c r="X13" s="3">
        <f t="shared" si="12"/>
        <v>3807.9248865010918</v>
      </c>
    </row>
    <row r="14" spans="1:24">
      <c r="A14" s="38">
        <f>[7]Input!A14</f>
        <v>12</v>
      </c>
      <c r="B14" s="38" t="str">
        <f>[7]Input!B14</f>
        <v>ELC_FT_COA</v>
      </c>
      <c r="C14" s="38" t="str">
        <f>[7]Input!C14</f>
        <v>PRI_GAS_COG</v>
      </c>
      <c r="D14" s="3">
        <f>[7]Input!D14</f>
        <v>36.762055194416362</v>
      </c>
      <c r="E14" s="3">
        <f>[7]Input!E14</f>
        <v>0</v>
      </c>
      <c r="F14" s="3">
        <f>[7]Input!F14</f>
        <v>0</v>
      </c>
      <c r="G14" s="3">
        <f>[7]Input!G14</f>
        <v>0</v>
      </c>
      <c r="H14" s="3">
        <f>[7]Input!H14</f>
        <v>0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9.423961829889782</v>
      </c>
      <c r="S14" s="3">
        <f t="shared" si="13"/>
        <v>4.8514881974502142</v>
      </c>
      <c r="T14" s="3">
        <f t="shared" si="13"/>
        <v>0.1947015814467149</v>
      </c>
      <c r="U14" s="3">
        <f t="shared" si="13"/>
        <v>0.26398318050609137</v>
      </c>
      <c r="V14" s="3">
        <f t="shared" si="13"/>
        <v>0.33227235939510857</v>
      </c>
      <c r="W14" s="3">
        <f t="shared" si="13"/>
        <v>0.39850130693383301</v>
      </c>
      <c r="X14" s="3">
        <f t="shared" si="13"/>
        <v>0.45538732547689431</v>
      </c>
    </row>
    <row r="15" spans="1:24">
      <c r="A15" s="38">
        <f>[7]Input!A15</f>
        <v>13</v>
      </c>
      <c r="B15" s="38" t="str">
        <f>[7]Input!B15</f>
        <v>ELC_FT_COA</v>
      </c>
      <c r="C15" s="38" t="str">
        <f>[7]Input!C15</f>
        <v>PRI_GAS_OXY</v>
      </c>
      <c r="D15" s="3">
        <f>[7]Input!D15</f>
        <v>6.5732438690344699</v>
      </c>
      <c r="E15" s="3">
        <f>[7]Input!E15</f>
        <v>5.5400275811959609</v>
      </c>
      <c r="F15" s="3">
        <f>[7]Input!F15</f>
        <v>4.8654249285016009</v>
      </c>
      <c r="G15" s="3">
        <f>[7]Input!G15</f>
        <v>2.6261374411036762</v>
      </c>
      <c r="H15" s="3">
        <f>[7]Input!H15</f>
        <v>1.5541081138751569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401.55077641078731</v>
      </c>
      <c r="T15" s="3">
        <f t="shared" si="14"/>
        <v>517.22799999999984</v>
      </c>
      <c r="U15" s="3">
        <f t="shared" si="14"/>
        <v>296.83190157948462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[7]Input!A16</f>
        <v>14</v>
      </c>
      <c r="B16" s="38" t="str">
        <f>[7]Input!B16</f>
        <v>ELC_FT_COA</v>
      </c>
      <c r="C16" s="38" t="str">
        <f>[7]Input!C16</f>
        <v>PRI_COA_BCO</v>
      </c>
      <c r="D16" s="3">
        <f>[7]Input!D16</f>
        <v>4595.2568993020341</v>
      </c>
      <c r="E16" s="3">
        <f>[7]Input!E16</f>
        <v>4368.7568040785163</v>
      </c>
      <c r="F16" s="3">
        <f>[7]Input!F16</f>
        <v>2432.7124642508011</v>
      </c>
      <c r="G16" s="3">
        <f>[7]Input!G16</f>
        <v>864.72701297300898</v>
      </c>
      <c r="H16" s="3">
        <f>[7]Input!H16</f>
        <v>274.3531215507623</v>
      </c>
      <c r="I16" s="3">
        <f>[7]Input!I16</f>
        <v>190.92586994437841</v>
      </c>
      <c r="J16" s="3">
        <f>[7]Input!J16</f>
        <v>0.96576621260970286</v>
      </c>
      <c r="K16" s="3">
        <f>[7]Input!K16</f>
        <v>1.320413130076227</v>
      </c>
      <c r="L16" s="3">
        <f>[7]Input!L16</f>
        <v>2.0596993432016739</v>
      </c>
      <c r="N16" s="38" t="s">
        <v>77</v>
      </c>
      <c r="O16" s="38" t="s">
        <v>8</v>
      </c>
      <c r="P16" s="3">
        <f>SUMIFS(D:D,$B:$B,"*COM*",$C:$C,"*GAS*")-SUMIFS(D:D,$B:$B,"*COM*",$C:$C,"*BIO_GAS*")</f>
        <v>2036.6297236824739</v>
      </c>
      <c r="Q16" s="3">
        <f t="shared" ref="Q16:X16" si="15">SUMIFS(E:E,$B:$B,"*COM*",$C:$C,"*GAS*")-SUMIFS(E:E,$B:$B,"*COM*",$C:$C,"*BIO_GAS*")</f>
        <v>2085.073733030084</v>
      </c>
      <c r="R16" s="3">
        <f t="shared" si="15"/>
        <v>2049.080164266808</v>
      </c>
      <c r="S16" s="3">
        <f t="shared" si="15"/>
        <v>2134.1380241214079</v>
      </c>
      <c r="T16" s="3">
        <f t="shared" si="15"/>
        <v>1326.232889932181</v>
      </c>
      <c r="U16" s="3">
        <f t="shared" si="15"/>
        <v>1388.0218221329681</v>
      </c>
      <c r="V16" s="3">
        <f t="shared" si="15"/>
        <v>1487.1279996361541</v>
      </c>
      <c r="W16" s="3">
        <f t="shared" si="15"/>
        <v>1455.072958980649</v>
      </c>
      <c r="X16" s="3">
        <f t="shared" si="15"/>
        <v>1705.920350483075</v>
      </c>
    </row>
    <row r="17" spans="1:24">
      <c r="A17" s="38">
        <f>[7]Input!A17</f>
        <v>15</v>
      </c>
      <c r="B17" s="38" t="str">
        <f>[7]Input!B17</f>
        <v>ELC_FT_COA</v>
      </c>
      <c r="C17" s="38" t="str">
        <f>[7]Input!C17</f>
        <v>PRI_COA_HCO</v>
      </c>
      <c r="D17" s="3">
        <f>[7]Input!D17</f>
        <v>4551.9216002385847</v>
      </c>
      <c r="E17" s="3">
        <f>[7]Input!E17</f>
        <v>4373.2547300170809</v>
      </c>
      <c r="F17" s="3">
        <f>[7]Input!F17</f>
        <v>2427.8470393223001</v>
      </c>
      <c r="G17" s="3">
        <f>[7]Input!G17</f>
        <v>1758.7842906896201</v>
      </c>
      <c r="H17" s="3">
        <f>[7]Input!H17</f>
        <v>1278.200884210519</v>
      </c>
      <c r="I17" s="3">
        <f>[7]Input!I17</f>
        <v>343.36524015216338</v>
      </c>
      <c r="J17" s="3">
        <f>[7]Input!J17</f>
        <v>5.9821921514922263</v>
      </c>
      <c r="K17" s="3">
        <f>[7]Input!K17</f>
        <v>5.6275452340223149</v>
      </c>
      <c r="L17" s="3">
        <f>[7]Input!L17</f>
        <v>4.9940655051765752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815.75870834207342</v>
      </c>
      <c r="Q17" s="3">
        <f t="shared" ref="Q17:X17" si="16">SUMIFS(E:E,$B:$B,"*COM*",$C:$C,"*OIL*")-SUMIFS(E:E,$B:$B,"*COM*",$C:$C,"*kt*")+SUMIFS(E:E,$B:$B,"*COM*",$C:$C,"*DST_kt*")/23.2</f>
        <v>720.67817760779678</v>
      </c>
      <c r="R17" s="3">
        <f t="shared" si="16"/>
        <v>542.06790889236697</v>
      </c>
      <c r="S17" s="3">
        <f t="shared" si="16"/>
        <v>1032.1735430119743</v>
      </c>
      <c r="T17" s="3">
        <f t="shared" si="16"/>
        <v>1031.546574178029</v>
      </c>
      <c r="U17" s="3">
        <f t="shared" si="16"/>
        <v>1031.546574178029</v>
      </c>
      <c r="V17" s="3">
        <f t="shared" si="16"/>
        <v>1031.546574178029</v>
      </c>
      <c r="W17" s="3">
        <f t="shared" si="16"/>
        <v>1031.546574178029</v>
      </c>
      <c r="X17" s="3">
        <f t="shared" si="16"/>
        <v>1031.546574178029</v>
      </c>
    </row>
    <row r="18" spans="1:24">
      <c r="A18" s="38">
        <f>[7]Input!A18</f>
        <v>16</v>
      </c>
      <c r="B18" s="38" t="str">
        <f>[7]Input!B18</f>
        <v>ELC_FT_BIO</v>
      </c>
      <c r="C18" s="38" t="str">
        <f>[7]Input!C18</f>
        <v>RNW_POT_BIO_MUN</v>
      </c>
      <c r="D18" s="3">
        <f>[7]Input!D18</f>
        <v>85.311052631578974</v>
      </c>
      <c r="E18" s="3">
        <f>[7]Input!E18</f>
        <v>20.848230321872769</v>
      </c>
      <c r="F18" s="3">
        <f>[7]Input!F18</f>
        <v>0.114</v>
      </c>
      <c r="G18" s="3">
        <f>[7]Input!G18</f>
        <v>353.9204414008916</v>
      </c>
      <c r="H18" s="3">
        <f>[7]Input!H18</f>
        <v>306.5715761379916</v>
      </c>
      <c r="I18" s="3">
        <f>[7]Input!I18</f>
        <v>136.46064551141521</v>
      </c>
      <c r="J18" s="3">
        <f>[7]Input!J18</f>
        <v>108.5598101095153</v>
      </c>
      <c r="K18" s="3">
        <f>[7]Input!K18</f>
        <v>450.75534757136307</v>
      </c>
      <c r="L18" s="3">
        <f>[7]Input!L18</f>
        <v>592.13827044497259</v>
      </c>
      <c r="N18" s="38" t="s">
        <v>77</v>
      </c>
      <c r="O18" s="38" t="s">
        <v>46</v>
      </c>
      <c r="P18" s="3">
        <f>SUMIFS(D:D,$B:$B,"*COM*",$C:$C,"*SOL*")</f>
        <v>176.10376395232731</v>
      </c>
      <c r="Q18" s="3">
        <f t="shared" ref="Q18:X18" si="17">SUMIFS(E:E,$B:$B,"*COM*",$C:$C,"*SOL*")</f>
        <v>477.29409897619922</v>
      </c>
      <c r="R18" s="3">
        <f t="shared" si="17"/>
        <v>768.87291366911347</v>
      </c>
      <c r="S18" s="3">
        <f t="shared" si="17"/>
        <v>768.87291366911347</v>
      </c>
      <c r="T18" s="3">
        <f t="shared" si="17"/>
        <v>768.87291366911393</v>
      </c>
      <c r="U18" s="3">
        <f t="shared" si="17"/>
        <v>768.87291366911347</v>
      </c>
      <c r="V18" s="3">
        <f t="shared" si="17"/>
        <v>768.87291366911347</v>
      </c>
      <c r="W18" s="3">
        <f t="shared" si="17"/>
        <v>768.8729136691137</v>
      </c>
      <c r="X18" s="3">
        <f t="shared" si="17"/>
        <v>768.87291366911347</v>
      </c>
    </row>
    <row r="19" spans="1:24">
      <c r="A19" s="38">
        <f>[7]Input!A19</f>
        <v>17</v>
      </c>
      <c r="B19" s="38" t="str">
        <f>[7]Input!B19</f>
        <v>ELC_FT_BIO</v>
      </c>
      <c r="C19" s="38" t="str">
        <f>[7]Input!C19</f>
        <v>RNW_POT_BIO_GAS</v>
      </c>
      <c r="D19" s="3">
        <f>[7]Input!D19</f>
        <v>189.7413239473548</v>
      </c>
      <c r="E19" s="3">
        <f>[7]Input!E19</f>
        <v>255.7471733079453</v>
      </c>
      <c r="F19" s="3">
        <f>[7]Input!F19</f>
        <v>581.89221026174323</v>
      </c>
      <c r="G19" s="3">
        <f>[7]Input!G19</f>
        <v>0</v>
      </c>
      <c r="H19" s="3">
        <f>[7]Input!H19</f>
        <v>0</v>
      </c>
      <c r="I19" s="3">
        <f>[7]Input!I19</f>
        <v>0</v>
      </c>
      <c r="J19" s="3">
        <f>[7]Input!J19</f>
        <v>0</v>
      </c>
      <c r="K19" s="3">
        <f>[7]Input!K19</f>
        <v>0</v>
      </c>
      <c r="L19" s="3">
        <f>[7]Input!L19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[7]Input!A20</f>
        <v>18</v>
      </c>
      <c r="B20" s="38" t="str">
        <f>[7]Input!B20</f>
        <v>ELC_FT_BIO</v>
      </c>
      <c r="C20" s="38" t="str">
        <f>[7]Input!C20</f>
        <v>RNW_POT_BIO_WOD</v>
      </c>
      <c r="D20" s="3">
        <f>[7]Input!D20</f>
        <v>1417.251007232843</v>
      </c>
      <c r="E20" s="3">
        <f>[7]Input!E20</f>
        <v>1190.6603284297451</v>
      </c>
      <c r="F20" s="3">
        <f>[7]Input!F20</f>
        <v>947.25785102891973</v>
      </c>
      <c r="G20" s="3">
        <f>[7]Input!G20</f>
        <v>881.22689459126855</v>
      </c>
      <c r="H20" s="3">
        <f>[7]Input!H20</f>
        <v>754.12162994206938</v>
      </c>
      <c r="I20" s="3">
        <f>[7]Input!I20</f>
        <v>711.1210036278095</v>
      </c>
      <c r="J20" s="3">
        <f>[7]Input!J20</f>
        <v>357.68910344931038</v>
      </c>
      <c r="K20" s="3">
        <f>[7]Input!K20</f>
        <v>488.74128008367228</v>
      </c>
      <c r="L20" s="3">
        <f>[7]Input!L20</f>
        <v>736.60868747573295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[7]Input!A21</f>
        <v>19</v>
      </c>
      <c r="B21" s="38" t="str">
        <f>[7]Input!B21</f>
        <v>ELC_FT_BIO</v>
      </c>
      <c r="C21" s="38" t="str">
        <f>[7]Input!C21</f>
        <v>RNW_POT_BIO_SLU</v>
      </c>
      <c r="D21" s="3">
        <f>[7]Input!D21</f>
        <v>1.141578947368421</v>
      </c>
      <c r="E21" s="3">
        <f>[7]Input!E21</f>
        <v>9.0785917738811683</v>
      </c>
      <c r="F21" s="3">
        <f>[7]Input!F21</f>
        <v>0</v>
      </c>
      <c r="G21" s="3">
        <f>[7]Input!G21</f>
        <v>0</v>
      </c>
      <c r="H21" s="3">
        <f>[7]Input!H21</f>
        <v>0</v>
      </c>
      <c r="I21" s="3">
        <f>[7]Input!I21</f>
        <v>0</v>
      </c>
      <c r="J21" s="3">
        <f>[7]Input!J21</f>
        <v>29.16535688614654</v>
      </c>
      <c r="K21" s="3">
        <f>[7]Input!K21</f>
        <v>48.3</v>
      </c>
      <c r="L21" s="3">
        <f>[7]Input!L21</f>
        <v>0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[7]Input!A22</f>
        <v>20</v>
      </c>
      <c r="B22" s="38" t="str">
        <f>[7]Input!B22</f>
        <v>ELC_FT_CRP</v>
      </c>
      <c r="C22" s="38" t="str">
        <f>[7]Input!C22</f>
        <v>RNW_POT_BIO_CRP_STC</v>
      </c>
      <c r="D22" s="3">
        <f>[7]Input!D22</f>
        <v>172.7</v>
      </c>
      <c r="E22" s="3">
        <f>[7]Input!E22</f>
        <v>0</v>
      </c>
      <c r="F22" s="3">
        <f>[7]Input!F22</f>
        <v>0</v>
      </c>
      <c r="G22" s="3">
        <f>[7]Input!G22</f>
        <v>0</v>
      </c>
      <c r="H22" s="3">
        <f>[7]Input!H22</f>
        <v>0</v>
      </c>
      <c r="I22" s="3">
        <f>[7]Input!I22</f>
        <v>0</v>
      </c>
      <c r="J22" s="3">
        <f>[7]Input!J22</f>
        <v>0</v>
      </c>
      <c r="K22" s="3">
        <f>[7]Input!K22</f>
        <v>0</v>
      </c>
      <c r="L22" s="3">
        <f>[7]Input!L22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0.14286614375720391</v>
      </c>
      <c r="R22" s="3">
        <f t="shared" si="21"/>
        <v>0.14286614375723289</v>
      </c>
      <c r="S22" s="3">
        <f t="shared" si="21"/>
        <v>9.0009000900091113E-6</v>
      </c>
      <c r="T22" s="3">
        <f t="shared" si="21"/>
        <v>2.8488952289039422</v>
      </c>
      <c r="U22" s="3">
        <f t="shared" si="21"/>
        <v>2.8595608698639978</v>
      </c>
      <c r="V22" s="3">
        <f t="shared" si="21"/>
        <v>14.32657954463213</v>
      </c>
      <c r="W22" s="3">
        <f t="shared" si="21"/>
        <v>14.50020738477517</v>
      </c>
      <c r="X22" s="3">
        <f t="shared" si="21"/>
        <v>14.42877431289633</v>
      </c>
    </row>
    <row r="23" spans="1:24">
      <c r="A23" s="38">
        <f>[7]Input!A23</f>
        <v>21</v>
      </c>
      <c r="B23" s="38" t="str">
        <f>[7]Input!B23</f>
        <v>ELC_FT_MUN</v>
      </c>
      <c r="C23" s="38" t="str">
        <f>[7]Input!C23</f>
        <v>RNW_POT_BIO_MUN</v>
      </c>
      <c r="D23" s="3">
        <f>[7]Input!D23</f>
        <v>338.98894736842101</v>
      </c>
      <c r="E23" s="3">
        <f>[7]Input!E23</f>
        <v>426.80176967812719</v>
      </c>
      <c r="F23" s="3">
        <f>[7]Input!F23</f>
        <v>462.30526315789479</v>
      </c>
      <c r="G23" s="3">
        <f>[7]Input!G23</f>
        <v>143.72542007438801</v>
      </c>
      <c r="H23" s="3">
        <f>[7]Input!H23</f>
        <v>170.84342386200831</v>
      </c>
      <c r="I23" s="3">
        <f>[7]Input!I23</f>
        <v>95.507335977203184</v>
      </c>
      <c r="J23" s="3">
        <f>[7]Input!J23</f>
        <v>0</v>
      </c>
      <c r="K23" s="3">
        <f>[7]Input!K23</f>
        <v>0</v>
      </c>
      <c r="L23" s="3">
        <f>[7]Input!L23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[7]Input!A24</f>
        <v>22</v>
      </c>
      <c r="B24" s="38" t="str">
        <f>[7]Input!B24</f>
        <v>ELC_FT_MUN</v>
      </c>
      <c r="C24" s="38" t="str">
        <f>[7]Input!C24</f>
        <v>RNW_POT_BIO_SLU</v>
      </c>
      <c r="D24" s="3">
        <f>[7]Input!D24</f>
        <v>22.958421052631579</v>
      </c>
      <c r="E24" s="3">
        <f>[7]Input!E24</f>
        <v>4.5666513745043886</v>
      </c>
      <c r="F24" s="3">
        <f>[7]Input!F24</f>
        <v>27.8</v>
      </c>
      <c r="G24" s="3">
        <f>[7]Input!G24</f>
        <v>0</v>
      </c>
      <c r="H24" s="3">
        <f>[7]Input!H24</f>
        <v>0</v>
      </c>
      <c r="I24" s="3">
        <f>[7]Input!I24</f>
        <v>19.585966178619589</v>
      </c>
      <c r="J24" s="3">
        <f>[7]Input!J24</f>
        <v>0</v>
      </c>
      <c r="K24" s="3">
        <f>[7]Input!K24</f>
        <v>0</v>
      </c>
      <c r="L24" s="3">
        <f>[7]Input!L24</f>
        <v>0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835.86246488783434</v>
      </c>
      <c r="Q24" s="3">
        <f t="shared" ref="Q24:X24" si="23">SUMIFS(E:E,$B:$B,"*IND*",$C:$C,"*BIO*")-SUMIFS(E:E,$B:$B,"*IND*",$C:$C,"*BIO_ETH*")+SUMIFS(E:E,$B:$B,"*IND*",$C:$C,"*BIO_ETH*")*0.027</f>
        <v>973.6633403507393</v>
      </c>
      <c r="R24" s="3">
        <f t="shared" si="23"/>
        <v>689.41353374593768</v>
      </c>
      <c r="S24" s="3">
        <f t="shared" si="23"/>
        <v>907.34262167912107</v>
      </c>
      <c r="T24" s="3">
        <f t="shared" si="23"/>
        <v>911.00405224570898</v>
      </c>
      <c r="U24" s="3">
        <f t="shared" si="23"/>
        <v>914.72224460285111</v>
      </c>
      <c r="V24" s="3">
        <f t="shared" si="23"/>
        <v>914.33101294789981</v>
      </c>
      <c r="W24" s="3">
        <f t="shared" si="23"/>
        <v>914.48427739574379</v>
      </c>
      <c r="X24" s="3">
        <f t="shared" si="23"/>
        <v>914.48724898495186</v>
      </c>
    </row>
    <row r="25" spans="1:24">
      <c r="A25" s="38">
        <f>[7]Input!A25</f>
        <v>23</v>
      </c>
      <c r="B25" s="38" t="str">
        <f>[7]Input!B25</f>
        <v>ELC_FT_HYD</v>
      </c>
      <c r="C25" s="38" t="str">
        <f>[7]Input!C25</f>
        <v>RNW_POT_HYD</v>
      </c>
      <c r="D25" s="3">
        <f>[7]Input!D25</f>
        <v>2088.7800000000002</v>
      </c>
      <c r="E25" s="3">
        <f>[7]Input!E25</f>
        <v>2123.37</v>
      </c>
      <c r="F25" s="3">
        <f>[7]Input!F25</f>
        <v>2231.010000000002</v>
      </c>
      <c r="G25" s="3">
        <f>[7]Input!G25</f>
        <v>2312.2321005988179</v>
      </c>
      <c r="H25" s="3">
        <f>[7]Input!H25</f>
        <v>2361.3860388791809</v>
      </c>
      <c r="I25" s="3">
        <f>[7]Input!I25</f>
        <v>2108.7790652166441</v>
      </c>
      <c r="J25" s="3">
        <f>[7]Input!J25</f>
        <v>1635.912499730548</v>
      </c>
      <c r="K25" s="3">
        <f>[7]Input!K25</f>
        <v>1343.4591204578551</v>
      </c>
      <c r="L25" s="3">
        <f>[7]Input!L25</f>
        <v>1269.9635522611779</v>
      </c>
      <c r="N25" s="38" t="s">
        <v>80</v>
      </c>
      <c r="O25" s="38" t="s">
        <v>34</v>
      </c>
      <c r="P25" s="3">
        <f>SUMIFS(D:D,$B:$B,"*IND*",$C:$C,"*COA_BCO*")+SUMIFS(D:D,$B:$B,"*IND*",$C:$C,"*COA_HCO*")</f>
        <v>633.51599151255766</v>
      </c>
      <c r="Q25" s="3">
        <f t="shared" ref="Q25:X25" si="24">SUMIFS(E:E,$B:$B,"*IND*",$C:$C,"*COA_BCO*")+SUMIFS(E:E,$B:$B,"*IND*",$C:$C,"*COA_HCO*")</f>
        <v>598.06652785661652</v>
      </c>
      <c r="R25" s="3">
        <f t="shared" si="24"/>
        <v>546.51990150016786</v>
      </c>
      <c r="S25" s="3">
        <f t="shared" si="24"/>
        <v>837.99803153183086</v>
      </c>
      <c r="T25" s="3">
        <f t="shared" si="24"/>
        <v>927.36763237670607</v>
      </c>
      <c r="U25" s="3">
        <f t="shared" si="24"/>
        <v>1051.603043254541</v>
      </c>
      <c r="V25" s="3">
        <f t="shared" si="24"/>
        <v>1083.2684904507341</v>
      </c>
      <c r="W25" s="3">
        <f t="shared" si="24"/>
        <v>1068.112299322454</v>
      </c>
      <c r="X25" s="3">
        <f t="shared" si="24"/>
        <v>1043.9183704693171</v>
      </c>
    </row>
    <row r="26" spans="1:24">
      <c r="A26" s="38">
        <f>[7]Input!A26</f>
        <v>24</v>
      </c>
      <c r="B26" s="38" t="str">
        <f>[7]Input!B26</f>
        <v>ELC_FT_GEO</v>
      </c>
      <c r="C26" s="38" t="str">
        <f>[7]Input!C26</f>
        <v>RNW_POT_GEO</v>
      </c>
      <c r="D26" s="3">
        <f>[7]Input!D26</f>
        <v>173.64020960838701</v>
      </c>
      <c r="E26" s="3">
        <f>[7]Input!E26</f>
        <v>182.8141320302347</v>
      </c>
      <c r="F26" s="3">
        <f>[7]Input!F26</f>
        <v>200.5605544520825</v>
      </c>
      <c r="G26" s="3">
        <f>[7]Input!G26</f>
        <v>176.6639994051767</v>
      </c>
      <c r="H26" s="3">
        <f>[7]Input!H26</f>
        <v>263.77302975548912</v>
      </c>
      <c r="I26" s="3">
        <f>[7]Input!I26</f>
        <v>272.74004904197773</v>
      </c>
      <c r="J26" s="3">
        <f>[7]Input!J26</f>
        <v>348.83280034513859</v>
      </c>
      <c r="K26" s="3">
        <f>[7]Input!K26</f>
        <v>403.90681486385182</v>
      </c>
      <c r="L26" s="3">
        <f>[7]Input!L26</f>
        <v>463.84992884530851</v>
      </c>
      <c r="N26" s="38" t="s">
        <v>80</v>
      </c>
      <c r="O26" s="38" t="s">
        <v>14</v>
      </c>
      <c r="P26" s="3">
        <f>SUMIFS(D:D,$B:$B,"*IND*",$C:$C,"*ELC*")</f>
        <v>4145.9370000000008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4290.5283003947843</v>
      </c>
      <c r="T26" s="3">
        <f t="shared" si="25"/>
        <v>4308.3822273448004</v>
      </c>
      <c r="U26" s="3">
        <f t="shared" si="25"/>
        <v>4221.4567355888703</v>
      </c>
      <c r="V26" s="3">
        <f t="shared" si="25"/>
        <v>4202.6640816843164</v>
      </c>
      <c r="W26" s="3">
        <f t="shared" si="25"/>
        <v>4267.8234835602298</v>
      </c>
      <c r="X26" s="3">
        <f t="shared" si="25"/>
        <v>4261.5456187438349</v>
      </c>
    </row>
    <row r="27" spans="1:24">
      <c r="A27" s="38">
        <f>[7]Input!A27</f>
        <v>25</v>
      </c>
      <c r="B27" s="38" t="str">
        <f>[7]Input!B27</f>
        <v>ELC_FT_SOL_PV</v>
      </c>
      <c r="C27" s="38" t="str">
        <f>[7]Input!C27</f>
        <v>RNW_POT_SOL_PV</v>
      </c>
      <c r="D27" s="3">
        <f>[7]Input!D27</f>
        <v>164.23</v>
      </c>
      <c r="E27" s="3">
        <f>[7]Input!E27</f>
        <v>361.67999999999989</v>
      </c>
      <c r="F27" s="3">
        <f>[7]Input!F27</f>
        <v>583.67999999999995</v>
      </c>
      <c r="G27" s="3">
        <f>[7]Input!G27</f>
        <v>1414.4182092757831</v>
      </c>
      <c r="H27" s="3">
        <f>[7]Input!H27</f>
        <v>1996.59678670467</v>
      </c>
      <c r="I27" s="3">
        <f>[7]Input!I27</f>
        <v>2802.63836549383</v>
      </c>
      <c r="J27" s="3">
        <f>[7]Input!J27</f>
        <v>2695.9264706140821</v>
      </c>
      <c r="K27" s="3">
        <f>[7]Input!K27</f>
        <v>2744.6730377349731</v>
      </c>
      <c r="L27" s="3">
        <f>[7]Input!L27</f>
        <v>2821.6413080512971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149.62569640286696</v>
      </c>
      <c r="R27" s="3">
        <f t="shared" si="26"/>
        <v>149.62569640286694</v>
      </c>
      <c r="S27" s="3">
        <f t="shared" si="26"/>
        <v>177.73343398097799</v>
      </c>
      <c r="T27" s="3">
        <f t="shared" si="26"/>
        <v>231.34708279851708</v>
      </c>
      <c r="U27" s="3">
        <f t="shared" si="26"/>
        <v>249.05524058758976</v>
      </c>
      <c r="V27" s="3">
        <f t="shared" si="26"/>
        <v>251.99756933079993</v>
      </c>
      <c r="W27" s="3">
        <f t="shared" si="26"/>
        <v>251.99756933079999</v>
      </c>
      <c r="X27" s="3">
        <f t="shared" si="26"/>
        <v>254.93064149179301</v>
      </c>
    </row>
    <row r="28" spans="1:24">
      <c r="A28" s="38">
        <f>[7]Input!A28</f>
        <v>26</v>
      </c>
      <c r="B28" s="38" t="str">
        <f>[7]Input!B28</f>
        <v>ELC_FT_SOL_TH</v>
      </c>
      <c r="C28" s="38" t="str">
        <f>[7]Input!C28</f>
        <v>RNW_POT_SOL_TH</v>
      </c>
      <c r="D28" s="3">
        <f>[7]Input!D28</f>
        <v>0.21202643928571421</v>
      </c>
      <c r="E28" s="3">
        <f>[7]Input!E28</f>
        <v>1.085192100765306</v>
      </c>
      <c r="F28" s="3">
        <f>[7]Input!F28</f>
        <v>2.9032557214285708</v>
      </c>
      <c r="G28" s="3">
        <f>[7]Input!G28</f>
        <v>2.883412271428571</v>
      </c>
      <c r="H28" s="3">
        <f>[7]Input!H28</f>
        <v>2.730916182142856</v>
      </c>
      <c r="I28" s="3">
        <f>[7]Input!I28</f>
        <v>1.8328099070667729</v>
      </c>
      <c r="J28" s="3">
        <f>[7]Input!J28</f>
        <v>0</v>
      </c>
      <c r="K28" s="3">
        <f>[7]Input!K28</f>
        <v>0</v>
      </c>
      <c r="L28" s="3">
        <f>[7]Input!L28</f>
        <v>0</v>
      </c>
      <c r="N28" s="38" t="s">
        <v>80</v>
      </c>
      <c r="O28" s="38" t="s">
        <v>45</v>
      </c>
      <c r="P28" s="3">
        <f>SUMIFS(D:D,$B:$B,"*IND*",$C:$C,"*GEO*")</f>
        <v>2.0070000000000001</v>
      </c>
      <c r="Q28" s="3">
        <f t="shared" ref="Q28:X28" si="27">SUMIFS(E:E,$B:$B,"*IND*",$C:$C,"*GEO*")</f>
        <v>32.706076892800937</v>
      </c>
      <c r="R28" s="3">
        <f t="shared" si="27"/>
        <v>0.62847222222222221</v>
      </c>
      <c r="S28" s="3">
        <f t="shared" si="27"/>
        <v>31.806953262868682</v>
      </c>
      <c r="T28" s="3">
        <f t="shared" si="27"/>
        <v>0.3142361111111111</v>
      </c>
      <c r="U28" s="3">
        <f t="shared" si="27"/>
        <v>31.296125503912052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[7]Input!A29</f>
        <v>27</v>
      </c>
      <c r="B29" s="38" t="str">
        <f>[7]Input!B29</f>
        <v>ELC_FT_SOL_CSP</v>
      </c>
      <c r="C29" s="38" t="str">
        <f>[7]Input!C29</f>
        <v>RNW_POT_SOL_CSP</v>
      </c>
      <c r="D29" s="3">
        <f>[7]Input!D29</f>
        <v>2.74</v>
      </c>
      <c r="E29" s="3">
        <f>[7]Input!E29</f>
        <v>20.13</v>
      </c>
      <c r="F29" s="3">
        <f>[7]Input!F29</f>
        <v>20.46</v>
      </c>
      <c r="G29" s="3">
        <f>[7]Input!G29</f>
        <v>20.831069562665711</v>
      </c>
      <c r="H29" s="3">
        <f>[7]Input!H29</f>
        <v>20.195406818568141</v>
      </c>
      <c r="I29" s="3">
        <f>[7]Input!I29</f>
        <v>20.84441342994111</v>
      </c>
      <c r="J29" s="3">
        <f>[7]Input!J29</f>
        <v>12.02048357649657</v>
      </c>
      <c r="K29" s="3">
        <f>[7]Input!K29</f>
        <v>11.96460809169657</v>
      </c>
      <c r="L29" s="3">
        <f>[7]Input!L29</f>
        <v>0.15149031019462009</v>
      </c>
      <c r="N29" s="38" t="s">
        <v>80</v>
      </c>
      <c r="O29" s="38" t="s">
        <v>216</v>
      </c>
      <c r="P29" s="3">
        <f>SUMIFS(D:D,$B:$B,"*IND*",$C:$C,"*HET*")</f>
        <v>1034.397807068359</v>
      </c>
      <c r="Q29" s="3">
        <f t="shared" ref="Q29:X29" si="28">SUMIFS(E:E,$B:$B,"*IND*",$C:$C,"*HET*")</f>
        <v>1012.342078947368</v>
      </c>
      <c r="R29" s="3">
        <f t="shared" si="28"/>
        <v>961.55002229179559</v>
      </c>
      <c r="S29" s="3">
        <f t="shared" si="28"/>
        <v>1042.035895616496</v>
      </c>
      <c r="T29" s="3">
        <f t="shared" si="28"/>
        <v>756.90117014637144</v>
      </c>
      <c r="U29" s="3">
        <f t="shared" si="28"/>
        <v>949.11338474194429</v>
      </c>
      <c r="V29" s="3">
        <f t="shared" si="28"/>
        <v>626.11592409313062</v>
      </c>
      <c r="W29" s="3">
        <f t="shared" si="28"/>
        <v>599.12850089225674</v>
      </c>
      <c r="X29" s="3">
        <f t="shared" si="28"/>
        <v>608.2320034900049</v>
      </c>
    </row>
    <row r="30" spans="1:24">
      <c r="A30" s="38">
        <f>[7]Input!A30</f>
        <v>28</v>
      </c>
      <c r="B30" s="38" t="str">
        <f>[7]Input!B30</f>
        <v>ELC_FT_WAV</v>
      </c>
      <c r="C30" s="38" t="str">
        <f>[7]Input!C30</f>
        <v>RNW_POT_WAV</v>
      </c>
      <c r="D30" s="3">
        <f>[7]Input!D30</f>
        <v>7.2944426666666756E-2</v>
      </c>
      <c r="E30" s="3">
        <f>[7]Input!E30</f>
        <v>6.2802186666666732E-2</v>
      </c>
      <c r="F30" s="3">
        <f>[7]Input!F30</f>
        <v>8.4505430138364951E-2</v>
      </c>
      <c r="G30" s="3">
        <f>[7]Input!G30</f>
        <v>0</v>
      </c>
      <c r="H30" s="3">
        <f>[7]Input!H30</f>
        <v>0</v>
      </c>
      <c r="I30" s="3">
        <f>[7]Input!I30</f>
        <v>0</v>
      </c>
      <c r="J30" s="3">
        <f>[7]Input!J30</f>
        <v>0</v>
      </c>
      <c r="K30" s="3">
        <f>[7]Input!K30</f>
        <v>0</v>
      </c>
      <c r="L30" s="3">
        <f>[7]Input!L30</f>
        <v>0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8.9999999999981761E-2</v>
      </c>
      <c r="R30" s="3">
        <f t="shared" si="29"/>
        <v>0.09</v>
      </c>
      <c r="S30" s="3">
        <f t="shared" si="29"/>
        <v>9.0000000000000011E-2</v>
      </c>
      <c r="T30" s="3">
        <f t="shared" si="29"/>
        <v>43.15988421882529</v>
      </c>
      <c r="U30" s="3">
        <f t="shared" si="29"/>
        <v>43.069884218825287</v>
      </c>
      <c r="V30" s="3">
        <f t="shared" si="29"/>
        <v>215.49960714811149</v>
      </c>
      <c r="W30" s="3">
        <f t="shared" si="29"/>
        <v>211.60777076412941</v>
      </c>
      <c r="X30" s="3">
        <f t="shared" si="29"/>
        <v>172.42972292928701</v>
      </c>
    </row>
    <row r="31" spans="1:24">
      <c r="A31" s="38">
        <f>[7]Input!A31</f>
        <v>29</v>
      </c>
      <c r="B31" s="38" t="str">
        <f>[7]Input!B31</f>
        <v>ELC_FT_TDL</v>
      </c>
      <c r="C31" s="38" t="str">
        <f>[7]Input!C31</f>
        <v>RNW_POT_TDL</v>
      </c>
      <c r="D31" s="3">
        <f>[7]Input!D31</f>
        <v>1.647055573333333</v>
      </c>
      <c r="E31" s="3">
        <f>[7]Input!E31</f>
        <v>1.697197813333333</v>
      </c>
      <c r="F31" s="3">
        <f>[7]Input!F31</f>
        <v>1.7654945698616351</v>
      </c>
      <c r="G31" s="3">
        <f>[7]Input!G31</f>
        <v>6.7397599682012572</v>
      </c>
      <c r="H31" s="3">
        <f>[7]Input!H31</f>
        <v>0.79180588800000073</v>
      </c>
      <c r="I31" s="3">
        <f>[7]Input!I31</f>
        <v>0.60422976000000062</v>
      </c>
      <c r="J31" s="3">
        <f>[7]Input!J31</f>
        <v>0</v>
      </c>
      <c r="K31" s="3">
        <f>[7]Input!K31</f>
        <v>0</v>
      </c>
      <c r="L31" s="3">
        <f>[7]Input!L31</f>
        <v>0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121.0116151113772</v>
      </c>
      <c r="S31" s="3">
        <f t="shared" si="30"/>
        <v>121.0116151113772</v>
      </c>
      <c r="T31" s="3">
        <f t="shared" si="30"/>
        <v>121.0116151113772</v>
      </c>
      <c r="U31" s="3">
        <f t="shared" si="30"/>
        <v>121.0116151113772</v>
      </c>
      <c r="V31" s="3">
        <f t="shared" si="30"/>
        <v>121.0116151113772</v>
      </c>
      <c r="W31" s="3">
        <f t="shared" si="30"/>
        <v>121.0116151113772</v>
      </c>
      <c r="X31" s="3">
        <f t="shared" si="30"/>
        <v>121.0116151113772</v>
      </c>
    </row>
    <row r="32" spans="1:24">
      <c r="A32" s="38">
        <f>[7]Input!A32</f>
        <v>30</v>
      </c>
      <c r="B32" s="38" t="str">
        <f>[7]Input!B32</f>
        <v>ELC_FT_WIN_ON</v>
      </c>
      <c r="C32" s="38" t="str">
        <f>[7]Input!C32</f>
        <v>RNW_POT_WIN_ON</v>
      </c>
      <c r="D32" s="3">
        <f>[7]Input!D32</f>
        <v>550.07999999999993</v>
      </c>
      <c r="E32" s="3">
        <f>[7]Input!E32</f>
        <v>983.0200000000001</v>
      </c>
      <c r="F32" s="3">
        <f>[7]Input!F32</f>
        <v>1530.69</v>
      </c>
      <c r="G32" s="3">
        <f>[7]Input!G32</f>
        <v>2453.5237014934251</v>
      </c>
      <c r="H32" s="3">
        <f>[7]Input!H32</f>
        <v>3053.686704283175</v>
      </c>
      <c r="I32" s="3">
        <f>[7]Input!I32</f>
        <v>3103.565185110881</v>
      </c>
      <c r="J32" s="3">
        <f>[7]Input!J32</f>
        <v>3183.427562417467</v>
      </c>
      <c r="K32" s="3">
        <f>[7]Input!K32</f>
        <v>3322.7152674626082</v>
      </c>
      <c r="L32" s="3">
        <f>[7]Input!L32</f>
        <v>3327.715060611516</v>
      </c>
      <c r="N32" s="38" t="s">
        <v>80</v>
      </c>
      <c r="O32" s="38" t="s">
        <v>8</v>
      </c>
      <c r="P32" s="3">
        <f>SUMIFS(D:D,$B:$B,"*IND*",$C:$C,"*NGA*")</f>
        <v>3415.801411290322</v>
      </c>
      <c r="Q32" s="3">
        <f t="shared" ref="Q32:X32" si="31">SUMIFS(E:E,$B:$B,"*IND*",$C:$C,"*NGA*")</f>
        <v>3271.042644755174</v>
      </c>
      <c r="R32" s="3">
        <f t="shared" si="31"/>
        <v>3269.781556045496</v>
      </c>
      <c r="S32" s="3">
        <f t="shared" si="31"/>
        <v>3033.4698908953342</v>
      </c>
      <c r="T32" s="3">
        <f t="shared" si="31"/>
        <v>3364.4423759340771</v>
      </c>
      <c r="U32" s="3">
        <f t="shared" si="31"/>
        <v>3191.715571288395</v>
      </c>
      <c r="V32" s="3">
        <f t="shared" si="31"/>
        <v>3556.626799931646</v>
      </c>
      <c r="W32" s="3">
        <f t="shared" si="31"/>
        <v>3554.32020675377</v>
      </c>
      <c r="X32" s="3">
        <f t="shared" si="31"/>
        <v>3620.8695123999451</v>
      </c>
    </row>
    <row r="33" spans="1:24">
      <c r="A33" s="38">
        <f>[7]Input!A33</f>
        <v>31</v>
      </c>
      <c r="B33" s="38" t="str">
        <f>[7]Input!B33</f>
        <v>ELC_FT_WIN_OFF</v>
      </c>
      <c r="C33" s="38" t="str">
        <f>[7]Input!C33</f>
        <v>RNW_POT_WIN_OFF</v>
      </c>
      <c r="D33" s="3">
        <f>[7]Input!D33</f>
        <v>0</v>
      </c>
      <c r="E33" s="3">
        <f>[7]Input!E33</f>
        <v>126.62</v>
      </c>
      <c r="F33" s="3">
        <f>[7]Input!F33</f>
        <v>259.57</v>
      </c>
      <c r="G33" s="3">
        <f>[7]Input!G33</f>
        <v>958.10466118968009</v>
      </c>
      <c r="H33" s="3">
        <f>[7]Input!H33</f>
        <v>2066.8626767232931</v>
      </c>
      <c r="I33" s="3">
        <f>[7]Input!I33</f>
        <v>2256.2069647563558</v>
      </c>
      <c r="J33" s="3">
        <f>[7]Input!J33</f>
        <v>3927.9035231005391</v>
      </c>
      <c r="K33" s="3">
        <f>[7]Input!K33</f>
        <v>4563.5796328148263</v>
      </c>
      <c r="L33" s="3">
        <f>[7]Input!L33</f>
        <v>5558.4970157263751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977.37961810819161</v>
      </c>
      <c r="Q33" s="3">
        <f t="shared" ref="Q33:X33" si="32">SUMIFS(E:E,$B:$B,"*IND*",$C:$C,"*OIL*")-SUMIFS(E:E,$B:$B,"*IND*",$C:$C,"*OIL_PTC*")-SUMIFS(E:E,$B:$B,"*IND*",$C:$C,"*OIL_NAP*")</f>
        <v>853.82956639909935</v>
      </c>
      <c r="R33" s="3">
        <f t="shared" si="32"/>
        <v>879.38565897427657</v>
      </c>
      <c r="S33" s="3">
        <f t="shared" si="32"/>
        <v>976.44737018636681</v>
      </c>
      <c r="T33" s="3">
        <f t="shared" si="32"/>
        <v>590.46617298970784</v>
      </c>
      <c r="U33" s="3">
        <f t="shared" si="32"/>
        <v>468.01156689420543</v>
      </c>
      <c r="V33" s="3">
        <f t="shared" si="32"/>
        <v>403.71321445987655</v>
      </c>
      <c r="W33" s="3">
        <f t="shared" si="32"/>
        <v>387.76337053801984</v>
      </c>
      <c r="X33" s="3">
        <f t="shared" si="32"/>
        <v>393.77171340507289</v>
      </c>
    </row>
    <row r="34" spans="1:24">
      <c r="A34" s="38">
        <f>[7]Input!A34</f>
        <v>32</v>
      </c>
      <c r="B34" s="38" t="str">
        <f>[7]Input!B34</f>
        <v>AGR_FT_NGA</v>
      </c>
      <c r="C34" s="38" t="str">
        <f>[7]Input!C34</f>
        <v>PRI_GAS_NGA</v>
      </c>
      <c r="D34" s="3">
        <f>[7]Input!D34</f>
        <v>170.89616935483551</v>
      </c>
      <c r="E34" s="3">
        <f>[7]Input!E34</f>
        <v>129.763152322537</v>
      </c>
      <c r="F34" s="3">
        <f>[7]Input!F34</f>
        <v>116.1196871157874</v>
      </c>
      <c r="G34" s="3">
        <f>[7]Input!G34</f>
        <v>138.22477461034791</v>
      </c>
      <c r="H34" s="3">
        <f>[7]Input!H34</f>
        <v>105.6197176906513</v>
      </c>
      <c r="I34" s="3">
        <f>[7]Input!I34</f>
        <v>111.83401792905789</v>
      </c>
      <c r="J34" s="3">
        <f>[7]Input!J34</f>
        <v>106.7415987058536</v>
      </c>
      <c r="K34" s="3">
        <f>[7]Input!K34</f>
        <v>119.1576446824881</v>
      </c>
      <c r="L34" s="3">
        <f>[7]Input!L34</f>
        <v>166.61760798003891</v>
      </c>
      <c r="N34" s="38" t="s">
        <v>74</v>
      </c>
      <c r="O34" s="38" t="s">
        <v>43</v>
      </c>
      <c r="P34" s="3">
        <f>SUMIFS(D:D,$B:$B,"*ELC*",$C:$C,"*BIO*")</f>
        <v>2228.0923311801976</v>
      </c>
      <c r="Q34" s="3">
        <f t="shared" ref="Q34:W34" si="33">SUMIFS(E:E,$B:$B,"*ELC*",$C:$C,"*BIO*")</f>
        <v>1907.7027448860758</v>
      </c>
      <c r="R34" s="3">
        <f t="shared" si="33"/>
        <v>2019.3693244485578</v>
      </c>
      <c r="S34" s="3">
        <f t="shared" si="33"/>
        <v>1378.8727560665482</v>
      </c>
      <c r="T34" s="3">
        <f t="shared" si="33"/>
        <v>1500.2745743250734</v>
      </c>
      <c r="U34" s="3">
        <f t="shared" si="33"/>
        <v>962.67495129504755</v>
      </c>
      <c r="V34" s="3">
        <f t="shared" si="33"/>
        <v>495.4142704449722</v>
      </c>
      <c r="W34" s="3">
        <f t="shared" si="33"/>
        <v>987.79662765503531</v>
      </c>
      <c r="X34" s="3">
        <f>SUMIFS(L:L,$B:$B,"*ELC*",$C:$C,"*BIO*")</f>
        <v>1328.7469579207054</v>
      </c>
    </row>
    <row r="35" spans="1:24">
      <c r="A35" s="38">
        <f>[7]Input!A35</f>
        <v>33</v>
      </c>
      <c r="B35" s="38" t="str">
        <f>[7]Input!B35</f>
        <v>AGR_FT_DST</v>
      </c>
      <c r="C35" s="38" t="str">
        <f>[7]Input!C35</f>
        <v>PRI_OIL_DST_kt</v>
      </c>
      <c r="D35" s="3">
        <f>[7]Input!D35</f>
        <v>16200.965939494959</v>
      </c>
      <c r="E35" s="3">
        <f>[7]Input!E35</f>
        <v>16304.906976744191</v>
      </c>
      <c r="F35" s="3">
        <f>[7]Input!F35</f>
        <v>17067.541844169649</v>
      </c>
      <c r="G35" s="3">
        <f>[7]Input!G35</f>
        <v>16563.316632642131</v>
      </c>
      <c r="H35" s="3">
        <f>[7]Input!H35</f>
        <v>16233.57869287139</v>
      </c>
      <c r="I35" s="3">
        <f>[7]Input!I35</f>
        <v>17067.541844169649</v>
      </c>
      <c r="J35" s="3">
        <f>[7]Input!J35</f>
        <v>17067.541844169649</v>
      </c>
      <c r="K35" s="3">
        <f>[7]Input!K35</f>
        <v>17067.541844169649</v>
      </c>
      <c r="L35" s="3">
        <f>[7]Input!L35</f>
        <v>17067.541844169649</v>
      </c>
      <c r="N35" s="38" t="s">
        <v>74</v>
      </c>
      <c r="O35" s="38" t="s">
        <v>34</v>
      </c>
      <c r="P35" s="3">
        <f>SUMIFS(D:D,$B:$B,"*ELC*",$C:$C,"*COA*")+SUMIFS(D:D,$B:$B,"*ELC*",$C:$C,"*COG*")</f>
        <v>9183.9405547350361</v>
      </c>
      <c r="Q35" s="3">
        <f t="shared" ref="Q35:X35" si="34">SUMIFS(E:E,$B:$B,"*ELC*",$C:$C,"*COA*")+SUMIFS(E:E,$B:$B,"*ELC*",$C:$C,"*COG*")</f>
        <v>8742.0115340955963</v>
      </c>
      <c r="R35" s="3">
        <f t="shared" si="34"/>
        <v>4860.5595035731012</v>
      </c>
      <c r="S35" s="3">
        <f t="shared" si="34"/>
        <v>2623.511303662629</v>
      </c>
      <c r="T35" s="3">
        <f t="shared" si="34"/>
        <v>1552.5540057612814</v>
      </c>
      <c r="U35" s="3">
        <f t="shared" si="34"/>
        <v>534.29111009654184</v>
      </c>
      <c r="V35" s="3">
        <f t="shared" si="34"/>
        <v>6.9479583641019289</v>
      </c>
      <c r="W35" s="3">
        <f t="shared" si="34"/>
        <v>6.9479583640985414</v>
      </c>
      <c r="X35" s="3">
        <f t="shared" si="34"/>
        <v>7.0537648483782487</v>
      </c>
    </row>
    <row r="36" spans="1:24">
      <c r="A36" s="38">
        <f>[7]Input!A36</f>
        <v>34</v>
      </c>
      <c r="B36" s="38" t="str">
        <f>[7]Input!B36</f>
        <v>AGR_FT_GSL</v>
      </c>
      <c r="C36" s="38" t="str">
        <f>[7]Input!C36</f>
        <v>PRI_OIL_GSL_kt</v>
      </c>
      <c r="D36" s="3">
        <f>[7]Input!D36</f>
        <v>121.4954954838869</v>
      </c>
      <c r="E36" s="3">
        <f>[7]Input!E36</f>
        <v>127.1084867608177</v>
      </c>
      <c r="F36" s="3">
        <f>[7]Input!F36</f>
        <v>149.5079451655364</v>
      </c>
      <c r="G36" s="3">
        <f>[7]Input!G36</f>
        <v>144.63733384258231</v>
      </c>
      <c r="H36" s="3">
        <f>[7]Input!H36</f>
        <v>149.5079451655364</v>
      </c>
      <c r="I36" s="3">
        <f>[7]Input!I36</f>
        <v>115.2508745369696</v>
      </c>
      <c r="J36" s="3">
        <f>[7]Input!J36</f>
        <v>149.5079451655364</v>
      </c>
      <c r="K36" s="3">
        <f>[7]Input!K36</f>
        <v>149.5079451655364</v>
      </c>
      <c r="L36" s="3">
        <f>[7]Input!L36</f>
        <v>149.5079451655364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</v>
      </c>
      <c r="R36" s="3">
        <f t="shared" si="35"/>
        <v>200.5605544520825</v>
      </c>
      <c r="S36" s="3">
        <f t="shared" si="35"/>
        <v>176.6639994051767</v>
      </c>
      <c r="T36" s="3">
        <f t="shared" si="35"/>
        <v>263.77302975548912</v>
      </c>
      <c r="U36" s="3">
        <f t="shared" si="35"/>
        <v>272.74004904197773</v>
      </c>
      <c r="V36" s="3">
        <f t="shared" si="35"/>
        <v>348.83280034513859</v>
      </c>
      <c r="W36" s="3">
        <f t="shared" si="35"/>
        <v>403.90681486385182</v>
      </c>
      <c r="X36" s="3">
        <f t="shared" si="35"/>
        <v>463.84992884530851</v>
      </c>
    </row>
    <row r="37" spans="1:24">
      <c r="A37" s="38">
        <f>[7]Input!A37</f>
        <v>35</v>
      </c>
      <c r="B37" s="38" t="str">
        <f>[7]Input!B37</f>
        <v>AGR_FT_HFO</v>
      </c>
      <c r="C37" s="38" t="str">
        <f>[7]Input!C37</f>
        <v>PRI_OIL_HFO</v>
      </c>
      <c r="D37" s="3">
        <f>[7]Input!D37</f>
        <v>28.233472222222229</v>
      </c>
      <c r="E37" s="3">
        <f>[7]Input!E37</f>
        <v>21.175104166666671</v>
      </c>
      <c r="F37" s="3">
        <f>[7]Input!F37</f>
        <v>14.11673611111112</v>
      </c>
      <c r="G37" s="3">
        <f>[7]Input!G37</f>
        <v>7.0583680555555572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s="38" t="s">
        <v>74</v>
      </c>
      <c r="O37" s="38" t="s">
        <v>8</v>
      </c>
      <c r="P37" s="3">
        <f>SUMIFS(D:D,$B:$B,"*ELC*",$C:$C,"*NGA*")</f>
        <v>7902.500436191599</v>
      </c>
      <c r="Q37" s="3">
        <f t="shared" ref="Q37:X37" si="36">SUMIFS(E:E,$B:$B,"*ELC*",$C:$C,"*NGA*")</f>
        <v>5208.83563886513</v>
      </c>
      <c r="R37" s="3">
        <f t="shared" si="36"/>
        <v>6019.6542339488842</v>
      </c>
      <c r="S37" s="3">
        <f t="shared" si="36"/>
        <v>1917.6390125153109</v>
      </c>
      <c r="T37" s="3">
        <f t="shared" si="36"/>
        <v>932.3126391613539</v>
      </c>
      <c r="U37" s="3">
        <f t="shared" si="36"/>
        <v>288.56179555106303</v>
      </c>
      <c r="V37" s="3">
        <f t="shared" si="36"/>
        <v>-1.114218364550064E-7</v>
      </c>
      <c r="W37" s="3">
        <f t="shared" si="36"/>
        <v>0</v>
      </c>
      <c r="X37" s="3">
        <f t="shared" si="36"/>
        <v>0</v>
      </c>
    </row>
    <row r="38" spans="1:24">
      <c r="A38" s="38">
        <f>[7]Input!A38</f>
        <v>36</v>
      </c>
      <c r="B38" s="38" t="str">
        <f>[7]Input!B38</f>
        <v>AGR_FT_KER</v>
      </c>
      <c r="C38" s="50" t="str">
        <f>[7]Input!C38</f>
        <v>PRI_OIL_KER</v>
      </c>
      <c r="D38" s="52">
        <f>[7]Input!D38</f>
        <v>2.9081722216240471</v>
      </c>
      <c r="E38" s="52">
        <f>[7]Input!E38</f>
        <v>14.53087090336807</v>
      </c>
      <c r="F38" s="52">
        <f>[7]Input!F38</f>
        <v>17.222843717040739</v>
      </c>
      <c r="G38" s="52">
        <f>[7]Input!G38</f>
        <v>0.1880208333333333</v>
      </c>
      <c r="H38" s="52">
        <f>[7]Input!H38</f>
        <v>0</v>
      </c>
      <c r="I38" s="52">
        <f>[7]Input!I38</f>
        <v>0</v>
      </c>
      <c r="J38" s="52">
        <f>[7]Input!J38</f>
        <v>0</v>
      </c>
      <c r="K38" s="52">
        <f>[7]Input!K38</f>
        <v>0</v>
      </c>
      <c r="L38" s="52">
        <f>[7]Input!L38</f>
        <v>17.222843717040728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258.20860942339942</v>
      </c>
      <c r="U38" s="3">
        <f t="shared" si="37"/>
        <v>103.29276006446321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[7]Input!A39</f>
        <v>37</v>
      </c>
      <c r="B39" s="38" t="str">
        <f>[7]Input!B39</f>
        <v>AGR_FT_COA</v>
      </c>
      <c r="C39" s="50" t="str">
        <f>[7]Input!C39</f>
        <v>PRI_COA_BCO</v>
      </c>
      <c r="D39" s="52">
        <f>[7]Input!D39</f>
        <v>3.6642584615384619</v>
      </c>
      <c r="E39" s="52">
        <f>[7]Input!E39</f>
        <v>5.2215683076923076</v>
      </c>
      <c r="F39" s="52">
        <f>[7]Input!F39</f>
        <v>3.4810455384615389</v>
      </c>
      <c r="G39" s="52">
        <f>[7]Input!G39</f>
        <v>1.7405227692307681</v>
      </c>
      <c r="H39" s="52">
        <f>[7]Input!H39</f>
        <v>0</v>
      </c>
      <c r="I39" s="52">
        <f>[7]Input!I39</f>
        <v>0</v>
      </c>
      <c r="J39" s="52">
        <f>[7]Input!J39</f>
        <v>0</v>
      </c>
      <c r="K39" s="52">
        <f>[7]Input!K39</f>
        <v>0</v>
      </c>
      <c r="L39" s="52">
        <f>[7]Input!L39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1438.1326911098774</v>
      </c>
      <c r="T39" s="3">
        <f t="shared" si="38"/>
        <v>2019.5231097053811</v>
      </c>
      <c r="U39" s="3">
        <f t="shared" si="38"/>
        <v>2825.3155888308379</v>
      </c>
      <c r="V39" s="3">
        <f t="shared" si="38"/>
        <v>2707.9469541905787</v>
      </c>
      <c r="W39" s="3">
        <f t="shared" si="38"/>
        <v>2756.6376458266695</v>
      </c>
      <c r="X39" s="3">
        <f t="shared" si="38"/>
        <v>2821.7927983614918</v>
      </c>
    </row>
    <row r="40" spans="1:24">
      <c r="A40" s="38">
        <f>[7]Input!A40</f>
        <v>38</v>
      </c>
      <c r="B40" s="38" t="str">
        <f>[7]Input!B40</f>
        <v>AGR_FT_COA</v>
      </c>
      <c r="C40" s="38" t="str">
        <f>[7]Input!C40</f>
        <v>PRI_COA_HCO</v>
      </c>
      <c r="D40" s="3">
        <f>[7]Input!D40</f>
        <v>17.769446153846161</v>
      </c>
      <c r="E40" s="3">
        <f>[7]Input!E40</f>
        <v>25.321460769230772</v>
      </c>
      <c r="F40" s="3">
        <f>[7]Input!F40</f>
        <v>16.88097384615385</v>
      </c>
      <c r="G40" s="3">
        <f>[7]Input!G40</f>
        <v>8.4404869230769197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1.7199999999999998</v>
      </c>
      <c r="Q40" s="3">
        <f t="shared" ref="Q40:X40" si="39">SUMIFS(E:E,$B:$B,"*ELC*",$C:$C,"*WAV*")+SUMIFS(E:E,$B:$B,"*ELC*",$C:$C,"*TDL*")</f>
        <v>1.7599999999999998</v>
      </c>
      <c r="R40" s="3">
        <f t="shared" si="39"/>
        <v>1.85</v>
      </c>
      <c r="S40" s="3">
        <f t="shared" si="39"/>
        <v>6.7397599682012572</v>
      </c>
      <c r="T40" s="3">
        <f t="shared" si="39"/>
        <v>0.79180588800000073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[7]Input!A41</f>
        <v>39</v>
      </c>
      <c r="B41" s="38" t="str">
        <f>[7]Input!B41</f>
        <v>AGR_FT_COA</v>
      </c>
      <c r="C41" s="38" t="str">
        <f>[7]Input!C41</f>
        <v>PRI_COA_OVC</v>
      </c>
      <c r="D41" s="3">
        <f>[7]Input!D41</f>
        <v>0.64014153846153854</v>
      </c>
      <c r="E41" s="3">
        <f>[7]Input!E41</f>
        <v>0.91220169230769244</v>
      </c>
      <c r="F41" s="3">
        <f>[7]Input!F41</f>
        <v>0.60813446153846162</v>
      </c>
      <c r="G41" s="3">
        <f>[7]Input!G41</f>
        <v>0.30406723076923081</v>
      </c>
      <c r="H41" s="3">
        <f>[7]Input!H41</f>
        <v>0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s="38" t="s">
        <v>74</v>
      </c>
      <c r="O41" s="38" t="s">
        <v>47</v>
      </c>
      <c r="P41" s="3">
        <f>SUMIFS(D:D,$B:$B,"*ELC*",$C:$C,"*WIN*")</f>
        <v>550.07999999999993</v>
      </c>
      <c r="Q41" s="3">
        <f t="shared" ref="Q41:X41" si="40">SUMIFS(E:E,$B:$B,"*ELC*",$C:$C,"*WIN*")</f>
        <v>1109.6400000000001</v>
      </c>
      <c r="R41" s="3">
        <f t="shared" si="40"/>
        <v>1790.26</v>
      </c>
      <c r="S41" s="3">
        <f t="shared" si="40"/>
        <v>3411.628362683105</v>
      </c>
      <c r="T41" s="3">
        <f t="shared" si="40"/>
        <v>5120.5493810064681</v>
      </c>
      <c r="U41" s="3">
        <f t="shared" si="40"/>
        <v>5359.7721498672363</v>
      </c>
      <c r="V41" s="3">
        <f t="shared" si="40"/>
        <v>7111.3310855180061</v>
      </c>
      <c r="W41" s="3">
        <f t="shared" si="40"/>
        <v>7886.2949002774349</v>
      </c>
      <c r="X41" s="3">
        <f t="shared" si="40"/>
        <v>8886.2120763378916</v>
      </c>
    </row>
    <row r="42" spans="1:24">
      <c r="A42" s="38">
        <f>[7]Input!A42</f>
        <v>40</v>
      </c>
      <c r="B42" s="38" t="str">
        <f>[7]Input!B42</f>
        <v>AGR_FT_LPG</v>
      </c>
      <c r="C42" s="38" t="str">
        <f>[7]Input!C42</f>
        <v>PRI_OIL_LPG</v>
      </c>
      <c r="D42" s="3">
        <f>[7]Input!D42</f>
        <v>32.816105553162842</v>
      </c>
      <c r="E42" s="3">
        <f>[7]Input!E42</f>
        <v>39.088279230435361</v>
      </c>
      <c r="F42" s="3">
        <f>[7]Input!F42</f>
        <v>39.088279230435369</v>
      </c>
      <c r="G42" s="3">
        <f>[7]Input!G42</f>
        <v>9.0626187268850611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39.088279230435369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2312.2321005988179</v>
      </c>
      <c r="T42" s="3">
        <f t="shared" si="41"/>
        <v>2361.3860388791809</v>
      </c>
      <c r="U42" s="3">
        <f t="shared" si="41"/>
        <v>2108.7790652166441</v>
      </c>
      <c r="V42" s="3">
        <f t="shared" si="41"/>
        <v>1635.912499730548</v>
      </c>
      <c r="W42" s="3">
        <f t="shared" si="41"/>
        <v>1343.4591204578551</v>
      </c>
      <c r="X42" s="3">
        <f t="shared" si="41"/>
        <v>1269.9635522611779</v>
      </c>
    </row>
    <row r="43" spans="1:24">
      <c r="A43" s="38">
        <f>[7]Input!A43</f>
        <v>41</v>
      </c>
      <c r="B43" s="38" t="str">
        <f>[7]Input!B43</f>
        <v>AGR_FT_BIO</v>
      </c>
      <c r="C43" s="38" t="str">
        <f>[7]Input!C43</f>
        <v>RNW_POT_BIO_GAS</v>
      </c>
      <c r="D43" s="3">
        <f>[7]Input!D43</f>
        <v>7.257448142612688</v>
      </c>
      <c r="E43" s="3">
        <f>[7]Input!E43</f>
        <v>12.071491318882421</v>
      </c>
      <c r="F43" s="3">
        <f>[7]Input!F43</f>
        <v>19.45464402326218</v>
      </c>
      <c r="G43" s="3">
        <f>[7]Input!G43</f>
        <v>0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s="38" t="s">
        <v>76</v>
      </c>
      <c r="O43" s="38" t="s">
        <v>43</v>
      </c>
      <c r="P43" s="3">
        <f>SUMIFS(D:D,$B:$B,"*RES*",$C:$C,"*BIO*")</f>
        <v>1887.6219999999998</v>
      </c>
      <c r="Q43" s="3">
        <f t="shared" ref="Q43:X43" si="42">SUMIFS(E:E,$B:$B,"*RES*",$C:$C,"*BIO*")</f>
        <v>1728.3050000000001</v>
      </c>
      <c r="R43" s="3">
        <f t="shared" si="42"/>
        <v>1692.5530000000006</v>
      </c>
      <c r="S43" s="3">
        <f t="shared" si="42"/>
        <v>1676.6009242777641</v>
      </c>
      <c r="T43" s="3">
        <f t="shared" si="42"/>
        <v>1887.6220000000001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1887.6220000000005</v>
      </c>
    </row>
    <row r="44" spans="1:24">
      <c r="A44" s="38">
        <f>[7]Input!A44</f>
        <v>42</v>
      </c>
      <c r="B44" s="38" t="str">
        <f>[7]Input!B44</f>
        <v>AGR_FT_BIO</v>
      </c>
      <c r="C44" s="38" t="str">
        <f>[7]Input!C44</f>
        <v>RNW_POT_BIO_WOD</v>
      </c>
      <c r="D44" s="3">
        <f>[7]Input!D44</f>
        <v>37.812356627087283</v>
      </c>
      <c r="E44" s="3">
        <f>[7]Input!E44</f>
        <v>33.940135012509998</v>
      </c>
      <c r="F44" s="3">
        <f>[7]Input!F44</f>
        <v>6.5281138833613088</v>
      </c>
      <c r="G44" s="3">
        <f>[7]Input!G44</f>
        <v>0</v>
      </c>
      <c r="H44" s="3">
        <f>[7]Input!H44</f>
        <v>2.4016048783451889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s="38" t="s">
        <v>76</v>
      </c>
      <c r="O44" s="38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472.55062500000003</v>
      </c>
      <c r="R44" s="3">
        <f t="shared" si="43"/>
        <v>355.14302499999997</v>
      </c>
      <c r="S44" s="3">
        <f t="shared" si="43"/>
        <v>641.87599999999998</v>
      </c>
      <c r="T44" s="3">
        <f t="shared" si="43"/>
        <v>641.87599999999998</v>
      </c>
      <c r="U44" s="3">
        <f t="shared" si="43"/>
        <v>641.87599999999998</v>
      </c>
      <c r="V44" s="3">
        <f t="shared" si="43"/>
        <v>641.87599999999998</v>
      </c>
      <c r="W44" s="3">
        <f t="shared" si="43"/>
        <v>641.87600000000009</v>
      </c>
      <c r="X44" s="3">
        <f t="shared" si="43"/>
        <v>641.87599999999998</v>
      </c>
    </row>
    <row r="45" spans="1:24">
      <c r="A45" s="38">
        <f>[7]Input!A45</f>
        <v>43</v>
      </c>
      <c r="B45" s="38" t="str">
        <f>[7]Input!B45</f>
        <v>AGR_FT_BIO</v>
      </c>
      <c r="C45" s="38" t="str">
        <f>[7]Input!C45</f>
        <v>RNW_POT_BIO_SLU</v>
      </c>
      <c r="D45" s="3">
        <f>[7]Input!D45</f>
        <v>0</v>
      </c>
      <c r="E45" s="3">
        <f>[7]Input!E45</f>
        <v>12.304756851614449</v>
      </c>
      <c r="F45" s="3">
        <f>[7]Input!F45</f>
        <v>0</v>
      </c>
      <c r="G45" s="3">
        <f>[7]Input!G45</f>
        <v>0</v>
      </c>
      <c r="H45" s="3">
        <f>[7]Input!H45</f>
        <v>0</v>
      </c>
      <c r="I45" s="3">
        <f>[7]Input!I45</f>
        <v>0</v>
      </c>
      <c r="J45" s="3">
        <f>[7]Input!J45</f>
        <v>0</v>
      </c>
      <c r="K45" s="3">
        <f>[7]Input!K45</f>
        <v>0</v>
      </c>
      <c r="L45" s="3">
        <f>[7]Input!L45</f>
        <v>0</v>
      </c>
      <c r="N45" s="38" t="s">
        <v>76</v>
      </c>
      <c r="O45" s="38" t="s">
        <v>14</v>
      </c>
      <c r="P45" s="3">
        <f>SUMIFS(D:D,$B:$B,"*RES*",$C:$C,"*ELC*")</f>
        <v>3307.7469999999989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2956.507097341434</v>
      </c>
      <c r="T45" s="3">
        <f t="shared" si="44"/>
        <v>3131.4373188391442</v>
      </c>
      <c r="U45" s="3">
        <f t="shared" si="44"/>
        <v>3044.840779448466</v>
      </c>
      <c r="V45" s="3">
        <f t="shared" si="44"/>
        <v>3085.6207399256109</v>
      </c>
      <c r="W45" s="3">
        <f t="shared" si="44"/>
        <v>3115.3623989040898</v>
      </c>
      <c r="X45" s="3">
        <f t="shared" si="44"/>
        <v>3194.29712983334</v>
      </c>
    </row>
    <row r="46" spans="1:24">
      <c r="A46" s="38">
        <f>[7]Input!A46</f>
        <v>44</v>
      </c>
      <c r="B46" s="38" t="str">
        <f>[7]Input!B46</f>
        <v>AGR_FT_BIO</v>
      </c>
      <c r="C46" s="38" t="str">
        <f>[7]Input!C46</f>
        <v>RNW_POT_BIO_LIQ</v>
      </c>
      <c r="D46" s="3">
        <f>[7]Input!D46</f>
        <v>7.520399162267176</v>
      </c>
      <c r="E46" s="3">
        <f>[7]Input!E46</f>
        <v>0</v>
      </c>
      <c r="F46" s="3">
        <f>[7]Input!F46</f>
        <v>17.24978436729246</v>
      </c>
      <c r="G46" s="3">
        <f>[7]Input!G46</f>
        <v>28.14870136482504</v>
      </c>
      <c r="H46" s="3">
        <f>[7]Input!H46</f>
        <v>0</v>
      </c>
      <c r="I46" s="3">
        <f>[7]Input!I46</f>
        <v>0</v>
      </c>
      <c r="J46" s="3">
        <f>[7]Input!J46</f>
        <v>0</v>
      </c>
      <c r="K46" s="3">
        <f>[7]Input!K46</f>
        <v>0</v>
      </c>
      <c r="L46" s="3">
        <f>[7]Input!L46</f>
        <v>0</v>
      </c>
      <c r="N46" s="38" t="s">
        <v>76</v>
      </c>
      <c r="O46" s="38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33.819848621171353</v>
      </c>
      <c r="S46" s="3">
        <f t="shared" si="45"/>
        <v>15.8160591345053</v>
      </c>
      <c r="T46" s="3">
        <f t="shared" si="45"/>
        <v>0.71803255195302707</v>
      </c>
      <c r="U46" s="3">
        <f t="shared" si="45"/>
        <v>0.69984227360425422</v>
      </c>
      <c r="V46" s="3">
        <f t="shared" si="45"/>
        <v>0.83492729546628652</v>
      </c>
      <c r="W46" s="3">
        <f t="shared" si="45"/>
        <v>0.69468382921448291</v>
      </c>
      <c r="X46" s="3">
        <f t="shared" si="45"/>
        <v>0.6946838292144828</v>
      </c>
    </row>
    <row r="47" spans="1:24">
      <c r="A47" s="38">
        <f>[7]Input!A47</f>
        <v>45</v>
      </c>
      <c r="B47" s="38" t="str">
        <f>[7]Input!B47</f>
        <v>AGR_FT_GEO</v>
      </c>
      <c r="C47" s="38" t="str">
        <f>[7]Input!C47</f>
        <v>RNW_POT_GEO</v>
      </c>
      <c r="D47" s="3">
        <f>[7]Input!D47</f>
        <v>3.4460000000000002</v>
      </c>
      <c r="E47" s="3">
        <f>[7]Input!E47</f>
        <v>2.5844999999999998</v>
      </c>
      <c r="F47" s="3">
        <f>[7]Input!F47</f>
        <v>0.90684210526315789</v>
      </c>
      <c r="G47" s="3">
        <f>[7]Input!G47</f>
        <v>0.86150000000000015</v>
      </c>
      <c r="H47" s="3">
        <f>[7]Input!H47</f>
        <v>0</v>
      </c>
      <c r="I47" s="3">
        <f>[7]Input!I47</f>
        <v>0</v>
      </c>
      <c r="J47" s="3">
        <f>[7]Input!J47</f>
        <v>0</v>
      </c>
      <c r="K47" s="3">
        <f>[7]Input!K47</f>
        <v>0</v>
      </c>
      <c r="L47" s="3">
        <f>[7]Input!L47</f>
        <v>0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518.705194156635</v>
      </c>
      <c r="T47" s="3">
        <f t="shared" si="46"/>
        <v>652.75989229910829</v>
      </c>
      <c r="U47" s="3">
        <f t="shared" si="46"/>
        <v>438.96892669990132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[7]Input!A48</f>
        <v>46</v>
      </c>
      <c r="B48" s="38" t="str">
        <f>[7]Input!B48</f>
        <v>AGR_FT_ELC</v>
      </c>
      <c r="C48" s="38" t="str">
        <f>[7]Input!C48</f>
        <v>ELC</v>
      </c>
      <c r="D48" s="3">
        <f>[7]Input!D48</f>
        <v>207.48599999999999</v>
      </c>
      <c r="E48" s="3">
        <f>[7]Input!E48</f>
        <v>217.79</v>
      </c>
      <c r="F48" s="3">
        <f>[7]Input!F48</f>
        <v>246.31499999999991</v>
      </c>
      <c r="G48" s="3">
        <f>[7]Input!G48</f>
        <v>312.77947947374719</v>
      </c>
      <c r="H48" s="3">
        <f>[7]Input!H48</f>
        <v>326.31264734934388</v>
      </c>
      <c r="I48" s="3">
        <f>[7]Input!I48</f>
        <v>326.3126473493441</v>
      </c>
      <c r="J48" s="3">
        <f>[7]Input!J48</f>
        <v>326.31264734934399</v>
      </c>
      <c r="K48" s="3">
        <f>[7]Input!K48</f>
        <v>326.31264734934388</v>
      </c>
      <c r="L48" s="3">
        <f>[7]Input!L48</f>
        <v>326.31264734934399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5882.6330645161288</v>
      </c>
      <c r="Q48" s="3">
        <f t="shared" ref="Q48:X48" si="47">SUMIFS(E:E,$B:$B,"*RES*",$C:$C,"*GAS*")-SUMIFS(E:E,$B:$B,"*RES*",$C:$C,"*BIO_GAS*")</f>
        <v>5281.996147612932</v>
      </c>
      <c r="R48" s="3">
        <f t="shared" si="47"/>
        <v>5270.811764979434</v>
      </c>
      <c r="S48" s="3">
        <f t="shared" si="47"/>
        <v>5400.0297269513239</v>
      </c>
      <c r="T48" s="3">
        <f t="shared" si="47"/>
        <v>4419.8977486237118</v>
      </c>
      <c r="U48" s="3">
        <f t="shared" si="47"/>
        <v>5225.4576900431648</v>
      </c>
      <c r="V48" s="3">
        <f t="shared" si="47"/>
        <v>5612.2151905479732</v>
      </c>
      <c r="W48" s="3">
        <f t="shared" si="47"/>
        <v>5653.0572797417572</v>
      </c>
      <c r="X48" s="3">
        <f t="shared" si="47"/>
        <v>5698.4578522527045</v>
      </c>
    </row>
    <row r="49" spans="1:24">
      <c r="A49" s="38">
        <f>[7]Input!A49</f>
        <v>47</v>
      </c>
      <c r="B49" s="38" t="str">
        <f>[7]Input!B49</f>
        <v>AGR_FT_HET</v>
      </c>
      <c r="C49" s="38" t="str">
        <f>[7]Input!C49</f>
        <v>HET</v>
      </c>
      <c r="D49" s="3">
        <f>[7]Input!D49</f>
        <v>21.256</v>
      </c>
      <c r="E49" s="3">
        <f>[7]Input!E49</f>
        <v>9.0339210526315803</v>
      </c>
      <c r="F49" s="3">
        <f>[7]Input!F49</f>
        <v>16.016977708204099</v>
      </c>
      <c r="G49" s="3">
        <f>[7]Input!G49</f>
        <v>10.968727708204099</v>
      </c>
      <c r="H49" s="3">
        <f>[7]Input!H49</f>
        <v>4.857477708204101</v>
      </c>
      <c r="I49" s="3">
        <f>[7]Input!I49</f>
        <v>4.857477708204101</v>
      </c>
      <c r="J49" s="3">
        <f>[7]Input!J49</f>
        <v>0</v>
      </c>
      <c r="K49" s="3">
        <f>[7]Input!K49</f>
        <v>0</v>
      </c>
      <c r="L49" s="3">
        <f>[7]Input!L49</f>
        <v>0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2004.4364589282893</v>
      </c>
      <c r="Q49" s="3">
        <f t="shared" ref="Q49:X49" si="48">SUMIFS(E:E,$B:$B,"*RES*",$C:$C,"*OIL*")-SUMIFS(E:E,$B:$B,"*RES*",$C:$C,"*kt*")+SUMIFS(E:E,$B:$B,"*RES*",$C:$C,"*DST_kt*")/23.2</f>
        <v>1511.0677997966477</v>
      </c>
      <c r="R49" s="3">
        <f t="shared" si="48"/>
        <v>1428.248593553202</v>
      </c>
      <c r="S49" s="3">
        <f t="shared" si="48"/>
        <v>1651.2952396735936</v>
      </c>
      <c r="T49" s="3">
        <f t="shared" si="48"/>
        <v>1757.1521112657967</v>
      </c>
      <c r="U49" s="3">
        <f t="shared" si="48"/>
        <v>1157.1159558048603</v>
      </c>
      <c r="V49" s="3">
        <f t="shared" si="48"/>
        <v>1318.5484221740576</v>
      </c>
      <c r="W49" s="3">
        <f t="shared" si="48"/>
        <v>1559.1717059995399</v>
      </c>
      <c r="X49" s="3">
        <f t="shared" si="48"/>
        <v>1553.5188208625507</v>
      </c>
    </row>
    <row r="50" spans="1:24">
      <c r="A50" s="38">
        <f>[7]Input!A50</f>
        <v>48</v>
      </c>
      <c r="B50" s="38" t="str">
        <f>[7]Input!B50</f>
        <v>COM_FT_NGA</v>
      </c>
      <c r="C50" s="38" t="str">
        <f>[7]Input!C50</f>
        <v>PRI_GAS_NGA</v>
      </c>
      <c r="D50" s="3">
        <f>[7]Input!D50</f>
        <v>2036.6297236824739</v>
      </c>
      <c r="E50" s="3">
        <f>[7]Input!E50</f>
        <v>2085.073733030084</v>
      </c>
      <c r="F50" s="3">
        <f>[7]Input!F50</f>
        <v>2049.080164266808</v>
      </c>
      <c r="G50" s="3">
        <f>[7]Input!G50</f>
        <v>2134.1380241214079</v>
      </c>
      <c r="H50" s="3">
        <f>[7]Input!H50</f>
        <v>1326.232889932181</v>
      </c>
      <c r="I50" s="3">
        <f>[7]Input!I50</f>
        <v>1388.0218221329681</v>
      </c>
      <c r="J50" s="3">
        <f>[7]Input!J50</f>
        <v>1487.1279996361541</v>
      </c>
      <c r="K50" s="3">
        <f>[7]Input!K50</f>
        <v>1455.072958980649</v>
      </c>
      <c r="L50" s="3">
        <f>[7]Input!L50</f>
        <v>1705.920350483075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135.25315137882859</v>
      </c>
      <c r="S50" s="3">
        <f t="shared" si="49"/>
        <v>135.25315137882859</v>
      </c>
      <c r="T50" s="3">
        <f t="shared" si="49"/>
        <v>135.25315137882859</v>
      </c>
      <c r="U50" s="3">
        <f t="shared" si="49"/>
        <v>135.25315137882859</v>
      </c>
      <c r="V50" s="3">
        <f t="shared" si="49"/>
        <v>135.25315137882859</v>
      </c>
      <c r="W50" s="3">
        <f t="shared" si="49"/>
        <v>135.25315137882859</v>
      </c>
      <c r="X50" s="3">
        <f t="shared" si="49"/>
        <v>135.25315137882859</v>
      </c>
    </row>
    <row r="51" spans="1:24">
      <c r="A51" s="38">
        <f>[7]Input!A51</f>
        <v>49</v>
      </c>
      <c r="B51" s="38" t="str">
        <f>[7]Input!B51</f>
        <v>COM_FT_DST</v>
      </c>
      <c r="C51" s="38" t="str">
        <f>[7]Input!C51</f>
        <v>PRI_OIL_DST_kt</v>
      </c>
      <c r="D51" s="3">
        <f>[7]Input!D51</f>
        <v>16904.180640031798</v>
      </c>
      <c r="E51" s="3">
        <f>[7]Input!E51</f>
        <v>14820.716875372689</v>
      </c>
      <c r="F51" s="3">
        <f>[7]Input!F51</f>
        <v>11966.45262621745</v>
      </c>
      <c r="G51" s="3">
        <f>[7]Input!G51</f>
        <v>21455.883720930229</v>
      </c>
      <c r="H51" s="3">
        <f>[7]Input!H51</f>
        <v>21455.883720930229</v>
      </c>
      <c r="I51" s="3">
        <f>[7]Input!I51</f>
        <v>21455.883720930229</v>
      </c>
      <c r="J51" s="3">
        <f>[7]Input!J51</f>
        <v>21455.883720930229</v>
      </c>
      <c r="K51" s="3">
        <f>[7]Input!K51</f>
        <v>21455.883720930229</v>
      </c>
      <c r="L51" s="3">
        <f>[7]Input!L51</f>
        <v>21455.883720930229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[7]Input!A52</f>
        <v>50</v>
      </c>
      <c r="B52" s="38" t="str">
        <f>[7]Input!B52</f>
        <v>COM_FT_HFO</v>
      </c>
      <c r="C52" s="38" t="str">
        <f>[7]Input!C52</f>
        <v>PRI_OIL_HFO</v>
      </c>
      <c r="D52" s="3">
        <f>[7]Input!D52</f>
        <v>19.379857142857141</v>
      </c>
      <c r="E52" s="3">
        <f>[7]Input!E52</f>
        <v>14.534892857142861</v>
      </c>
      <c r="F52" s="3">
        <f>[7]Input!F52</f>
        <v>9.6899285714285703</v>
      </c>
      <c r="G52" s="3">
        <f>[7]Input!G52</f>
        <v>40.698</v>
      </c>
      <c r="H52" s="3">
        <f>[7]Input!H52</f>
        <v>40.698</v>
      </c>
      <c r="I52" s="3">
        <f>[7]Input!I52</f>
        <v>40.698</v>
      </c>
      <c r="J52" s="3">
        <f>[7]Input!J52</f>
        <v>40.698</v>
      </c>
      <c r="K52" s="3">
        <f>[7]Input!K52</f>
        <v>40.698</v>
      </c>
      <c r="L52" s="3">
        <f>[7]Input!L52</f>
        <v>40.698</v>
      </c>
      <c r="N52" s="38" t="s">
        <v>78</v>
      </c>
      <c r="O52" s="38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[7]Input!A53</f>
        <v>51</v>
      </c>
      <c r="B53" s="38" t="str">
        <f>[7]Input!B53</f>
        <v>COM_FT_KER</v>
      </c>
      <c r="C53" s="38" t="str">
        <f>[7]Input!C53</f>
        <v>PRI_OIL_KER</v>
      </c>
      <c r="D53" s="3">
        <f>[7]Input!D53</f>
        <v>1.724375335775338</v>
      </c>
      <c r="E53" s="3">
        <f>[7]Input!E53</f>
        <v>1.2932815018315009</v>
      </c>
      <c r="F53" s="3">
        <f>[7]Input!F53</f>
        <v>0.86218766788766787</v>
      </c>
      <c r="G53" s="3">
        <f>[7]Input!G53</f>
        <v>0.62696883394383363</v>
      </c>
      <c r="H53" s="3">
        <f>[7]Input!H53</f>
        <v>0</v>
      </c>
      <c r="I53" s="3">
        <f>[7]Input!I53</f>
        <v>0</v>
      </c>
      <c r="J53" s="3">
        <f>[7]Input!J53</f>
        <v>0</v>
      </c>
      <c r="K53" s="3">
        <f>[7]Input!K53</f>
        <v>0</v>
      </c>
      <c r="L53" s="3">
        <f>[7]Input!L53</f>
        <v>0</v>
      </c>
      <c r="N53" s="38" t="s">
        <v>78</v>
      </c>
      <c r="O53" s="38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</v>
      </c>
      <c r="R53" s="3">
        <f t="shared" si="52"/>
        <v>225.6858824974268</v>
      </c>
      <c r="S53" s="3">
        <f t="shared" si="52"/>
        <v>227.3270513978465</v>
      </c>
      <c r="T53" s="3">
        <f t="shared" si="52"/>
        <v>246.75936690629439</v>
      </c>
      <c r="U53" s="3">
        <f t="shared" si="52"/>
        <v>335.42928464340531</v>
      </c>
      <c r="V53" s="3">
        <f t="shared" si="52"/>
        <v>565.60391145311564</v>
      </c>
      <c r="W53" s="3">
        <f t="shared" si="52"/>
        <v>808.5961897309345</v>
      </c>
      <c r="X53" s="3">
        <f t="shared" si="52"/>
        <v>1615.0825408468963</v>
      </c>
    </row>
    <row r="54" spans="1:24">
      <c r="A54" s="38">
        <f>[7]Input!A54</f>
        <v>52</v>
      </c>
      <c r="B54" s="38" t="str">
        <f>[7]Input!B54</f>
        <v>COM_FT_COA</v>
      </c>
      <c r="C54" s="38" t="str">
        <f>[7]Input!C54</f>
        <v>PRI_COA_BCO</v>
      </c>
      <c r="D54" s="3">
        <f>[7]Input!D54</f>
        <v>40.349329999999988</v>
      </c>
      <c r="E54" s="3">
        <f>[7]Input!E54</f>
        <v>0</v>
      </c>
      <c r="F54" s="3">
        <f>[7]Input!F54</f>
        <v>2.6285400000000019</v>
      </c>
      <c r="G54" s="3">
        <f>[7]Input!G54</f>
        <v>0</v>
      </c>
      <c r="H54" s="3">
        <f>[7]Input!H54</f>
        <v>0</v>
      </c>
      <c r="I54" s="3">
        <f>[7]Input!I54</f>
        <v>0</v>
      </c>
      <c r="J54" s="3">
        <f>[7]Input!J54</f>
        <v>0</v>
      </c>
      <c r="K54" s="3">
        <f>[7]Input!K54</f>
        <v>0</v>
      </c>
      <c r="L54" s="3">
        <f>[7]Input!L54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8.714401867230985E-3</v>
      </c>
      <c r="U54" s="3">
        <f t="shared" ref="U54" si="58">SUMIFS(I:I,$B:$B,"*TRA*",$C:$C,"*HH2*")</f>
        <v>5.4112126438099269E-2</v>
      </c>
      <c r="V54" s="3">
        <f t="shared" ref="V54" si="59">SUMIFS(J:J,$B:$B,"*TRA*",$C:$C,"*HH2*")</f>
        <v>0.35071139596980178</v>
      </c>
      <c r="W54" s="3">
        <f t="shared" ref="W54" si="60">SUMIFS(K:K,$B:$B,"*TRA*",$C:$C,"*HH2*")</f>
        <v>43.266931819882394</v>
      </c>
      <c r="X54" s="3">
        <f t="shared" ref="X54" si="61">SUMIFS(L:L,$B:$B,"*TRA*",$C:$C,"*HH2*")</f>
        <v>254.63477447645226</v>
      </c>
    </row>
    <row r="55" spans="1:24">
      <c r="A55" s="38">
        <f>[7]Input!A55</f>
        <v>53</v>
      </c>
      <c r="B55" s="38" t="str">
        <f>[7]Input!B55</f>
        <v>COM_FT_COA</v>
      </c>
      <c r="C55" s="38" t="str">
        <f>[7]Input!C55</f>
        <v>PRI_COA_HCO</v>
      </c>
      <c r="D55" s="3">
        <f>[7]Input!D55</f>
        <v>181.33463599999999</v>
      </c>
      <c r="E55" s="3">
        <f>[7]Input!E55</f>
        <v>190.810596</v>
      </c>
      <c r="F55" s="3">
        <f>[7]Input!F55</f>
        <v>177.50550199999989</v>
      </c>
      <c r="G55" s="3">
        <f>[7]Input!G55</f>
        <v>221.683966</v>
      </c>
      <c r="H55" s="3">
        <f>[7]Input!H55</f>
        <v>221.683966</v>
      </c>
      <c r="I55" s="3">
        <f>[7]Input!I55</f>
        <v>221.68396599999991</v>
      </c>
      <c r="J55" s="3">
        <f>[7]Input!J55</f>
        <v>221.68396599999991</v>
      </c>
      <c r="K55" s="3">
        <f>[7]Input!K55</f>
        <v>221.68396599999991</v>
      </c>
      <c r="L55" s="3">
        <f>[7]Input!L55</f>
        <v>221.683966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416.23713460601624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[7]Input!A56</f>
        <v>54</v>
      </c>
      <c r="B56" s="38" t="str">
        <f>[7]Input!B56</f>
        <v>COM_FT_COA</v>
      </c>
      <c r="C56" s="38" t="str">
        <f>[7]Input!C56</f>
        <v>PRI_COA_OVC</v>
      </c>
      <c r="D56" s="3">
        <f>[7]Input!D56</f>
        <v>15.665034</v>
      </c>
      <c r="E56" s="3">
        <f>[7]Input!E56</f>
        <v>13.483404000000011</v>
      </c>
      <c r="F56" s="3">
        <f>[7]Input!F56</f>
        <v>12.728958</v>
      </c>
      <c r="G56" s="3">
        <f>[7]Input!G56</f>
        <v>15.665034</v>
      </c>
      <c r="H56" s="3">
        <f>[7]Input!H56</f>
        <v>15.665034</v>
      </c>
      <c r="I56" s="3">
        <f>[7]Input!I56</f>
        <v>15.665034</v>
      </c>
      <c r="J56" s="3">
        <f>[7]Input!J56</f>
        <v>15.665034</v>
      </c>
      <c r="K56" s="3">
        <f>[7]Input!K56</f>
        <v>15.665034</v>
      </c>
      <c r="L56" s="3">
        <f>[7]Input!L56</f>
        <v>15.665034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[7]Input!A57</f>
        <v>55</v>
      </c>
      <c r="B57" s="38" t="str">
        <f>[7]Input!B57</f>
        <v>COM_FT_LPG</v>
      </c>
      <c r="C57" s="38" t="str">
        <f>[7]Input!C57</f>
        <v>PRI_OIL_LPG</v>
      </c>
      <c r="D57" s="3">
        <f>[7]Input!D57</f>
        <v>66.025999999999996</v>
      </c>
      <c r="E57" s="3">
        <f>[7]Input!E57</f>
        <v>66.025999999999996</v>
      </c>
      <c r="F57" s="3">
        <f>[7]Input!F57</f>
        <v>15.72042083333333</v>
      </c>
      <c r="G57" s="3">
        <f>[7]Input!G57</f>
        <v>66.025999999999996</v>
      </c>
      <c r="H57" s="3">
        <f>[7]Input!H57</f>
        <v>66.025999999999996</v>
      </c>
      <c r="I57" s="3">
        <f>[7]Input!I57</f>
        <v>66.025999999999996</v>
      </c>
      <c r="J57" s="3">
        <f>[7]Input!J57</f>
        <v>66.025999999999996</v>
      </c>
      <c r="K57" s="3">
        <f>[7]Input!K57</f>
        <v>66.025999999999996</v>
      </c>
      <c r="L57" s="3">
        <f>[7]Input!L57</f>
        <v>66.025999999999996</v>
      </c>
      <c r="N57" s="38" t="s">
        <v>78</v>
      </c>
      <c r="O57" s="38" t="s">
        <v>8</v>
      </c>
      <c r="P57" s="3">
        <f>SUMIFS(D:D,$B:$B,"*TRA*",$C:$C,"*NGA*")+SUMIFS(D:D,$B:$B,"*TRA*",$C:$C,"*LNG*")</f>
        <v>10.38164779160708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18.005418346774189</v>
      </c>
      <c r="U57" s="3">
        <f t="shared" si="64"/>
        <v>10.514112903225801</v>
      </c>
      <c r="V57" s="3">
        <f t="shared" si="64"/>
        <v>10.151439853231359</v>
      </c>
      <c r="W57" s="3">
        <f t="shared" si="64"/>
        <v>3.5047043010752681</v>
      </c>
      <c r="X57" s="3">
        <f t="shared" si="64"/>
        <v>18.00541834678549</v>
      </c>
    </row>
    <row r="58" spans="1:24">
      <c r="A58" s="38">
        <f>[7]Input!A58</f>
        <v>56</v>
      </c>
      <c r="B58" s="38" t="str">
        <f>[7]Input!B58</f>
        <v>COM_FT_BIO</v>
      </c>
      <c r="C58" s="38" t="str">
        <f>[7]Input!C58</f>
        <v>RNW_POT_BIO_MUN</v>
      </c>
      <c r="D58" s="3">
        <f>[7]Input!D58</f>
        <v>0</v>
      </c>
      <c r="E58" s="3">
        <f>[7]Input!E58</f>
        <v>0</v>
      </c>
      <c r="F58" s="3">
        <f>[7]Input!F58</f>
        <v>0</v>
      </c>
      <c r="G58" s="3">
        <f>[7]Input!G58</f>
        <v>20.35413852472038</v>
      </c>
      <c r="H58" s="3">
        <f>[7]Input!H58</f>
        <v>87.584999999999994</v>
      </c>
      <c r="I58" s="3">
        <f>[7]Input!I58</f>
        <v>87.584999999999994</v>
      </c>
      <c r="J58" s="3">
        <f>[7]Input!J58</f>
        <v>87.584999999999994</v>
      </c>
      <c r="K58" s="3">
        <f>[7]Input!K58</f>
        <v>177.16792287360931</v>
      </c>
      <c r="L58" s="3">
        <f>[7]Input!L58</f>
        <v>87.584999999999994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14503.242549904022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</v>
      </c>
      <c r="R58" s="3">
        <f t="shared" si="65"/>
        <v>14027.910938979509</v>
      </c>
      <c r="S58" s="3">
        <f t="shared" si="65"/>
        <v>14525.096945024532</v>
      </c>
      <c r="T58" s="3">
        <f t="shared" si="65"/>
        <v>13452.392974875151</v>
      </c>
      <c r="U58" s="3">
        <f t="shared" si="65"/>
        <v>12752.469052674876</v>
      </c>
      <c r="V58" s="3">
        <f t="shared" si="65"/>
        <v>11671.790203394321</v>
      </c>
      <c r="W58" s="3">
        <f t="shared" si="65"/>
        <v>11358.318842653822</v>
      </c>
      <c r="X58" s="3">
        <f t="shared" si="65"/>
        <v>8756.1341079623526</v>
      </c>
    </row>
    <row r="59" spans="1:24">
      <c r="A59" s="38">
        <f>[7]Input!A59</f>
        <v>57</v>
      </c>
      <c r="B59" s="38" t="str">
        <f>[7]Input!B59</f>
        <v>COM_FT_BIO</v>
      </c>
      <c r="C59" s="38" t="str">
        <f>[7]Input!C59</f>
        <v>RNW_POT_BIO_GAS</v>
      </c>
      <c r="D59" s="3">
        <f>[7]Input!D59</f>
        <v>0</v>
      </c>
      <c r="E59" s="3">
        <f>[7]Input!E59</f>
        <v>56.384245938375372</v>
      </c>
      <c r="F59" s="3">
        <f>[7]Input!F59</f>
        <v>56.384245938375372</v>
      </c>
      <c r="G59" s="3">
        <f>[7]Input!G59</f>
        <v>0</v>
      </c>
      <c r="H59" s="3">
        <f>[7]Input!H59</f>
        <v>0</v>
      </c>
      <c r="I59" s="3">
        <f>[7]Input!I59</f>
        <v>0</v>
      </c>
      <c r="J59" s="3">
        <f>[7]Input!J59</f>
        <v>0</v>
      </c>
      <c r="K59" s="3">
        <f>[7]Input!K59</f>
        <v>0</v>
      </c>
      <c r="L59" s="3">
        <f>[7]Input!L59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460.18681025514411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198.54821937481884</v>
      </c>
      <c r="S59" s="3">
        <f t="shared" si="66"/>
        <v>603.67724551116498</v>
      </c>
      <c r="T59" s="3">
        <f t="shared" si="66"/>
        <v>735.13316016833403</v>
      </c>
      <c r="U59" s="3">
        <f t="shared" si="66"/>
        <v>726.20264697504001</v>
      </c>
      <c r="V59" s="3">
        <f t="shared" si="66"/>
        <v>797.36372989910933</v>
      </c>
      <c r="W59" s="3">
        <f t="shared" si="66"/>
        <v>957.81520090425533</v>
      </c>
      <c r="X59" s="3">
        <f t="shared" si="66"/>
        <v>1062.8485124768749</v>
      </c>
    </row>
    <row r="60" spans="1:24">
      <c r="A60" s="38">
        <f>[7]Input!A60</f>
        <v>58</v>
      </c>
      <c r="B60" s="38" t="str">
        <f>[7]Input!B60</f>
        <v>COM_FT_BIO</v>
      </c>
      <c r="C60" s="38" t="str">
        <f>[7]Input!C60</f>
        <v>RNW_POT_BIO_WOD</v>
      </c>
      <c r="D60" s="3">
        <f>[7]Input!D60</f>
        <v>143.96924593837539</v>
      </c>
      <c r="E60" s="3">
        <f>[7]Input!E60</f>
        <v>106.9490338213804</v>
      </c>
      <c r="F60" s="3">
        <f>[7]Input!F60</f>
        <v>120.7836769352339</v>
      </c>
      <c r="G60" s="3">
        <f>[7]Input!G60</f>
        <v>42.927673084724162</v>
      </c>
      <c r="H60" s="3">
        <f>[7]Input!H60</f>
        <v>54.68292287360925</v>
      </c>
      <c r="I60" s="3">
        <f>[7]Input!I60</f>
        <v>70.218889052228832</v>
      </c>
      <c r="J60" s="3">
        <f>[7]Input!J60</f>
        <v>75.748279759755775</v>
      </c>
      <c r="K60" s="3">
        <f>[7]Input!K60</f>
        <v>0</v>
      </c>
      <c r="L60" s="3">
        <f>[7]Input!L60</f>
        <v>70.218889052228832</v>
      </c>
      <c r="N60" s="38" t="s">
        <v>73</v>
      </c>
      <c r="O60" s="38" t="s">
        <v>14</v>
      </c>
      <c r="P60" s="3">
        <f>SUMIFS(D:D,$B:$B,"*ups*",$C:$C,"*ELC*")</f>
        <v>219.1840711636701</v>
      </c>
      <c r="Q60" s="3">
        <f t="shared" ref="Q60:X60" si="67">SUMIFS(E:E,$B:$B,"*ups*",$C:$C,"*ELC*")</f>
        <v>219.1840711636701</v>
      </c>
      <c r="R60" s="3">
        <f t="shared" si="67"/>
        <v>219.18407116367021</v>
      </c>
      <c r="S60" s="3">
        <f t="shared" si="67"/>
        <v>174.48924204213969</v>
      </c>
      <c r="T60" s="3">
        <f t="shared" si="67"/>
        <v>158.7711373250531</v>
      </c>
      <c r="U60" s="3">
        <f t="shared" si="67"/>
        <v>146.34630247334519</v>
      </c>
      <c r="V60" s="3">
        <f t="shared" si="67"/>
        <v>136.87720560378341</v>
      </c>
      <c r="W60" s="3">
        <f t="shared" si="67"/>
        <v>134.70686780958201</v>
      </c>
      <c r="X60" s="3">
        <f t="shared" si="67"/>
        <v>115.4216518155845</v>
      </c>
    </row>
    <row r="61" spans="1:24">
      <c r="A61" s="38">
        <f>[7]Input!A61</f>
        <v>59</v>
      </c>
      <c r="B61" s="38" t="str">
        <f>[7]Input!B61</f>
        <v>COM_FT_BIO</v>
      </c>
      <c r="C61" s="38" t="str">
        <f>[7]Input!C61</f>
        <v>RNW_POT_BIO_SLU</v>
      </c>
      <c r="D61" s="3">
        <f>[7]Input!D61</f>
        <v>0</v>
      </c>
      <c r="E61" s="3">
        <f>[7]Input!E61</f>
        <v>0</v>
      </c>
      <c r="F61" s="3">
        <f>[7]Input!F61</f>
        <v>0</v>
      </c>
      <c r="G61" s="3">
        <f>[7]Input!G61</f>
        <v>31.35</v>
      </c>
      <c r="H61" s="3">
        <f>[7]Input!H61</f>
        <v>34.900000000000013</v>
      </c>
      <c r="I61" s="3">
        <f>[7]Input!I61</f>
        <v>19.364033821380421</v>
      </c>
      <c r="J61" s="3">
        <f>[7]Input!J61</f>
        <v>13.83464311385346</v>
      </c>
      <c r="K61" s="3">
        <f>[7]Input!K61</f>
        <v>0</v>
      </c>
      <c r="L61" s="3">
        <f>[7]Input!L61</f>
        <v>19.364033821380421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[7]Input!A62</f>
        <v>60</v>
      </c>
      <c r="B62" s="38" t="str">
        <f>[7]Input!B62</f>
        <v>COM_FT_BIO_PLT</v>
      </c>
      <c r="C62" s="38" t="str">
        <f>[7]Input!C62</f>
        <v>RNW_POT_BIO_WOD</v>
      </c>
      <c r="D62" s="3">
        <f>[7]Input!D62</f>
        <v>0.2357540616246499</v>
      </c>
      <c r="E62" s="3">
        <f>[7]Input!E62</f>
        <v>1.448720240244215</v>
      </c>
      <c r="F62" s="3">
        <f>[7]Input!F62</f>
        <v>11.839077126390761</v>
      </c>
      <c r="G62" s="3">
        <f>[7]Input!G62</f>
        <v>11.839077126390761</v>
      </c>
      <c r="H62" s="3">
        <f>[7]Input!H62</f>
        <v>11.839077126390761</v>
      </c>
      <c r="I62" s="3">
        <f>[7]Input!I62</f>
        <v>11.839077126390761</v>
      </c>
      <c r="J62" s="3">
        <f>[7]Input!J62</f>
        <v>11.839077126390761</v>
      </c>
      <c r="K62" s="3">
        <f>[7]Input!K62</f>
        <v>11.839077126390761</v>
      </c>
      <c r="L62" s="3">
        <f>[7]Input!L62</f>
        <v>11.839077126390761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[7]Input!A63</f>
        <v>61</v>
      </c>
      <c r="B63" s="38" t="str">
        <f>[7]Input!B63</f>
        <v>COM_FT_GEO</v>
      </c>
      <c r="C63" s="38" t="str">
        <f>[7]Input!C63</f>
        <v>RNW_POT_GEO</v>
      </c>
      <c r="D63" s="3">
        <f>[7]Input!D63</f>
        <v>9.4269999999999996</v>
      </c>
      <c r="E63" s="3">
        <f>[7]Input!E63</f>
        <v>9.4269999999999996</v>
      </c>
      <c r="F63" s="3">
        <f>[7]Input!F63</f>
        <v>9.423961829889782</v>
      </c>
      <c r="G63" s="3">
        <f>[7]Input!G63</f>
        <v>4.8514881974502142</v>
      </c>
      <c r="H63" s="3">
        <f>[7]Input!H63</f>
        <v>0.1947015814467149</v>
      </c>
      <c r="I63" s="3">
        <f>[7]Input!I63</f>
        <v>0.26398318050609137</v>
      </c>
      <c r="J63" s="3">
        <f>[7]Input!J63</f>
        <v>0.33227235939510857</v>
      </c>
      <c r="K63" s="3">
        <f>[7]Input!K63</f>
        <v>0.39850130693383301</v>
      </c>
      <c r="L63" s="3">
        <f>[7]Input!L63</f>
        <v>0.45538732547689431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[7]Input!A64</f>
        <v>62</v>
      </c>
      <c r="B64" s="38" t="str">
        <f>[7]Input!B64</f>
        <v>COM_FT_SOL</v>
      </c>
      <c r="C64" s="38" t="str">
        <f>[7]Input!C64</f>
        <v>RNW_POT_SOL_TH</v>
      </c>
      <c r="D64" s="3">
        <f>[7]Input!D64</f>
        <v>176.10376395232731</v>
      </c>
      <c r="E64" s="3">
        <f>[7]Input!E64</f>
        <v>477.29409897619922</v>
      </c>
      <c r="F64" s="3">
        <f>[7]Input!F64</f>
        <v>768.87291366911347</v>
      </c>
      <c r="G64" s="3">
        <f>[7]Input!G64</f>
        <v>768.87291366911347</v>
      </c>
      <c r="H64" s="3">
        <f>[7]Input!H64</f>
        <v>768.87291366911393</v>
      </c>
      <c r="I64" s="3">
        <f>[7]Input!I64</f>
        <v>768.87291366911347</v>
      </c>
      <c r="J64" s="3">
        <f>[7]Input!J64</f>
        <v>768.87291366911347</v>
      </c>
      <c r="K64" s="3">
        <f>[7]Input!K64</f>
        <v>768.8729136691137</v>
      </c>
      <c r="L64" s="3">
        <f>[7]Input!L64</f>
        <v>768.87291366911347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[7]Input!A65</f>
        <v>63</v>
      </c>
      <c r="B65" s="38" t="str">
        <f>[7]Input!B65</f>
        <v>COM_FT_ELC</v>
      </c>
      <c r="C65" s="38" t="str">
        <f>[7]Input!C65</f>
        <v>ELC</v>
      </c>
      <c r="D65" s="3">
        <f>[7]Input!D65</f>
        <v>3268.4160000000002</v>
      </c>
      <c r="E65" s="3">
        <f>[7]Input!E65</f>
        <v>3261.2</v>
      </c>
      <c r="F65" s="3">
        <f>[7]Input!F65</f>
        <v>3036.045000000001</v>
      </c>
      <c r="G65" s="3">
        <f>[7]Input!G65</f>
        <v>3354.4720683257351</v>
      </c>
      <c r="H65" s="3">
        <f>[7]Input!H65</f>
        <v>4016.0460870535908</v>
      </c>
      <c r="I65" s="3">
        <f>[7]Input!I65</f>
        <v>3833.8008808954469</v>
      </c>
      <c r="J65" s="3">
        <f>[7]Input!J65</f>
        <v>4009.0511144152251</v>
      </c>
      <c r="K65" s="3">
        <f>[7]Input!K65</f>
        <v>3924.169930648739</v>
      </c>
      <c r="L65" s="3">
        <f>[7]Input!L65</f>
        <v>3807.9248865010918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[7]Input!A66</f>
        <v>64</v>
      </c>
      <c r="B66" s="38" t="str">
        <f>[7]Input!B66</f>
        <v>COM_FT_HET</v>
      </c>
      <c r="C66" s="38" t="str">
        <f>[7]Input!C66</f>
        <v>HET</v>
      </c>
      <c r="D66" s="3">
        <f>[7]Input!D66</f>
        <v>517.22799999999995</v>
      </c>
      <c r="E66" s="3">
        <f>[7]Input!E66</f>
        <v>379.37099999999998</v>
      </c>
      <c r="F66" s="3">
        <f>[7]Input!F66</f>
        <v>384.23200000000003</v>
      </c>
      <c r="G66" s="3">
        <f>[7]Input!G66</f>
        <v>401.55077641078731</v>
      </c>
      <c r="H66" s="3">
        <f>[7]Input!H66</f>
        <v>517.22799999999984</v>
      </c>
      <c r="I66" s="3">
        <f>[7]Input!I66</f>
        <v>296.83190157948462</v>
      </c>
      <c r="J66" s="3">
        <f>[7]Input!J66</f>
        <v>0</v>
      </c>
      <c r="K66" s="3">
        <f>[7]Input!K66</f>
        <v>0</v>
      </c>
      <c r="L66" s="3">
        <f>[7]Input!L66</f>
        <v>0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[7]Input!A67</f>
        <v>65</v>
      </c>
      <c r="B67" s="38" t="str">
        <f>[7]Input!B67</f>
        <v>RES_FT_NGA</v>
      </c>
      <c r="C67" s="38" t="str">
        <f>[7]Input!C67</f>
        <v>PRI_GAS_NGA</v>
      </c>
      <c r="D67" s="3">
        <f>[7]Input!D67</f>
        <v>5882.6330645161288</v>
      </c>
      <c r="E67" s="3">
        <f>[7]Input!E67</f>
        <v>5202.9624890130044</v>
      </c>
      <c r="F67" s="3">
        <f>[7]Input!F67</f>
        <v>5199.1104373773551</v>
      </c>
      <c r="G67" s="3">
        <f>[7]Input!G67</f>
        <v>5382.8165802443564</v>
      </c>
      <c r="H67" s="3">
        <f>[7]Input!H67</f>
        <v>4341.5448323028741</v>
      </c>
      <c r="I67" s="3">
        <f>[7]Input!I67</f>
        <v>5149.0255210704017</v>
      </c>
      <c r="J67" s="3">
        <f>[7]Input!J67</f>
        <v>5513.9406568302093</v>
      </c>
      <c r="K67" s="3">
        <f>[7]Input!K67</f>
        <v>5575.8812568588546</v>
      </c>
      <c r="L67" s="3">
        <f>[7]Input!L67</f>
        <v>5639.1130336611113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[7]Input!A68</f>
        <v>66</v>
      </c>
      <c r="B68" s="38" t="str">
        <f>[7]Input!B68</f>
        <v>RES_FT_NGA</v>
      </c>
      <c r="C68" s="38" t="str">
        <f>[7]Input!C68</f>
        <v>PRI_GAS_COG</v>
      </c>
      <c r="D68" s="3">
        <f>[7]Input!D68</f>
        <v>0</v>
      </c>
      <c r="E68" s="3">
        <f>[7]Input!E68</f>
        <v>79.033658599927733</v>
      </c>
      <c r="F68" s="3">
        <f>[7]Input!F68</f>
        <v>71.701327602078763</v>
      </c>
      <c r="G68" s="3">
        <f>[7]Input!G68</f>
        <v>17.213146706967159</v>
      </c>
      <c r="H68" s="3">
        <f>[7]Input!H68</f>
        <v>78.352916320837608</v>
      </c>
      <c r="I68" s="3">
        <f>[7]Input!I68</f>
        <v>76.432168972762966</v>
      </c>
      <c r="J68" s="3">
        <f>[7]Input!J68</f>
        <v>98.274533717764001</v>
      </c>
      <c r="K68" s="3">
        <f>[7]Input!K68</f>
        <v>77.176022882902231</v>
      </c>
      <c r="L68" s="3">
        <f>[7]Input!L68</f>
        <v>59.344818591592848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[7]Input!A69</f>
        <v>67</v>
      </c>
      <c r="B69" s="38" t="str">
        <f>[7]Input!B69</f>
        <v>RES_FT_DST</v>
      </c>
      <c r="C69" s="38" t="str">
        <f>[7]Input!C69</f>
        <v>PRI_OIL_DST_kt</v>
      </c>
      <c r="D69" s="3">
        <f>[7]Input!D69</f>
        <v>39985.769640129372</v>
      </c>
      <c r="E69" s="3">
        <f>[7]Input!E69</f>
        <v>28070.064700923249</v>
      </c>
      <c r="F69" s="3">
        <f>[7]Input!F69</f>
        <v>27459.071014296769</v>
      </c>
      <c r="G69" s="3">
        <f>[7]Input!G69</f>
        <v>28582.823089759291</v>
      </c>
      <c r="H69" s="3">
        <f>[7]Input!H69</f>
        <v>31549.334581366489</v>
      </c>
      <c r="I69" s="3">
        <f>[7]Input!I69</f>
        <v>19755.893518316989</v>
      </c>
      <c r="J69" s="3">
        <f>[7]Input!J69</f>
        <v>21373.728994438141</v>
      </c>
      <c r="K69" s="3">
        <f>[7]Input!K69</f>
        <v>26956.189179189329</v>
      </c>
      <c r="L69" s="3">
        <f>[7]Input!L69</f>
        <v>26825.04224401118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[7]Input!A70</f>
        <v>68</v>
      </c>
      <c r="B70" s="38" t="str">
        <f>[7]Input!B70</f>
        <v>RES_FT_HFO</v>
      </c>
      <c r="C70" s="38" t="str">
        <f>[7]Input!C70</f>
        <v>PRI_OIL_HFO</v>
      </c>
      <c r="D70" s="3">
        <f>[7]Input!D70</f>
        <v>15.380062941176471</v>
      </c>
      <c r="E70" s="3">
        <f>[7]Input!E70</f>
        <v>11.53504720588235</v>
      </c>
      <c r="F70" s="3">
        <f>[7]Input!F70</f>
        <v>14.44506424069618</v>
      </c>
      <c r="G70" s="3">
        <f>[7]Input!G70</f>
        <v>3.845015735294115</v>
      </c>
      <c r="H70" s="3">
        <f>[7]Input!H70</f>
        <v>0</v>
      </c>
      <c r="I70" s="3">
        <f>[7]Input!I70</f>
        <v>0</v>
      </c>
      <c r="J70" s="3">
        <f>[7]Input!J70</f>
        <v>0</v>
      </c>
      <c r="K70" s="3">
        <f>[7]Input!K70</f>
        <v>0</v>
      </c>
      <c r="L70" s="3">
        <f>[7]Input!L70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[7]Input!A71</f>
        <v>69</v>
      </c>
      <c r="B71" s="38" t="str">
        <f>[7]Input!B71</f>
        <v>RES_FT_KER</v>
      </c>
      <c r="C71" s="38" t="str">
        <f>[7]Input!C71</f>
        <v>PRI_OIL_KER</v>
      </c>
      <c r="D71" s="3">
        <f>[7]Input!D71</f>
        <v>74.81508835627973</v>
      </c>
      <c r="E71" s="3">
        <f>[7]Input!E71</f>
        <v>54.494961932234418</v>
      </c>
      <c r="F71" s="3">
        <f>[7]Input!F71</f>
        <v>47.692790860805857</v>
      </c>
      <c r="G71" s="3">
        <f>[7]Input!G71</f>
        <v>18.164987310744721</v>
      </c>
      <c r="H71" s="3">
        <f>[7]Input!H71</f>
        <v>0</v>
      </c>
      <c r="I71" s="3">
        <f>[7]Input!I71</f>
        <v>0</v>
      </c>
      <c r="J71" s="3">
        <f>[7]Input!J71</f>
        <v>0</v>
      </c>
      <c r="K71" s="3">
        <f>[7]Input!K71</f>
        <v>0</v>
      </c>
      <c r="L71" s="3">
        <f>[7]Input!L71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[7]Input!A72</f>
        <v>70</v>
      </c>
      <c r="B72" s="38" t="str">
        <f>[7]Input!B72</f>
        <v>RES_FT_COA</v>
      </c>
      <c r="C72" s="38" t="str">
        <f>[7]Input!C72</f>
        <v>PRI_COA_BCO</v>
      </c>
      <c r="D72" s="3">
        <f>[7]Input!D72</f>
        <v>63.329929999999997</v>
      </c>
      <c r="E72" s="3">
        <f>[7]Input!E72</f>
        <v>0</v>
      </c>
      <c r="F72" s="3">
        <f>[7]Input!F72</f>
        <v>0</v>
      </c>
      <c r="G72" s="3">
        <f>[7]Input!G72</f>
        <v>0</v>
      </c>
      <c r="H72" s="3">
        <f>[7]Input!H72</f>
        <v>0</v>
      </c>
      <c r="I72" s="3">
        <f>[7]Input!I72</f>
        <v>0</v>
      </c>
      <c r="J72" s="3">
        <f>[7]Input!J72</f>
        <v>0</v>
      </c>
      <c r="K72" s="3">
        <f>[7]Input!K72</f>
        <v>0</v>
      </c>
      <c r="L72" s="3">
        <f>[7]Input!L72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[7]Input!A73</f>
        <v>71</v>
      </c>
      <c r="B73" s="38" t="str">
        <f>[7]Input!B73</f>
        <v>RES_FT_COA</v>
      </c>
      <c r="C73" s="38" t="str">
        <f>[7]Input!C73</f>
        <v>PRI_COA_HCO</v>
      </c>
      <c r="D73" s="3">
        <f>[7]Input!D73</f>
        <v>559.28979000000004</v>
      </c>
      <c r="E73" s="3">
        <f>[7]Input!E73</f>
        <v>458.37410625000001</v>
      </c>
      <c r="F73" s="3">
        <f>[7]Input!F73</f>
        <v>344.48873424999999</v>
      </c>
      <c r="G73" s="3">
        <f>[7]Input!G73</f>
        <v>622.61972000000003</v>
      </c>
      <c r="H73" s="3">
        <f>[7]Input!H73</f>
        <v>622.61972000000003</v>
      </c>
      <c r="I73" s="3">
        <f>[7]Input!I73</f>
        <v>622.61972000000003</v>
      </c>
      <c r="J73" s="3">
        <f>[7]Input!J73</f>
        <v>622.61972000000003</v>
      </c>
      <c r="K73" s="3">
        <f>[7]Input!K73</f>
        <v>622.61972000000014</v>
      </c>
      <c r="L73" s="3">
        <f>[7]Input!L73</f>
        <v>622.61972000000003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[7]Input!A74</f>
        <v>72</v>
      </c>
      <c r="B74" s="38" t="str">
        <f>[7]Input!B74</f>
        <v>RES_FT_COA</v>
      </c>
      <c r="C74" s="38" t="str">
        <f>[7]Input!C74</f>
        <v>PRI_COA_OVC</v>
      </c>
      <c r="D74" s="3">
        <f>[7]Input!D74</f>
        <v>19.25628</v>
      </c>
      <c r="E74" s="3">
        <f>[7]Input!E74</f>
        <v>14.17651875</v>
      </c>
      <c r="F74" s="3">
        <f>[7]Input!F74</f>
        <v>10.654290749999999</v>
      </c>
      <c r="G74" s="3">
        <f>[7]Input!G74</f>
        <v>19.25628</v>
      </c>
      <c r="H74" s="3">
        <f>[7]Input!H74</f>
        <v>19.25628</v>
      </c>
      <c r="I74" s="3">
        <f>[7]Input!I74</f>
        <v>19.25628</v>
      </c>
      <c r="J74" s="3">
        <f>[7]Input!J74</f>
        <v>19.25628</v>
      </c>
      <c r="K74" s="3">
        <f>[7]Input!K74</f>
        <v>19.25628</v>
      </c>
      <c r="L74" s="3">
        <f>[7]Input!L74</f>
        <v>19.25628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[7]Input!A75</f>
        <v>73</v>
      </c>
      <c r="B75" s="38" t="str">
        <f>[7]Input!B75</f>
        <v>RES_FT_LPG</v>
      </c>
      <c r="C75" s="38" t="str">
        <f>[7]Input!C75</f>
        <v>PRI_OIL_LPG</v>
      </c>
      <c r="D75" s="3">
        <f>[7]Input!D75</f>
        <v>190.71675417698091</v>
      </c>
      <c r="E75" s="3">
        <f>[7]Input!E75</f>
        <v>235.12120872218341</v>
      </c>
      <c r="F75" s="3">
        <f>[7]Input!F75</f>
        <v>182.53009128373679</v>
      </c>
      <c r="G75" s="3">
        <f>[7]Input!G75</f>
        <v>397.267</v>
      </c>
      <c r="H75" s="3">
        <f>[7]Input!H75</f>
        <v>397.267</v>
      </c>
      <c r="I75" s="3">
        <f>[7]Input!I75</f>
        <v>305.56882139464659</v>
      </c>
      <c r="J75" s="3">
        <f>[7]Input!J75</f>
        <v>397.267</v>
      </c>
      <c r="K75" s="3">
        <f>[7]Input!K75</f>
        <v>397.267</v>
      </c>
      <c r="L75" s="3">
        <f>[7]Input!L75</f>
        <v>397.267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[7]Input!A76</f>
        <v>74</v>
      </c>
      <c r="B76" s="38" t="str">
        <f>[7]Input!B76</f>
        <v>RES_FT_BIO</v>
      </c>
      <c r="C76" s="38" t="str">
        <f>[7]Input!C76</f>
        <v>RNW_POT_BIO_MUN</v>
      </c>
      <c r="D76" s="3">
        <f>[7]Input!D76</f>
        <v>0</v>
      </c>
      <c r="E76" s="3">
        <f>[7]Input!E76</f>
        <v>0</v>
      </c>
      <c r="F76" s="3">
        <f>[7]Input!F76</f>
        <v>8.5807368421052388</v>
      </c>
      <c r="G76" s="3">
        <f>[7]Input!G76</f>
        <v>0</v>
      </c>
      <c r="H76" s="3">
        <f>[7]Input!H76</f>
        <v>0</v>
      </c>
      <c r="I76" s="3">
        <f>[7]Input!I76</f>
        <v>211.42028895635389</v>
      </c>
      <c r="J76" s="3">
        <f>[7]Input!J76</f>
        <v>0</v>
      </c>
      <c r="K76" s="3">
        <f>[7]Input!K76</f>
        <v>0</v>
      </c>
      <c r="L76" s="3">
        <f>[7]Input!L76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[7]Input!A77</f>
        <v>75</v>
      </c>
      <c r="B77" s="38" t="str">
        <f>[7]Input!B77</f>
        <v>RES_FT_BIO</v>
      </c>
      <c r="C77" s="38" t="str">
        <f>[7]Input!C77</f>
        <v>RNW_POT_BIO_GAS</v>
      </c>
      <c r="D77" s="3">
        <f>[7]Input!D77</f>
        <v>1041.055777560359</v>
      </c>
      <c r="E77" s="3">
        <f>[7]Input!E77</f>
        <v>655.90994705890807</v>
      </c>
      <c r="F77" s="3">
        <f>[7]Input!F77</f>
        <v>92.244581831576227</v>
      </c>
      <c r="G77" s="3">
        <f>[7]Input!G77</f>
        <v>0</v>
      </c>
      <c r="H77" s="3">
        <f>[7]Input!H77</f>
        <v>0</v>
      </c>
      <c r="I77" s="3">
        <f>[7]Input!I77</f>
        <v>0</v>
      </c>
      <c r="J77" s="3">
        <f>[7]Input!J77</f>
        <v>0</v>
      </c>
      <c r="K77" s="3">
        <f>[7]Input!K77</f>
        <v>0</v>
      </c>
      <c r="L77" s="3">
        <f>[7]Input!L77</f>
        <v>0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[7]Input!A78</f>
        <v>76</v>
      </c>
      <c r="B78" s="38" t="str">
        <f>[7]Input!B78</f>
        <v>RES_FT_BIO</v>
      </c>
      <c r="C78" s="38" t="str">
        <f>[7]Input!C78</f>
        <v>RNW_POT_BIO_WOD</v>
      </c>
      <c r="D78" s="3">
        <f>[7]Input!D78</f>
        <v>322.59622243964083</v>
      </c>
      <c r="E78" s="3">
        <f>[7]Input!E78</f>
        <v>548.42505294109208</v>
      </c>
      <c r="F78" s="3">
        <f>[7]Input!F78</f>
        <v>1067.757681326319</v>
      </c>
      <c r="G78" s="3">
        <f>[7]Input!G78</f>
        <v>1152.6309242777641</v>
      </c>
      <c r="H78" s="3">
        <f>[7]Input!H78</f>
        <v>1363.652</v>
      </c>
      <c r="I78" s="3">
        <f>[7]Input!I78</f>
        <v>1152.2317110436461</v>
      </c>
      <c r="J78" s="3">
        <f>[7]Input!J78</f>
        <v>1363.652</v>
      </c>
      <c r="K78" s="3">
        <f>[7]Input!K78</f>
        <v>1363.652</v>
      </c>
      <c r="L78" s="3">
        <f>[7]Input!L78</f>
        <v>1329.416033821381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[7]Input!A79</f>
        <v>77</v>
      </c>
      <c r="B79" s="38" t="str">
        <f>[7]Input!B79</f>
        <v>RES_FT_BIO</v>
      </c>
      <c r="C79" s="38" t="str">
        <f>[7]Input!C79</f>
        <v>RNW_POT_BIO_SLU</v>
      </c>
      <c r="D79" s="3">
        <f>[7]Input!D79</f>
        <v>0</v>
      </c>
      <c r="E79" s="3">
        <f>[7]Input!E79</f>
        <v>0</v>
      </c>
      <c r="F79" s="3">
        <f>[7]Input!F79</f>
        <v>0</v>
      </c>
      <c r="G79" s="3">
        <f>[7]Input!G79</f>
        <v>0</v>
      </c>
      <c r="H79" s="3">
        <f>[7]Input!H79</f>
        <v>0</v>
      </c>
      <c r="I79" s="3">
        <f>[7]Input!I79</f>
        <v>0</v>
      </c>
      <c r="J79" s="3">
        <f>[7]Input!J79</f>
        <v>0</v>
      </c>
      <c r="K79" s="3">
        <f>[7]Input!K79</f>
        <v>0</v>
      </c>
      <c r="L79" s="3">
        <f>[7]Input!L79</f>
        <v>34.235966178619577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[7]Input!A80</f>
        <v>78</v>
      </c>
      <c r="B80" s="38" t="str">
        <f>[7]Input!B80</f>
        <v>RES_FT_BIO_PLT</v>
      </c>
      <c r="C80" s="38" t="str">
        <f>[7]Input!C80</f>
        <v>RNW_POT_BIO_WOD</v>
      </c>
      <c r="D80" s="3">
        <f>[7]Input!D80</f>
        <v>523.97</v>
      </c>
      <c r="E80" s="3">
        <f>[7]Input!E80</f>
        <v>523.97</v>
      </c>
      <c r="F80" s="3">
        <f>[7]Input!F80</f>
        <v>523.97</v>
      </c>
      <c r="G80" s="3">
        <f>[7]Input!G80</f>
        <v>523.97</v>
      </c>
      <c r="H80" s="3">
        <f>[7]Input!H80</f>
        <v>523.97</v>
      </c>
      <c r="I80" s="3">
        <f>[7]Input!I80</f>
        <v>523.97</v>
      </c>
      <c r="J80" s="3">
        <f>[7]Input!J80</f>
        <v>523.97</v>
      </c>
      <c r="K80" s="3">
        <f>[7]Input!K80</f>
        <v>523.97</v>
      </c>
      <c r="L80" s="3">
        <f>[7]Input!L80</f>
        <v>523.97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[7]Input!A81</f>
        <v>79</v>
      </c>
      <c r="B81" s="38" t="str">
        <f>[7]Input!B81</f>
        <v>RES_FT_GEO</v>
      </c>
      <c r="C81" s="38" t="str">
        <f>[7]Input!C81</f>
        <v>RNW_POT_GEO</v>
      </c>
      <c r="D81" s="3">
        <f>[7]Input!D81</f>
        <v>43.61390455624548</v>
      </c>
      <c r="E81" s="3">
        <f>[7]Input!E81</f>
        <v>43.61390455624548</v>
      </c>
      <c r="F81" s="3">
        <f>[7]Input!F81</f>
        <v>33.819848621171353</v>
      </c>
      <c r="G81" s="3">
        <f>[7]Input!G81</f>
        <v>15.8160591345053</v>
      </c>
      <c r="H81" s="3">
        <f>[7]Input!H81</f>
        <v>0.71803255195302707</v>
      </c>
      <c r="I81" s="3">
        <f>[7]Input!I81</f>
        <v>0.69984227360425422</v>
      </c>
      <c r="J81" s="3">
        <f>[7]Input!J81</f>
        <v>0.83492729546628652</v>
      </c>
      <c r="K81" s="3">
        <f>[7]Input!K81</f>
        <v>0.69468382921448291</v>
      </c>
      <c r="L81" s="3">
        <f>[7]Input!L81</f>
        <v>0.6946838292144828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[7]Input!A82</f>
        <v>80</v>
      </c>
      <c r="B82" s="38" t="str">
        <f>[7]Input!B82</f>
        <v>RES_FT_SOL</v>
      </c>
      <c r="C82" s="38" t="str">
        <f>[7]Input!C82</f>
        <v>RNW_POT_SOL_TH</v>
      </c>
      <c r="D82" s="3">
        <f>[7]Input!D82</f>
        <v>82.605095443754522</v>
      </c>
      <c r="E82" s="3">
        <f>[7]Input!E82</f>
        <v>111.9570954437545</v>
      </c>
      <c r="F82" s="3">
        <f>[7]Input!F82</f>
        <v>135.25315137882859</v>
      </c>
      <c r="G82" s="3">
        <f>[7]Input!G82</f>
        <v>135.25315137882859</v>
      </c>
      <c r="H82" s="3">
        <f>[7]Input!H82</f>
        <v>135.25315137882859</v>
      </c>
      <c r="I82" s="3">
        <f>[7]Input!I82</f>
        <v>135.25315137882859</v>
      </c>
      <c r="J82" s="3">
        <f>[7]Input!J82</f>
        <v>135.25315137882859</v>
      </c>
      <c r="K82" s="3">
        <f>[7]Input!K82</f>
        <v>135.25315137882859</v>
      </c>
      <c r="L82" s="3">
        <f>[7]Input!L82</f>
        <v>135.25315137882859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[7]Input!A83</f>
        <v>81</v>
      </c>
      <c r="B83" s="38" t="str">
        <f>[7]Input!B83</f>
        <v>RES_FT_ELC</v>
      </c>
      <c r="C83" s="38" t="str">
        <f>[7]Input!C83</f>
        <v>ELC</v>
      </c>
      <c r="D83" s="3">
        <f>[7]Input!D83</f>
        <v>3307.7469999999989</v>
      </c>
      <c r="E83" s="3">
        <f>[7]Input!E83</f>
        <v>3150.42</v>
      </c>
      <c r="F83" s="3">
        <f>[7]Input!F83</f>
        <v>3264.4140000000002</v>
      </c>
      <c r="G83" s="3">
        <f>[7]Input!G83</f>
        <v>2956.507097341434</v>
      </c>
      <c r="H83" s="3">
        <f>[7]Input!H83</f>
        <v>3131.4373188391442</v>
      </c>
      <c r="I83" s="3">
        <f>[7]Input!I83</f>
        <v>3044.840779448466</v>
      </c>
      <c r="J83" s="3">
        <f>[7]Input!J83</f>
        <v>3085.6207399256109</v>
      </c>
      <c r="K83" s="3">
        <f>[7]Input!K83</f>
        <v>3115.3623989040898</v>
      </c>
      <c r="L83" s="3">
        <f>[7]Input!L83</f>
        <v>3194.29712983334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[7]Input!A84</f>
        <v>82</v>
      </c>
      <c r="B84" s="38" t="str">
        <f>[7]Input!B84</f>
        <v>RES_FT_HET</v>
      </c>
      <c r="C84" s="38" t="str">
        <f>[7]Input!C84</f>
        <v>HET</v>
      </c>
      <c r="D84" s="3">
        <f>[7]Input!D84</f>
        <v>949.69099999999992</v>
      </c>
      <c r="E84" s="3">
        <f>[7]Input!E84</f>
        <v>866.5870000000001</v>
      </c>
      <c r="F84" s="3">
        <f>[7]Input!F84</f>
        <v>847.41300000000001</v>
      </c>
      <c r="G84" s="3">
        <f>[7]Input!G84</f>
        <v>518.705194156635</v>
      </c>
      <c r="H84" s="3">
        <f>[7]Input!H84</f>
        <v>652.75989229910829</v>
      </c>
      <c r="I84" s="3">
        <f>[7]Input!I84</f>
        <v>438.96892669990132</v>
      </c>
      <c r="J84" s="3">
        <f>[7]Input!J84</f>
        <v>0</v>
      </c>
      <c r="K84" s="3">
        <f>[7]Input!K84</f>
        <v>0</v>
      </c>
      <c r="L84" s="3">
        <f>[7]Input!L84</f>
        <v>0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[7]Input!A85</f>
        <v>83</v>
      </c>
      <c r="B85" s="38" t="str">
        <f>[7]Input!B85</f>
        <v>TRA_FT_GSL</v>
      </c>
      <c r="C85" s="38" t="str">
        <f>[7]Input!C85</f>
        <v>PRI_OIL_GSL_kt</v>
      </c>
      <c r="D85" s="3">
        <f>[7]Input!D85</f>
        <v>79217.141867487444</v>
      </c>
      <c r="E85" s="3">
        <f>[7]Input!E85</f>
        <v>70720.613816237645</v>
      </c>
      <c r="F85" s="3">
        <f>[7]Input!F85</f>
        <v>64227.975325187523</v>
      </c>
      <c r="G85" s="3">
        <f>[7]Input!G85</f>
        <v>72919.246827636671</v>
      </c>
      <c r="H85" s="3">
        <f>[7]Input!H85</f>
        <v>53897.487578566157</v>
      </c>
      <c r="I85" s="3">
        <f>[7]Input!I85</f>
        <v>50145.524405972261</v>
      </c>
      <c r="J85" s="3">
        <f>[7]Input!J85</f>
        <v>45093.064871566166</v>
      </c>
      <c r="K85" s="3">
        <f>[7]Input!K85</f>
        <v>66891.536607413815</v>
      </c>
      <c r="L85" s="3">
        <f>[7]Input!L85</f>
        <v>77603.843417840209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[7]Input!A86</f>
        <v>84</v>
      </c>
      <c r="B86" s="38" t="str">
        <f>[7]Input!B86</f>
        <v>TRA_FT_GSL</v>
      </c>
      <c r="C86" s="38" t="str">
        <f>[7]Input!C86</f>
        <v>RNW_BIO_ETH</v>
      </c>
      <c r="D86" s="3">
        <f>[7]Input!D86</f>
        <v>344.42235594559759</v>
      </c>
      <c r="E86" s="3">
        <f>[7]Input!E86</f>
        <v>307.48092963581593</v>
      </c>
      <c r="F86" s="3">
        <f>[7]Input!F86</f>
        <v>279.25206663124999</v>
      </c>
      <c r="G86" s="3">
        <f>[7]Input!G86</f>
        <v>317.04020359842042</v>
      </c>
      <c r="H86" s="3">
        <f>[7]Input!H86</f>
        <v>3279.640461152705</v>
      </c>
      <c r="I86" s="3">
        <f>[7]Input!I86</f>
        <v>218.0240191564011</v>
      </c>
      <c r="J86" s="3">
        <f>[7]Input!J86</f>
        <v>196.0568037894181</v>
      </c>
      <c r="K86" s="3">
        <f>[7]Input!K86</f>
        <v>290.83276785832078</v>
      </c>
      <c r="L86" s="3">
        <f>[7]Input!L86</f>
        <v>337.40801486017489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[7]Input!A87</f>
        <v>85</v>
      </c>
      <c r="B87" s="38" t="str">
        <f>[7]Input!B87</f>
        <v>TRA_FT_GSL</v>
      </c>
      <c r="C87" s="38" t="str">
        <f>[7]Input!C87</f>
        <v>RNW_BIO_ETBE</v>
      </c>
      <c r="D87" s="3">
        <f>[7]Input!D87</f>
        <v>6544.0247629663536</v>
      </c>
      <c r="E87" s="3">
        <f>[7]Input!E87</f>
        <v>5842.1376630805034</v>
      </c>
      <c r="F87" s="3">
        <f>[7]Input!F87</f>
        <v>5305.7892659937525</v>
      </c>
      <c r="G87" s="3">
        <f>[7]Input!G87</f>
        <v>6023.763868369987</v>
      </c>
      <c r="H87" s="3">
        <f>[7]Input!H87</f>
        <v>4702.880661275577</v>
      </c>
      <c r="I87" s="3">
        <f>[7]Input!I87</f>
        <v>4142.4563639716234</v>
      </c>
      <c r="J87" s="3">
        <f>[7]Input!J87</f>
        <v>3725.0792719989449</v>
      </c>
      <c r="K87" s="3">
        <f>[7]Input!K87</f>
        <v>5525.8225893080962</v>
      </c>
      <c r="L87" s="3">
        <f>[7]Input!L87</f>
        <v>6410.7522823433228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[7]Input!A88</f>
        <v>86</v>
      </c>
      <c r="B88" s="38" t="str">
        <f>[7]Input!B88</f>
        <v>TRA_FT_DST</v>
      </c>
      <c r="C88" s="38" t="str">
        <f>[7]Input!C88</f>
        <v>PRI_OIL_DST_kt</v>
      </c>
      <c r="D88" s="3">
        <f>[7]Input!D88</f>
        <v>205539.0254968777</v>
      </c>
      <c r="E88" s="3">
        <f>[7]Input!E88</f>
        <v>219100.3696534287</v>
      </c>
      <c r="F88" s="3">
        <f>[7]Input!F88</f>
        <v>210419.42643626919</v>
      </c>
      <c r="G88" s="3">
        <f>[7]Input!G88</f>
        <v>210507.3487231961</v>
      </c>
      <c r="H88" s="3">
        <f>[7]Input!H88</f>
        <v>202046.57675459309</v>
      </c>
      <c r="I88" s="3">
        <f>[7]Input!I88</f>
        <v>192609.62478790479</v>
      </c>
      <c r="J88" s="3">
        <f>[7]Input!J88</f>
        <v>167993.2777382863</v>
      </c>
      <c r="K88" s="3">
        <f>[7]Input!K88</f>
        <v>138982.26670813211</v>
      </c>
      <c r="L88" s="3">
        <f>[7]Input!L88</f>
        <v>73668.284000177344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[7]Input!A89</f>
        <v>87</v>
      </c>
      <c r="B89" s="38" t="str">
        <f>[7]Input!B89</f>
        <v>TRA_FT_DST</v>
      </c>
      <c r="C89" s="38" t="str">
        <f>[7]Input!C89</f>
        <v>RNW_BIO_EMHV</v>
      </c>
      <c r="D89" s="3">
        <f>[7]Input!D89</f>
        <v>5592.2731215019294</v>
      </c>
      <c r="E89" s="3">
        <f>[7]Input!E89</f>
        <v>0</v>
      </c>
      <c r="F89" s="3">
        <f>[7]Input!F89</f>
        <v>0</v>
      </c>
      <c r="G89" s="3">
        <f>[7]Input!G89</f>
        <v>9597.3999999999978</v>
      </c>
      <c r="H89" s="3">
        <f>[7]Input!H89</f>
        <v>12181.8</v>
      </c>
      <c r="I89" s="3">
        <f>[7]Input!I89</f>
        <v>10368.682087637089</v>
      </c>
      <c r="J89" s="3">
        <f>[7]Input!J89</f>
        <v>16671</v>
      </c>
      <c r="K89" s="3">
        <f>[7]Input!K89</f>
        <v>18915.650000000001</v>
      </c>
      <c r="L89" s="3">
        <f>[7]Input!L89</f>
        <v>18074.475024826941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[7]Input!A90</f>
        <v>88</v>
      </c>
      <c r="B90" s="38" t="str">
        <f>[7]Input!B90</f>
        <v>TRA_FT_JTK</v>
      </c>
      <c r="C90" s="38" t="str">
        <f>[7]Input!C90</f>
        <v>PRI_OIL_KER_kt</v>
      </c>
      <c r="D90" s="3">
        <f>[7]Input!D90</f>
        <v>7440.4384913022022</v>
      </c>
      <c r="E90" s="3">
        <f>[7]Input!E90</f>
        <v>8087.0435070270614</v>
      </c>
      <c r="F90" s="3">
        <f>[7]Input!F90</f>
        <v>4769.2845258499256</v>
      </c>
      <c r="G90" s="3">
        <f>[7]Input!G90</f>
        <v>8428.673142576763</v>
      </c>
      <c r="H90" s="3">
        <f>[7]Input!H90</f>
        <v>8880.1153930794371</v>
      </c>
      <c r="I90" s="3">
        <f>[7]Input!I90</f>
        <v>9277.0914233656385</v>
      </c>
      <c r="J90" s="3">
        <f>[7]Input!J90</f>
        <v>9679.9333629306111</v>
      </c>
      <c r="K90" s="3">
        <f>[7]Input!K90</f>
        <v>10042.64657414973</v>
      </c>
      <c r="L90" s="3">
        <f>[7]Input!L90</f>
        <v>10345.592470990059</v>
      </c>
      <c r="R90" s="38"/>
      <c r="S90" s="38"/>
      <c r="T90" s="38"/>
      <c r="U90" s="38"/>
      <c r="V90" s="38"/>
      <c r="W90" s="38"/>
      <c r="X90" s="38"/>
    </row>
    <row r="91" spans="1:29">
      <c r="A91" s="38">
        <f>[7]Input!A91</f>
        <v>89</v>
      </c>
      <c r="B91" s="38" t="str">
        <f>[7]Input!B91</f>
        <v>TRA_FT_COA</v>
      </c>
      <c r="C91" s="38" t="str">
        <f>[7]Input!C91</f>
        <v>PRI_COA_BCO</v>
      </c>
      <c r="D91" s="3">
        <f>[7]Input!D91</f>
        <v>0</v>
      </c>
      <c r="E91" s="3">
        <f>[7]Input!E91</f>
        <v>0.439</v>
      </c>
      <c r="F91" s="3">
        <f>[7]Input!F91</f>
        <v>0.36899999999999999</v>
      </c>
      <c r="G91" s="3">
        <f>[7]Input!G91</f>
        <v>0</v>
      </c>
      <c r="H91" s="3">
        <f>[7]Input!H91</f>
        <v>6.9378530162781782E-2</v>
      </c>
      <c r="I91" s="3">
        <f>[7]Input!I91</f>
        <v>0</v>
      </c>
      <c r="J91" s="3">
        <f>[7]Input!J91</f>
        <v>0</v>
      </c>
      <c r="K91" s="3">
        <f>[7]Input!K91</f>
        <v>0</v>
      </c>
      <c r="L91" s="3">
        <f>[7]Input!L91</f>
        <v>0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[7]Input!A92</f>
        <v>90</v>
      </c>
      <c r="B92" s="38" t="str">
        <f>[7]Input!B92</f>
        <v>TRA_FT_COA</v>
      </c>
      <c r="C92" s="38" t="str">
        <f>[7]Input!C92</f>
        <v>PRI_COA_HCO</v>
      </c>
      <c r="D92" s="3">
        <f>[7]Input!D92</f>
        <v>0.58199999999999996</v>
      </c>
      <c r="E92" s="3">
        <f>[7]Input!E92</f>
        <v>0</v>
      </c>
      <c r="F92" s="3">
        <f>[7]Input!F92</f>
        <v>0</v>
      </c>
      <c r="G92" s="3">
        <f>[7]Input!G92</f>
        <v>0.13875706032556351</v>
      </c>
      <c r="H92" s="3">
        <f>[7]Input!H92</f>
        <v>0</v>
      </c>
      <c r="I92" s="3">
        <f>[7]Input!I92</f>
        <v>0</v>
      </c>
      <c r="J92" s="3">
        <f>[7]Input!J92</f>
        <v>0</v>
      </c>
      <c r="K92" s="3">
        <f>[7]Input!K92</f>
        <v>0</v>
      </c>
      <c r="L92" s="3">
        <f>[7]Input!L92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[7]Input!A93</f>
        <v>91</v>
      </c>
      <c r="B93" s="38" t="str">
        <f>[7]Input!B93</f>
        <v>TRA_FT_ELC</v>
      </c>
      <c r="C93" s="50" t="str">
        <f>[7]Input!C93</f>
        <v>ELC</v>
      </c>
      <c r="D93" s="52">
        <f>[7]Input!D93</f>
        <v>225.29599999999999</v>
      </c>
      <c r="E93" s="52">
        <f>[7]Input!E93</f>
        <v>231.6339999999999</v>
      </c>
      <c r="F93" s="52">
        <f>[7]Input!F93</f>
        <v>225.51300000000009</v>
      </c>
      <c r="G93" s="52">
        <f>[7]Input!G93</f>
        <v>227.3270513978465</v>
      </c>
      <c r="H93" s="52">
        <f>[7]Input!H93</f>
        <v>246.75936690629439</v>
      </c>
      <c r="I93" s="52">
        <f>[7]Input!I93</f>
        <v>335.42928464340531</v>
      </c>
      <c r="J93" s="52">
        <f>[7]Input!J93</f>
        <v>565.60391145311564</v>
      </c>
      <c r="K93" s="52">
        <f>[7]Input!K93</f>
        <v>803.51840609009173</v>
      </c>
      <c r="L93" s="52">
        <f>[7]Input!L93</f>
        <v>1585.204202629707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[7]Input!A94</f>
        <v>92</v>
      </c>
      <c r="B94" s="38" t="str">
        <f>[7]Input!B94</f>
        <v>TRA_FT_HFO</v>
      </c>
      <c r="C94" s="38" t="str">
        <f>[7]Input!C94</f>
        <v>PRI_OIL_HFO</v>
      </c>
      <c r="D94" s="3">
        <f>[7]Input!D94</f>
        <v>66.912345640312438</v>
      </c>
      <c r="E94" s="3">
        <f>[7]Input!E94</f>
        <v>102.5820087418905</v>
      </c>
      <c r="F94" s="3">
        <f>[7]Input!F94</f>
        <v>102.5820087418905</v>
      </c>
      <c r="G94" s="3">
        <f>[7]Input!G94</f>
        <v>102.5820087418905</v>
      </c>
      <c r="H94" s="3">
        <f>[7]Input!H94</f>
        <v>102.5820087418905</v>
      </c>
      <c r="I94" s="3">
        <f>[7]Input!I94</f>
        <v>102.5820087418905</v>
      </c>
      <c r="J94" s="3">
        <f>[7]Input!J94</f>
        <v>102.5820087418905</v>
      </c>
      <c r="K94" s="3">
        <f>[7]Input!K94</f>
        <v>99.365909736153213</v>
      </c>
      <c r="L94" s="3">
        <f>[7]Input!L94</f>
        <v>102.5820087418905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[7]Input!A95</f>
        <v>93</v>
      </c>
      <c r="B95" s="38" t="str">
        <f>[7]Input!B95</f>
        <v>TRA_FT_LPG</v>
      </c>
      <c r="C95" s="38" t="str">
        <f>[7]Input!C95</f>
        <v>PRI_OIL_LPG</v>
      </c>
      <c r="D95" s="3">
        <f>[7]Input!D95</f>
        <v>229.15654743684141</v>
      </c>
      <c r="E95" s="3">
        <f>[7]Input!E95</f>
        <v>284.06691109139081</v>
      </c>
      <c r="F95" s="3">
        <f>[7]Input!F95</f>
        <v>252.4097255083492</v>
      </c>
      <c r="G95" s="3">
        <f>[7]Input!G95</f>
        <v>205.76536830199069</v>
      </c>
      <c r="H95" s="3">
        <f>[7]Input!H95</f>
        <v>284.06691109139081</v>
      </c>
      <c r="I95" s="3">
        <f>[7]Input!I95</f>
        <v>284.06691109139081</v>
      </c>
      <c r="J95" s="3">
        <f>[7]Input!J95</f>
        <v>284.06691109139081</v>
      </c>
      <c r="K95" s="3">
        <f>[7]Input!K95</f>
        <v>284.06691109139081</v>
      </c>
      <c r="L95" s="3">
        <f>[7]Input!L95</f>
        <v>284.06691109139081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[7]Input!A96</f>
        <v>94</v>
      </c>
      <c r="B96" s="38" t="str">
        <f>[7]Input!B96</f>
        <v>TRA_FT_NGA</v>
      </c>
      <c r="C96" s="38" t="str">
        <f>[7]Input!C96</f>
        <v>PRI_GAS_NGA</v>
      </c>
      <c r="D96" s="3">
        <f>[7]Input!D96</f>
        <v>10.38164779160708</v>
      </c>
      <c r="E96" s="3">
        <f>[7]Input!E96</f>
        <v>4.5419709088280964</v>
      </c>
      <c r="F96" s="3">
        <f>[7]Input!F96</f>
        <v>0</v>
      </c>
      <c r="G96" s="3">
        <f>[7]Input!G96</f>
        <v>17.52352150537634</v>
      </c>
      <c r="H96" s="3">
        <f>[7]Input!H96</f>
        <v>18.005418346774189</v>
      </c>
      <c r="I96" s="3">
        <f>[7]Input!I96</f>
        <v>10.514112903225801</v>
      </c>
      <c r="J96" s="3">
        <f>[7]Input!J96</f>
        <v>10.151439853231359</v>
      </c>
      <c r="K96" s="3">
        <f>[7]Input!K96</f>
        <v>3.5047043010752681</v>
      </c>
      <c r="L96" s="3">
        <f>[7]Input!L96</f>
        <v>18.00541834678549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[7]Input!A97</f>
        <v>95</v>
      </c>
      <c r="B97" s="38" t="str">
        <f>[7]Input!B97</f>
        <v>TRA_FT_NGA</v>
      </c>
      <c r="C97" s="38" t="str">
        <f>[7]Input!C97</f>
        <v>RNW_POT_BIO_GAS</v>
      </c>
      <c r="D97" s="3">
        <f>[7]Input!D97</f>
        <v>0</v>
      </c>
      <c r="E97" s="3">
        <f>[7]Input!E97</f>
        <v>0.64885298697544225</v>
      </c>
      <c r="F97" s="3">
        <f>[7]Input!F97</f>
        <v>0</v>
      </c>
      <c r="G97" s="3">
        <f>[7]Input!G97</f>
        <v>8.761760752688172</v>
      </c>
      <c r="H97" s="3">
        <f>[7]Input!H97</f>
        <v>8.2798639112903203</v>
      </c>
      <c r="I97" s="3">
        <f>[7]Input!I97</f>
        <v>15.77116935483871</v>
      </c>
      <c r="J97" s="3">
        <f>[7]Input!J97</f>
        <v>16.13384240483315</v>
      </c>
      <c r="K97" s="3">
        <f>[7]Input!K97</f>
        <v>22.780577956989241</v>
      </c>
      <c r="L97" s="3">
        <f>[7]Input!L97</f>
        <v>8.2798639112906205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[7]Input!A98</f>
        <v>96</v>
      </c>
      <c r="B98" s="38" t="str">
        <f>[7]Input!B98</f>
        <v>TRA_FT_AMM_ELCSYS_CU</v>
      </c>
      <c r="C98" s="38" t="str">
        <f>[7]Input!C98</f>
        <v>ELC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0</v>
      </c>
      <c r="I98" s="3">
        <f>[7]Input!I98</f>
        <v>0</v>
      </c>
      <c r="J98" s="3">
        <f>[7]Input!J98</f>
        <v>0</v>
      </c>
      <c r="K98" s="3">
        <f>[7]Input!K98</f>
        <v>0</v>
      </c>
      <c r="L98" s="3">
        <f>[7]Input!L98</f>
        <v>2.443238547983166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[7]Input!A99</f>
        <v>97</v>
      </c>
      <c r="B99" s="38" t="str">
        <f>[7]Input!B99</f>
        <v>TRA_FT_AMM_ELCSYS_CU</v>
      </c>
      <c r="C99" s="38" t="str">
        <f>[7]Input!C99</f>
        <v>HH2_WE_CU</v>
      </c>
      <c r="D99" s="3">
        <f>[7]Input!D99</f>
        <v>0</v>
      </c>
      <c r="E99" s="3">
        <f>[7]Input!E99</f>
        <v>0</v>
      </c>
      <c r="F99" s="3">
        <f>[7]Input!F99</f>
        <v>0</v>
      </c>
      <c r="G99" s="3">
        <f>[7]Input!G99</f>
        <v>0</v>
      </c>
      <c r="H99" s="3">
        <f>[7]Input!H99</f>
        <v>0</v>
      </c>
      <c r="I99" s="3">
        <f>[7]Input!I99</f>
        <v>0</v>
      </c>
      <c r="J99" s="3">
        <f>[7]Input!J99</f>
        <v>0</v>
      </c>
      <c r="K99" s="3">
        <f>[7]Input!K99</f>
        <v>0</v>
      </c>
      <c r="L99" s="3">
        <f>[7]Input!L99</f>
        <v>19.76802097913653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[7]Input!A100</f>
        <v>98</v>
      </c>
      <c r="B100" s="38" t="str">
        <f>[7]Input!B100</f>
        <v>TRA_FT_AMM_ELCSYS_DT</v>
      </c>
      <c r="C100" s="38" t="str">
        <f>[7]Input!C100</f>
        <v>ELC</v>
      </c>
      <c r="D100" s="3">
        <f>[7]Input!D100</f>
        <v>0</v>
      </c>
      <c r="E100" s="3">
        <f>[7]Input!E100</f>
        <v>0</v>
      </c>
      <c r="F100" s="3">
        <f>[7]Input!F100</f>
        <v>1.7002200368097641E-2</v>
      </c>
      <c r="G100" s="3">
        <f>[7]Input!G100</f>
        <v>0</v>
      </c>
      <c r="H100" s="3">
        <f>[7]Input!H100</f>
        <v>0</v>
      </c>
      <c r="I100" s="3">
        <f>[7]Input!I100</f>
        <v>0</v>
      </c>
      <c r="J100" s="3">
        <f>[7]Input!J100</f>
        <v>0</v>
      </c>
      <c r="K100" s="3">
        <f>[7]Input!K100</f>
        <v>0.49937961111806101</v>
      </c>
      <c r="L100" s="3">
        <f>[7]Input!L100</f>
        <v>0.49937961111806112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[7]Input!A101</f>
        <v>99</v>
      </c>
      <c r="B101" s="38" t="str">
        <f>[7]Input!B101</f>
        <v>TRA_FT_AMM_ELCSYS_DT</v>
      </c>
      <c r="C101" s="38" t="str">
        <f>[7]Input!C101</f>
        <v>HH2_WE_DT</v>
      </c>
      <c r="D101" s="3">
        <f>[7]Input!D101</f>
        <v>0</v>
      </c>
      <c r="E101" s="3">
        <f>[7]Input!E101</f>
        <v>0</v>
      </c>
      <c r="F101" s="3">
        <f>[7]Input!F101</f>
        <v>0</v>
      </c>
      <c r="G101" s="3">
        <f>[7]Input!G101</f>
        <v>0</v>
      </c>
      <c r="H101" s="3">
        <f>[7]Input!H101</f>
        <v>0</v>
      </c>
      <c r="I101" s="3">
        <f>[7]Input!I101</f>
        <v>0</v>
      </c>
      <c r="J101" s="3">
        <f>[7]Input!J101</f>
        <v>0</v>
      </c>
      <c r="K101" s="3">
        <f>[7]Input!K101</f>
        <v>4.0404350354097671</v>
      </c>
      <c r="L101" s="3">
        <f>[7]Input!L101</f>
        <v>4.0404350354097671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[7]Input!A102</f>
        <v>100</v>
      </c>
      <c r="B102" s="38" t="str">
        <f>[7]Input!B102</f>
        <v>HH2_DEL_TRA_LH2_C_1_NEW</v>
      </c>
      <c r="C102" s="38" t="str">
        <f>[7]Input!C102</f>
        <v>HH2_CU</v>
      </c>
      <c r="D102" s="3">
        <f>[7]Input!D102</f>
        <v>0</v>
      </c>
      <c r="E102" s="3">
        <f>[7]Input!E102</f>
        <v>0</v>
      </c>
      <c r="F102" s="3">
        <f>[7]Input!F102</f>
        <v>0</v>
      </c>
      <c r="G102" s="3">
        <f>[7]Input!G102</f>
        <v>0</v>
      </c>
      <c r="H102" s="3">
        <f>[7]Input!H102</f>
        <v>0</v>
      </c>
      <c r="I102" s="3">
        <f>[7]Input!I102</f>
        <v>4.5395792797785543E-2</v>
      </c>
      <c r="J102" s="3">
        <f>[7]Input!J102</f>
        <v>0.34199536526458901</v>
      </c>
      <c r="K102" s="3">
        <f>[7]Input!K102</f>
        <v>0.34199491521890468</v>
      </c>
      <c r="L102" s="3">
        <f>[7]Input!L102</f>
        <v>0.31929827744172667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[7]Input!A103</f>
        <v>101</v>
      </c>
      <c r="B103" s="38" t="str">
        <f>[7]Input!B103</f>
        <v>HH2_DEL_TRA_LH2_C_2_NEW</v>
      </c>
      <c r="C103" s="38" t="str">
        <f>[7]Input!C103</f>
        <v>HH2_CT</v>
      </c>
      <c r="D103" s="3">
        <f>[7]Input!D103</f>
        <v>0</v>
      </c>
      <c r="E103" s="3">
        <f>[7]Input!E103</f>
        <v>0</v>
      </c>
      <c r="F103" s="3">
        <f>[7]Input!F103</f>
        <v>0</v>
      </c>
      <c r="G103" s="3">
        <f>[7]Input!G103</f>
        <v>0</v>
      </c>
      <c r="H103" s="3">
        <f>[7]Input!H103</f>
        <v>8.714401867230985E-3</v>
      </c>
      <c r="I103" s="3">
        <f>[7]Input!I103</f>
        <v>8.7163336403137271E-3</v>
      </c>
      <c r="J103" s="3">
        <f>[7]Input!J103</f>
        <v>8.7160307052127732E-3</v>
      </c>
      <c r="K103" s="3">
        <f>[7]Input!K103</f>
        <v>1.84105108329943</v>
      </c>
      <c r="L103" s="3">
        <f>[7]Input!L103</f>
        <v>12.57255789629513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[7]Input!A104</f>
        <v>102</v>
      </c>
      <c r="B104" s="38" t="str">
        <f>[7]Input!B104</f>
        <v>TRA_FT_DST_INT</v>
      </c>
      <c r="C104" s="38" t="str">
        <f>[7]Input!C104</f>
        <v>PRI_OIL_DST_kt</v>
      </c>
      <c r="D104" s="3">
        <f>[7]Input!D104</f>
        <v>3516.0007950705631</v>
      </c>
      <c r="E104" s="3">
        <f>[7]Input!E104</f>
        <v>3878.6634593995318</v>
      </c>
      <c r="F104" s="3">
        <f>[7]Input!F104</f>
        <v>2109.6004770423378</v>
      </c>
      <c r="G104" s="3">
        <f>[7]Input!G104</f>
        <v>3990.836262668869</v>
      </c>
      <c r="H104" s="3">
        <f>[7]Input!H104</f>
        <v>4705.7974120017243</v>
      </c>
      <c r="I104" s="3">
        <f>[7]Input!I104</f>
        <v>1617.4120349978059</v>
      </c>
      <c r="J104" s="3">
        <f>[7]Input!J104</f>
        <v>6154.152356683896</v>
      </c>
      <c r="K104" s="3">
        <f>[7]Input!K104</f>
        <v>6151.4530059954996</v>
      </c>
      <c r="L104" s="3">
        <f>[7]Input!L104</f>
        <v>162.41184079858189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[7]Input!A105</f>
        <v>103</v>
      </c>
      <c r="B105" s="38" t="str">
        <f>[7]Input!B105</f>
        <v>TRA_FT_DST_INT</v>
      </c>
      <c r="C105" s="38" t="str">
        <f>[7]Input!C105</f>
        <v>RNW_BIO_EMHV</v>
      </c>
      <c r="D105" s="3">
        <f>[7]Input!D105</f>
        <v>0</v>
      </c>
      <c r="E105" s="3">
        <f>[7]Input!E105</f>
        <v>0</v>
      </c>
      <c r="F105" s="3">
        <f>[7]Input!F105</f>
        <v>0</v>
      </c>
      <c r="G105" s="3">
        <f>[7]Input!G105</f>
        <v>0</v>
      </c>
      <c r="H105" s="3">
        <f>[7]Input!H105</f>
        <v>0</v>
      </c>
      <c r="I105" s="3">
        <f>[7]Input!I105</f>
        <v>4057.7179123629139</v>
      </c>
      <c r="J105" s="3">
        <f>[7]Input!J105</f>
        <v>0</v>
      </c>
      <c r="K105" s="3">
        <f>[7]Input!K105</f>
        <v>0</v>
      </c>
      <c r="L105" s="3">
        <f>[7]Input!L105</f>
        <v>3085.824975173055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[7]Input!A106</f>
        <v>104</v>
      </c>
      <c r="B106" s="38" t="str">
        <f>[7]Input!B106</f>
        <v>TRA_FT_HFO_INT</v>
      </c>
      <c r="C106" s="38" t="str">
        <f>[7]Input!C106</f>
        <v>PRI_OIL_HFO</v>
      </c>
      <c r="D106" s="3">
        <f>[7]Input!D106</f>
        <v>1811.4704259711821</v>
      </c>
      <c r="E106" s="3">
        <f>[7]Input!E106</f>
        <v>1857.8</v>
      </c>
      <c r="F106" s="3">
        <f>[7]Input!F106</f>
        <v>1772.368108473762</v>
      </c>
      <c r="G106" s="3">
        <f>[7]Input!G106</f>
        <v>1857.8</v>
      </c>
      <c r="H106" s="3">
        <f>[7]Input!H106</f>
        <v>1857.8</v>
      </c>
      <c r="I106" s="3">
        <f>[7]Input!I106</f>
        <v>1857.8</v>
      </c>
      <c r="J106" s="3">
        <f>[7]Input!J106</f>
        <v>1857.8</v>
      </c>
      <c r="K106" s="3">
        <f>[7]Input!K106</f>
        <v>1857.8</v>
      </c>
      <c r="L106" s="3">
        <f>[7]Input!L106</f>
        <v>1857.8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[7]Input!A107</f>
        <v>105</v>
      </c>
      <c r="B107" s="38" t="str">
        <f>[7]Input!B107</f>
        <v>TRA_FT_AMM_INT_ELCSYS_CU</v>
      </c>
      <c r="C107" s="38" t="str">
        <f>[7]Input!C107</f>
        <v>ELC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</v>
      </c>
      <c r="I107" s="3">
        <f>[7]Input!I107</f>
        <v>0</v>
      </c>
      <c r="J107" s="3">
        <f>[7]Input!J107</f>
        <v>0</v>
      </c>
      <c r="K107" s="3">
        <f>[7]Input!K107</f>
        <v>0</v>
      </c>
      <c r="L107" s="3">
        <f>[7]Input!L107</f>
        <v>22.35731602836362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9.2994036105311348</v>
      </c>
      <c r="Q107" s="3">
        <f t="shared" si="69"/>
        <v>8.3019851001670304</v>
      </c>
      <c r="R107" s="3">
        <f t="shared" si="69"/>
        <v>7.5398057990437497</v>
      </c>
      <c r="S107" s="3">
        <f t="shared" si="69"/>
        <v>8.5600854971573508</v>
      </c>
      <c r="T107" s="3">
        <f t="shared" si="69"/>
        <v>88.550292451123042</v>
      </c>
      <c r="U107" s="3">
        <f t="shared" si="69"/>
        <v>5.8866485172228291</v>
      </c>
      <c r="V107" s="3">
        <f t="shared" si="69"/>
        <v>5.2935337023142885</v>
      </c>
      <c r="W107" s="3">
        <f t="shared" si="69"/>
        <v>7.8524847321746609</v>
      </c>
      <c r="X107" s="3">
        <f t="shared" si="69"/>
        <v>9.1100164012247227</v>
      </c>
      <c r="Y107" s="3"/>
    </row>
    <row r="108" spans="1:29">
      <c r="A108" s="38">
        <f>[7]Input!A108</f>
        <v>106</v>
      </c>
      <c r="B108" s="38" t="str">
        <f>[7]Input!B108</f>
        <v>TRA_FT_AMM_INT_ELCSYS_CU</v>
      </c>
      <c r="C108" s="38" t="str">
        <f>[7]Input!C108</f>
        <v>HH2_WE_CU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</v>
      </c>
      <c r="K108" s="3">
        <f>[7]Input!K108</f>
        <v>0</v>
      </c>
      <c r="L108" s="3">
        <f>[7]Input!L108</f>
        <v>180.89101150221481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235.58489146678872</v>
      </c>
      <c r="Q108" s="3">
        <f t="shared" si="70"/>
        <v>210.31695587089811</v>
      </c>
      <c r="R108" s="3">
        <f t="shared" si="70"/>
        <v>191.00841357577508</v>
      </c>
      <c r="S108" s="3">
        <f t="shared" si="70"/>
        <v>216.85549926131952</v>
      </c>
      <c r="T108" s="3">
        <f t="shared" si="70"/>
        <v>169.30370380592075</v>
      </c>
      <c r="U108" s="3">
        <f t="shared" si="70"/>
        <v>149.12842910297843</v>
      </c>
      <c r="V108" s="3">
        <f t="shared" si="70"/>
        <v>134.10285379196202</v>
      </c>
      <c r="W108" s="3">
        <f t="shared" si="70"/>
        <v>198.92961321509145</v>
      </c>
      <c r="X108" s="3">
        <f t="shared" si="70"/>
        <v>230.78708216435962</v>
      </c>
      <c r="Y108" s="3"/>
    </row>
    <row r="109" spans="1:29">
      <c r="A109" s="38">
        <f>[7]Input!A109</f>
        <v>107</v>
      </c>
      <c r="B109" s="38" t="str">
        <f>[7]Input!B109</f>
        <v>TRA_FT_AMM_INT_ELCSYS_DT</v>
      </c>
      <c r="C109" s="38" t="str">
        <f>[7]Input!C109</f>
        <v>ELC</v>
      </c>
      <c r="D109" s="3">
        <f>[7]Input!D109</f>
        <v>0</v>
      </c>
      <c r="E109" s="3">
        <f>[7]Input!E109</f>
        <v>0</v>
      </c>
      <c r="F109" s="3">
        <f>[7]Input!F109</f>
        <v>0.1558802970586208</v>
      </c>
      <c r="G109" s="3">
        <f>[7]Input!G109</f>
        <v>0</v>
      </c>
      <c r="H109" s="3">
        <f>[7]Input!H109</f>
        <v>0</v>
      </c>
      <c r="I109" s="3">
        <f>[7]Input!I109</f>
        <v>0</v>
      </c>
      <c r="J109" s="3">
        <f>[7]Input!J109</f>
        <v>0</v>
      </c>
      <c r="K109" s="3">
        <f>[7]Input!K109</f>
        <v>4.5784040297246884</v>
      </c>
      <c r="L109" s="3">
        <f>[7]Input!L109</f>
        <v>4.5784040297246884</v>
      </c>
      <c r="O109" s="2" t="s">
        <v>70</v>
      </c>
      <c r="P109" s="3">
        <f t="shared" ref="P109:X109" si="71">SUMIFS(D:D,$B:$B,"*TRA*",$C:$C,"*BIO_EMHV*")*0.0385</f>
        <v>215.30251517782429</v>
      </c>
      <c r="Q109" s="3">
        <f t="shared" si="71"/>
        <v>0</v>
      </c>
      <c r="R109" s="3">
        <f t="shared" si="71"/>
        <v>0</v>
      </c>
      <c r="S109" s="3">
        <f t="shared" si="71"/>
        <v>369.49989999999991</v>
      </c>
      <c r="T109" s="3">
        <f t="shared" si="71"/>
        <v>468.99929999999995</v>
      </c>
      <c r="U109" s="3">
        <f t="shared" si="71"/>
        <v>555.41640000000007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814.6715499999998</v>
      </c>
      <c r="Y109" s="3"/>
    </row>
    <row r="110" spans="1:29">
      <c r="A110" s="38">
        <f>[7]Input!A110</f>
        <v>108</v>
      </c>
      <c r="B110" s="38" t="str">
        <f>[7]Input!B110</f>
        <v>TRA_FT_AMM_INT_ELCSYS_DT</v>
      </c>
      <c r="C110" s="38" t="str">
        <f>[7]Input!C110</f>
        <v>HH2_WE_DT</v>
      </c>
      <c r="D110" s="3">
        <f>[7]Input!D110</f>
        <v>0</v>
      </c>
      <c r="E110" s="3">
        <f>[7]Input!E110</f>
        <v>0</v>
      </c>
      <c r="F110" s="3">
        <f>[7]Input!F110</f>
        <v>0</v>
      </c>
      <c r="G110" s="3">
        <f>[7]Input!G110</f>
        <v>0</v>
      </c>
      <c r="H110" s="3">
        <f>[7]Input!H110</f>
        <v>0</v>
      </c>
      <c r="I110" s="3">
        <f>[7]Input!I110</f>
        <v>0</v>
      </c>
      <c r="J110" s="3">
        <f>[7]Input!J110</f>
        <v>0</v>
      </c>
      <c r="K110" s="3">
        <f>[7]Input!K110</f>
        <v>37.043450785954292</v>
      </c>
      <c r="L110" s="3">
        <f>[7]Input!L110</f>
        <v>37.043450785954292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[7]Input!A111</f>
        <v>109</v>
      </c>
      <c r="B111" s="38" t="str">
        <f>[7]Input!B111</f>
        <v>IND_FT_NGA</v>
      </c>
      <c r="C111" s="38" t="str">
        <f>[7]Input!C111</f>
        <v>PRI_GAS_NGA</v>
      </c>
      <c r="D111" s="3">
        <f>[7]Input!D111</f>
        <v>3415.801411290322</v>
      </c>
      <c r="E111" s="3">
        <f>[7]Input!E111</f>
        <v>3271.042644755174</v>
      </c>
      <c r="F111" s="3">
        <f>[7]Input!F111</f>
        <v>3269.781556045496</v>
      </c>
      <c r="G111" s="3">
        <f>[7]Input!G111</f>
        <v>3033.4698908953342</v>
      </c>
      <c r="H111" s="3">
        <f>[7]Input!H111</f>
        <v>3364.4423759340771</v>
      </c>
      <c r="I111" s="3">
        <f>[7]Input!I111</f>
        <v>3191.715571288395</v>
      </c>
      <c r="J111" s="3">
        <f>[7]Input!J111</f>
        <v>3556.626799931646</v>
      </c>
      <c r="K111" s="3">
        <f>[7]Input!K111</f>
        <v>3554.32020675377</v>
      </c>
      <c r="L111" s="3">
        <f>[7]Input!L111</f>
        <v>3620.8695123999451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[7]Input!A112</f>
        <v>110</v>
      </c>
      <c r="B112" s="38" t="str">
        <f>[7]Input!B112</f>
        <v>IND_FT_LPG</v>
      </c>
      <c r="C112" s="38" t="str">
        <f>[7]Input!C112</f>
        <v>PRI_OIL_LPG</v>
      </c>
      <c r="D112" s="3">
        <f>[7]Input!D112</f>
        <v>198.398</v>
      </c>
      <c r="E112" s="3">
        <f>[7]Input!E112</f>
        <v>159.8589327292203</v>
      </c>
      <c r="F112" s="3">
        <f>[7]Input!F112</f>
        <v>144.41729629688089</v>
      </c>
      <c r="G112" s="3">
        <f>[7]Input!G112</f>
        <v>198.398</v>
      </c>
      <c r="H112" s="3">
        <f>[7]Input!H112</f>
        <v>240.0341659807971</v>
      </c>
      <c r="I112" s="3">
        <f>[7]Input!I112</f>
        <v>240.0341659807971</v>
      </c>
      <c r="J112" s="3">
        <f>[7]Input!J112</f>
        <v>240.0341659807971</v>
      </c>
      <c r="K112" s="3">
        <f>[7]Input!K112</f>
        <v>238.6502800033214</v>
      </c>
      <c r="L112" s="3">
        <f>[7]Input!L112</f>
        <v>240.0341659807971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[7]Input!A113</f>
        <v>111</v>
      </c>
      <c r="B113" s="38" t="str">
        <f>[7]Input!B113</f>
        <v>IND_FT_COA</v>
      </c>
      <c r="C113" s="38" t="str">
        <f>[7]Input!C113</f>
        <v>PRI_COA_BCO</v>
      </c>
      <c r="D113" s="3">
        <f>[7]Input!D113</f>
        <v>0</v>
      </c>
      <c r="E113" s="3">
        <f>[7]Input!E113</f>
        <v>598.06652785661652</v>
      </c>
      <c r="F113" s="3">
        <f>[7]Input!F113</f>
        <v>0</v>
      </c>
      <c r="G113" s="3">
        <f>[7]Input!G113</f>
        <v>127.5270315318309</v>
      </c>
      <c r="H113" s="3">
        <f>[7]Input!H113</f>
        <v>792.48816970088944</v>
      </c>
      <c r="I113" s="3">
        <f>[7]Input!I113</f>
        <v>1051.603043254541</v>
      </c>
      <c r="J113" s="3">
        <f>[7]Input!J113</f>
        <v>939.19796224071683</v>
      </c>
      <c r="K113" s="3">
        <f>[7]Input!K113</f>
        <v>799.8406008448751</v>
      </c>
      <c r="L113" s="3">
        <f>[7]Input!L113</f>
        <v>1043.9183704693171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0.64885298697544225</v>
      </c>
      <c r="R113" s="3">
        <f t="shared" si="75"/>
        <v>0</v>
      </c>
      <c r="S113" s="3">
        <f t="shared" si="75"/>
        <v>8.761760752688172</v>
      </c>
      <c r="T113" s="3">
        <f t="shared" si="75"/>
        <v>8.2798639112903203</v>
      </c>
      <c r="U113" s="3">
        <f t="shared" si="75"/>
        <v>15.77116935483871</v>
      </c>
      <c r="V113" s="3">
        <f t="shared" si="75"/>
        <v>16.13384240483315</v>
      </c>
      <c r="W113" s="3">
        <f t="shared" si="75"/>
        <v>22.780577956989241</v>
      </c>
      <c r="X113" s="3">
        <f t="shared" si="75"/>
        <v>8.2798639112906205</v>
      </c>
      <c r="Y113" s="3"/>
    </row>
    <row r="114" spans="1:25">
      <c r="A114" s="38">
        <f>[7]Input!A114</f>
        <v>112</v>
      </c>
      <c r="B114" s="38" t="str">
        <f>[7]Input!B114</f>
        <v>IND_FT_COA</v>
      </c>
      <c r="C114" s="38" t="str">
        <f>[7]Input!C114</f>
        <v>PRI_COA_HCO</v>
      </c>
      <c r="D114" s="3">
        <f>[7]Input!D114</f>
        <v>633.51599151255766</v>
      </c>
      <c r="E114" s="3">
        <f>[7]Input!E114</f>
        <v>0</v>
      </c>
      <c r="F114" s="3">
        <f>[7]Input!F114</f>
        <v>546.51990150016786</v>
      </c>
      <c r="G114" s="3">
        <f>[7]Input!G114</f>
        <v>710.471</v>
      </c>
      <c r="H114" s="3">
        <f>[7]Input!H114</f>
        <v>134.8794626758166</v>
      </c>
      <c r="I114" s="3">
        <f>[7]Input!I114</f>
        <v>0</v>
      </c>
      <c r="J114" s="3">
        <f>[7]Input!J114</f>
        <v>144.0705282100173</v>
      </c>
      <c r="K114" s="3">
        <f>[7]Input!K114</f>
        <v>268.27169847757898</v>
      </c>
      <c r="L114" s="3">
        <f>[7]Input!L114</f>
        <v>0</v>
      </c>
      <c r="N114" s="2" t="s">
        <v>226</v>
      </c>
      <c r="O114" s="3"/>
      <c r="P114" s="14" cm="1">
        <f t="array" ref="P114:X114">'Primary energy supply'!P14:X14*1000</f>
        <v>5713.492000000002</v>
      </c>
      <c r="Q114" s="14">
        <v>6309.2429999999995</v>
      </c>
      <c r="R114" s="14">
        <v>7059.6339999999982</v>
      </c>
      <c r="S114" s="14">
        <v>7488.2060626084321</v>
      </c>
      <c r="T114" s="14">
        <v>6920.1750521694321</v>
      </c>
      <c r="U114" s="14">
        <v>6504.9928617058104</v>
      </c>
      <c r="V114" s="14">
        <v>5614.6901164801484</v>
      </c>
      <c r="W114" s="14">
        <v>6304.323926821583</v>
      </c>
      <c r="X114" s="14">
        <v>6449.3139902229495</v>
      </c>
    </row>
    <row r="115" spans="1:25">
      <c r="A115" s="38">
        <f>[7]Input!A115</f>
        <v>113</v>
      </c>
      <c r="B115" s="38" t="str">
        <f>[7]Input!B115</f>
        <v>IND_FT_COK</v>
      </c>
      <c r="C115" s="38" t="str">
        <f>[7]Input!C115</f>
        <v>PRI_COA_OVC</v>
      </c>
      <c r="D115" s="3">
        <f>[7]Input!D115</f>
        <v>323.97487289648058</v>
      </c>
      <c r="E115" s="3">
        <f>[7]Input!E115</f>
        <v>316.98663445221882</v>
      </c>
      <c r="F115" s="3">
        <f>[7]Input!F115</f>
        <v>264.24413454789772</v>
      </c>
      <c r="G115" s="3">
        <f>[7]Input!G115</f>
        <v>337.68099999999998</v>
      </c>
      <c r="H115" s="3">
        <f>[7]Input!H115</f>
        <v>319.94700412843378</v>
      </c>
      <c r="I115" s="3">
        <f>[7]Input!I115</f>
        <v>343.11612442177949</v>
      </c>
      <c r="J115" s="3">
        <f>[7]Input!J115</f>
        <v>382.7519976656327</v>
      </c>
      <c r="K115" s="3">
        <f>[7]Input!K115</f>
        <v>290.84327377068712</v>
      </c>
      <c r="L115" s="3">
        <f>[7]Input!L115</f>
        <v>213.16240050476901</v>
      </c>
      <c r="O115" s="3"/>
      <c r="P115" s="38"/>
      <c r="Q115" s="38"/>
      <c r="T115" s="38"/>
      <c r="U115" s="38"/>
    </row>
    <row r="116" spans="1:25">
      <c r="A116" s="38">
        <f>[7]Input!A116</f>
        <v>114</v>
      </c>
      <c r="B116" s="38" t="str">
        <f>[7]Input!B116</f>
        <v>IND_FT_COG</v>
      </c>
      <c r="C116" s="38" t="str">
        <f>[7]Input!C116</f>
        <v>PRI_GAS_COG</v>
      </c>
      <c r="D116" s="3">
        <f>[7]Input!D116</f>
        <v>120.183867116448</v>
      </c>
      <c r="E116" s="3">
        <f>[7]Input!E116</f>
        <v>63.393518518518491</v>
      </c>
      <c r="F116" s="3">
        <f>[7]Input!F116</f>
        <v>50.714814814814822</v>
      </c>
      <c r="G116" s="3">
        <f>[7]Input!G116</f>
        <v>104.3764037476459</v>
      </c>
      <c r="H116" s="3">
        <f>[7]Input!H116</f>
        <v>25.357407407407361</v>
      </c>
      <c r="I116" s="3">
        <f>[7]Input!I116</f>
        <v>12.6787037037037</v>
      </c>
      <c r="J116" s="3">
        <f>[7]Input!J116</f>
        <v>0</v>
      </c>
      <c r="K116" s="3">
        <f>[7]Input!K116</f>
        <v>0</v>
      </c>
      <c r="L116" s="3">
        <f>[7]Input!L116</f>
        <v>0</v>
      </c>
      <c r="O116" s="3"/>
      <c r="P116" s="3"/>
      <c r="Q116" s="3"/>
      <c r="S116" s="3"/>
      <c r="T116" s="3"/>
      <c r="U116" s="3"/>
    </row>
    <row r="117" spans="1:25">
      <c r="A117" s="38">
        <f>[7]Input!A117</f>
        <v>115</v>
      </c>
      <c r="B117" s="38" t="str">
        <f>[7]Input!B117</f>
        <v>IND_FT_BFG</v>
      </c>
      <c r="C117" s="38" t="str">
        <f>[7]Input!C117</f>
        <v>PRI_GAS_BFG</v>
      </c>
      <c r="D117" s="3">
        <f>[7]Input!D117</f>
        <v>175.22892123117751</v>
      </c>
      <c r="E117" s="3">
        <f>[7]Input!E117</f>
        <v>153.21896112288451</v>
      </c>
      <c r="F117" s="3">
        <f>[7]Input!F117</f>
        <v>128.89946190226209</v>
      </c>
      <c r="G117" s="3">
        <f>[7]Input!G117</f>
        <v>108.0261230627175</v>
      </c>
      <c r="H117" s="3">
        <f>[7]Input!H117</f>
        <v>81.895224420703641</v>
      </c>
      <c r="I117" s="3">
        <f>[7]Input!I117</f>
        <v>59.576814509377797</v>
      </c>
      <c r="J117" s="3">
        <f>[7]Input!J117</f>
        <v>36.4679244283016</v>
      </c>
      <c r="K117" s="3">
        <f>[7]Input!K117</f>
        <v>35.50764701298646</v>
      </c>
      <c r="L117" s="3">
        <f>[7]Input!L117</f>
        <v>35.518562506017183</v>
      </c>
      <c r="O117" s="3"/>
      <c r="P117" s="38"/>
      <c r="S117" s="3"/>
      <c r="T117" s="3"/>
      <c r="U117" s="3"/>
    </row>
    <row r="118" spans="1:25">
      <c r="A118" s="38">
        <f>[7]Input!A118</f>
        <v>116</v>
      </c>
      <c r="B118" s="38" t="str">
        <f>[7]Input!B118</f>
        <v>IND_FT_BFG</v>
      </c>
      <c r="C118" s="38" t="str">
        <f>[7]Input!C118</f>
        <v>PRI_GAS_OXY</v>
      </c>
      <c r="D118" s="3">
        <f>[7]Input!D118</f>
        <v>0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0</v>
      </c>
      <c r="J118" s="3">
        <f>[7]Input!J118</f>
        <v>0</v>
      </c>
      <c r="K118" s="3">
        <f>[7]Input!K118</f>
        <v>0</v>
      </c>
      <c r="L118" s="3">
        <f>[7]Input!L118</f>
        <v>3.2819364263872443E-8</v>
      </c>
      <c r="O118" s="3"/>
      <c r="P118" s="38"/>
    </row>
    <row r="119" spans="1:25">
      <c r="A119" s="38">
        <f>[7]Input!A119</f>
        <v>117</v>
      </c>
      <c r="B119" s="38" t="str">
        <f>[7]Input!B119</f>
        <v>IND_FT_HFO</v>
      </c>
      <c r="C119" s="38" t="str">
        <f>[7]Input!C119</f>
        <v>PRI_OIL_CRD</v>
      </c>
      <c r="D119" s="3">
        <f>[7]Input!D119</f>
        <v>26.861151330399721</v>
      </c>
      <c r="E119" s="3">
        <f>[7]Input!E119</f>
        <v>294.86124843663089</v>
      </c>
      <c r="F119" s="3">
        <f>[7]Input!F119</f>
        <v>331.93882549073908</v>
      </c>
      <c r="G119" s="3">
        <f>[7]Input!G119</f>
        <v>355.99792648625532</v>
      </c>
      <c r="H119" s="3">
        <f>[7]Input!H119</f>
        <v>215.55478198548869</v>
      </c>
      <c r="I119" s="3">
        <f>[7]Input!I119</f>
        <v>177.10493574408909</v>
      </c>
      <c r="J119" s="3">
        <f>[7]Input!J119</f>
        <v>142.75267504698061</v>
      </c>
      <c r="K119" s="3">
        <f>[7]Input!K119</f>
        <v>140.11080158655031</v>
      </c>
      <c r="L119" s="3">
        <f>[7]Input!L119</f>
        <v>135.49675682670019</v>
      </c>
      <c r="O119" s="3"/>
      <c r="P119" s="38"/>
      <c r="Q119" s="38"/>
    </row>
    <row r="120" spans="1:25">
      <c r="A120" s="38">
        <f>[7]Input!A120</f>
        <v>118</v>
      </c>
      <c r="B120" s="38" t="str">
        <f>[7]Input!B120</f>
        <v>IND_FT_HFO</v>
      </c>
      <c r="C120" s="38" t="str">
        <f>[7]Input!C120</f>
        <v>PRI_OIL_HFO</v>
      </c>
      <c r="D120" s="3">
        <f>[7]Input!D120</f>
        <v>308.9032402995968</v>
      </c>
      <c r="E120" s="3">
        <f>[7]Input!E120</f>
        <v>0</v>
      </c>
      <c r="F120" s="3">
        <f>[7]Input!F120</f>
        <v>0</v>
      </c>
      <c r="G120" s="3">
        <f>[7]Input!G120</f>
        <v>0</v>
      </c>
      <c r="H120" s="3">
        <f>[7]Input!H120</f>
        <v>0</v>
      </c>
      <c r="I120" s="3">
        <f>[7]Input!I120</f>
        <v>0</v>
      </c>
      <c r="J120" s="3">
        <f>[7]Input!J120</f>
        <v>0</v>
      </c>
      <c r="K120" s="3">
        <f>[7]Input!K120</f>
        <v>0</v>
      </c>
      <c r="L120" s="3">
        <f>[7]Input!L120</f>
        <v>0</v>
      </c>
      <c r="O120" s="3"/>
    </row>
    <row r="121" spans="1:25">
      <c r="A121" s="38">
        <f>[7]Input!A121</f>
        <v>119</v>
      </c>
      <c r="B121" s="38" t="str">
        <f>[7]Input!B121</f>
        <v>IND_FT_OIL</v>
      </c>
      <c r="C121" s="38" t="str">
        <f>[7]Input!C121</f>
        <v>PRI_OIL_DST</v>
      </c>
      <c r="D121" s="3">
        <f>[7]Input!D121</f>
        <v>392.24724543320252</v>
      </c>
      <c r="E121" s="3">
        <f>[7]Input!E121</f>
        <v>353.21180593142458</v>
      </c>
      <c r="F121" s="3">
        <f>[7]Input!F121</f>
        <v>356.68114041019118</v>
      </c>
      <c r="G121" s="3">
        <f>[7]Input!G121</f>
        <v>373.51552767459862</v>
      </c>
      <c r="H121" s="3">
        <f>[7]Input!H121</f>
        <v>119.3663441457285</v>
      </c>
      <c r="I121" s="3">
        <f>[7]Input!I121</f>
        <v>50.872465169319248</v>
      </c>
      <c r="J121" s="3">
        <f>[7]Input!J121</f>
        <v>18.519840487407411</v>
      </c>
      <c r="K121" s="3">
        <f>[7]Input!K121</f>
        <v>9.0022889481481485</v>
      </c>
      <c r="L121" s="3">
        <f>[7]Input!L121</f>
        <v>16.143099678854369</v>
      </c>
      <c r="O121" s="3"/>
      <c r="P121" s="13"/>
      <c r="Q121" s="13"/>
    </row>
    <row r="122" spans="1:25">
      <c r="A122" s="38">
        <f>[7]Input!A122</f>
        <v>120</v>
      </c>
      <c r="B122" s="38" t="str">
        <f>[7]Input!B122</f>
        <v>IND_FT_OIL</v>
      </c>
      <c r="C122" s="38" t="str">
        <f>[7]Input!C122</f>
        <v>PRI_OIL_KER</v>
      </c>
      <c r="D122" s="3">
        <f>[7]Input!D122</f>
        <v>0</v>
      </c>
      <c r="E122" s="3">
        <f>[7]Input!E122</f>
        <v>45.897579301823541</v>
      </c>
      <c r="F122" s="3">
        <f>[7]Input!F122</f>
        <v>46.348396776465528</v>
      </c>
      <c r="G122" s="3">
        <f>[7]Input!G122</f>
        <v>48.535916025512797</v>
      </c>
      <c r="H122" s="3">
        <f>[7]Input!H122</f>
        <v>0</v>
      </c>
      <c r="I122" s="3">
        <f>[7]Input!I122</f>
        <v>0</v>
      </c>
      <c r="J122" s="3">
        <f>[7]Input!J122</f>
        <v>2.4065329446913579</v>
      </c>
      <c r="K122" s="3">
        <f>[7]Input!K122</f>
        <v>0</v>
      </c>
      <c r="L122" s="3">
        <f>[7]Input!L122</f>
        <v>2.097690918721189</v>
      </c>
      <c r="O122" s="3"/>
      <c r="P122" s="13"/>
      <c r="Q122" s="13"/>
    </row>
    <row r="123" spans="1:25">
      <c r="A123" s="38">
        <f>[7]Input!A123</f>
        <v>121</v>
      </c>
      <c r="B123" s="38" t="str">
        <f>[7]Input!B123</f>
        <v>IND_FT_OIL</v>
      </c>
      <c r="C123" s="38" t="str">
        <f>[7]Input!C123</f>
        <v>PRI_OIL_GSL</v>
      </c>
      <c r="D123" s="3">
        <f>[7]Input!D123</f>
        <v>50.969981044992409</v>
      </c>
      <c r="E123" s="3">
        <f>[7]Input!E123</f>
        <v>0</v>
      </c>
      <c r="F123" s="3">
        <f>[7]Input!F123</f>
        <v>0</v>
      </c>
      <c r="G123" s="3">
        <f>[7]Input!G123</f>
        <v>0</v>
      </c>
      <c r="H123" s="3">
        <f>[7]Input!H123</f>
        <v>15.510880877693531</v>
      </c>
      <c r="I123" s="3">
        <f>[7]Input!I123</f>
        <v>0</v>
      </c>
      <c r="J123" s="3">
        <f>[7]Input!J123</f>
        <v>0</v>
      </c>
      <c r="K123" s="3">
        <f>[7]Input!K123</f>
        <v>0</v>
      </c>
      <c r="L123" s="3">
        <f>[7]Input!L123</f>
        <v>0</v>
      </c>
      <c r="O123" s="3"/>
    </row>
    <row r="124" spans="1:25">
      <c r="A124" s="38">
        <f>[7]Input!A124</f>
        <v>122</v>
      </c>
      <c r="B124" s="38" t="str">
        <f>[7]Input!B124</f>
        <v>IND_FT_ETH</v>
      </c>
      <c r="C124" s="38" t="str">
        <f>[7]Input!C124</f>
        <v>PRI_GAS_RFG</v>
      </c>
      <c r="D124" s="3">
        <f>[7]Input!D124</f>
        <v>65.474640000000008</v>
      </c>
      <c r="E124" s="3">
        <f>[7]Input!E124</f>
        <v>135.2347499856055</v>
      </c>
      <c r="F124" s="3">
        <f>[7]Input!F124</f>
        <v>83.790389985605501</v>
      </c>
      <c r="G124" s="3">
        <f>[7]Input!G124</f>
        <v>126.289073980978</v>
      </c>
      <c r="H124" s="3">
        <f>[7]Input!H124</f>
        <v>129.55436636716959</v>
      </c>
      <c r="I124" s="3">
        <f>[7]Input!I124</f>
        <v>198.70688415624221</v>
      </c>
      <c r="J124" s="3">
        <f>[7]Input!J124</f>
        <v>244.20597990360801</v>
      </c>
      <c r="K124" s="3">
        <f>[7]Input!K124</f>
        <v>251.99756933079999</v>
      </c>
      <c r="L124" s="3">
        <f>[7]Input!L124</f>
        <v>254.93064149179301</v>
      </c>
    </row>
    <row r="125" spans="1:25">
      <c r="A125" s="38">
        <f>[7]Input!A125</f>
        <v>123</v>
      </c>
      <c r="B125" s="38" t="str">
        <f>[7]Input!B125</f>
        <v>IND_FT_ETH</v>
      </c>
      <c r="C125" s="38" t="str">
        <f>[7]Input!C125</f>
        <v>PRI_GAS_ETH</v>
      </c>
      <c r="D125" s="3">
        <f>[7]Input!D125</f>
        <v>51.444359999999982</v>
      </c>
      <c r="E125" s="3">
        <f>[7]Input!E125</f>
        <v>14.390946417261461</v>
      </c>
      <c r="F125" s="3">
        <f>[7]Input!F125</f>
        <v>65.835306417261435</v>
      </c>
      <c r="G125" s="3">
        <f>[7]Input!G125</f>
        <v>51.444359999999982</v>
      </c>
      <c r="H125" s="3">
        <f>[7]Input!H125</f>
        <v>101.7927164313475</v>
      </c>
      <c r="I125" s="3">
        <f>[7]Input!I125</f>
        <v>50.34835643134754</v>
      </c>
      <c r="J125" s="3">
        <f>[7]Input!J125</f>
        <v>7.7915894271919361</v>
      </c>
      <c r="K125" s="3">
        <f>[7]Input!K125</f>
        <v>0</v>
      </c>
      <c r="L125" s="3">
        <f>[7]Input!L125</f>
        <v>0</v>
      </c>
    </row>
    <row r="126" spans="1:25">
      <c r="A126" s="38">
        <f>[7]Input!A126</f>
        <v>124</v>
      </c>
      <c r="B126" s="38" t="str">
        <f>[7]Input!B126</f>
        <v>IND_FT_NAP</v>
      </c>
      <c r="C126" s="38" t="str">
        <f>[7]Input!C126</f>
        <v>PRI_OIL_NAP</v>
      </c>
      <c r="D126" s="3">
        <f>[7]Input!D126</f>
        <v>0</v>
      </c>
      <c r="E126" s="3">
        <f>[7]Input!E126</f>
        <v>0</v>
      </c>
      <c r="F126" s="3">
        <f>[7]Input!F126</f>
        <v>121.0116151113772</v>
      </c>
      <c r="G126" s="3">
        <f>[7]Input!G126</f>
        <v>121.0116151113772</v>
      </c>
      <c r="H126" s="3">
        <f>[7]Input!H126</f>
        <v>121.0116151113772</v>
      </c>
      <c r="I126" s="3">
        <f>[7]Input!I126</f>
        <v>121.0116151113772</v>
      </c>
      <c r="J126" s="3">
        <f>[7]Input!J126</f>
        <v>121.0116151113772</v>
      </c>
      <c r="K126" s="3">
        <f>[7]Input!K126</f>
        <v>121.0116151113772</v>
      </c>
      <c r="L126" s="3">
        <f>[7]Input!L126</f>
        <v>121.0116151113772</v>
      </c>
    </row>
    <row r="127" spans="1:25">
      <c r="A127" s="38">
        <f>[7]Input!A127</f>
        <v>125</v>
      </c>
      <c r="B127" s="38" t="str">
        <f>[7]Input!B127</f>
        <v>IND_FT_NAP</v>
      </c>
      <c r="C127" s="38" t="str">
        <f>[7]Input!C127</f>
        <v>RNW_BIO_NAP</v>
      </c>
      <c r="D127" s="3">
        <f>[7]Input!D127</f>
        <v>84.172000000000011</v>
      </c>
      <c r="E127" s="3">
        <f>[7]Input!E127</f>
        <v>84.172000000000011</v>
      </c>
      <c r="F127" s="3">
        <f>[7]Input!F127</f>
        <v>0</v>
      </c>
      <c r="G127" s="3">
        <f>[7]Input!G127</f>
        <v>0</v>
      </c>
      <c r="H127" s="3">
        <f>[7]Input!H127</f>
        <v>0</v>
      </c>
      <c r="I127" s="3">
        <f>[7]Input!I127</f>
        <v>0</v>
      </c>
      <c r="J127" s="3">
        <f>[7]Input!J127</f>
        <v>0</v>
      </c>
      <c r="K127" s="3">
        <f>[7]Input!K127</f>
        <v>0</v>
      </c>
      <c r="L127" s="3">
        <f>[7]Input!L127</f>
        <v>0</v>
      </c>
    </row>
    <row r="128" spans="1:25">
      <c r="A128" s="38">
        <f>[7]Input!A128</f>
        <v>126</v>
      </c>
      <c r="B128" s="38" t="str">
        <f>[7]Input!B128</f>
        <v>IND_FT_PTC</v>
      </c>
      <c r="C128" s="38" t="str">
        <f>[7]Input!C128</f>
        <v>PRI_OIL_PTC</v>
      </c>
      <c r="D128" s="3">
        <f>[7]Input!D128</f>
        <v>394.46399999999988</v>
      </c>
      <c r="E128" s="3">
        <f>[7]Input!E128</f>
        <v>400.91692930489307</v>
      </c>
      <c r="F128" s="3">
        <f>[7]Input!F128</f>
        <v>317.84928475926029</v>
      </c>
      <c r="G128" s="3">
        <f>[7]Input!G128</f>
        <v>76.268902062955789</v>
      </c>
      <c r="H128" s="3">
        <f>[7]Input!H128</f>
        <v>39.667508853895413</v>
      </c>
      <c r="I128" s="3">
        <f>[7]Input!I128</f>
        <v>3.0661156448350448</v>
      </c>
      <c r="J128" s="3">
        <f>[7]Input!J128</f>
        <v>0</v>
      </c>
      <c r="K128" s="3">
        <f>[7]Input!K128</f>
        <v>0</v>
      </c>
      <c r="L128" s="3">
        <f>[7]Input!L128</f>
        <v>0</v>
      </c>
    </row>
    <row r="129" spans="1:12">
      <c r="A129" s="38">
        <f>[7]Input!A129</f>
        <v>127</v>
      </c>
      <c r="B129" s="38" t="str">
        <f>[7]Input!B129</f>
        <v>IND_FT_BIO</v>
      </c>
      <c r="C129" s="38" t="str">
        <f>[7]Input!C129</f>
        <v>RNW_POT_BIO_MUN</v>
      </c>
      <c r="D129" s="3">
        <f>[7]Input!D129</f>
        <v>0</v>
      </c>
      <c r="E129" s="3">
        <f>[7]Input!E129</f>
        <v>0</v>
      </c>
      <c r="F129" s="3">
        <f>[7]Input!F129</f>
        <v>0</v>
      </c>
      <c r="G129" s="3">
        <f>[7]Input!G129</f>
        <v>0</v>
      </c>
      <c r="H129" s="3">
        <f>[7]Input!H129</f>
        <v>0</v>
      </c>
      <c r="I129" s="3">
        <f>[7]Input!I129</f>
        <v>79.176729555027606</v>
      </c>
      <c r="J129" s="3">
        <f>[7]Input!J129</f>
        <v>459.15518989048491</v>
      </c>
      <c r="K129" s="3">
        <f>[7]Input!K129</f>
        <v>79.176729555027606</v>
      </c>
      <c r="L129" s="3">
        <f>[7]Input!L129</f>
        <v>79.176729555027606</v>
      </c>
    </row>
    <row r="130" spans="1:12">
      <c r="A130" s="38">
        <f>[7]Input!A130</f>
        <v>128</v>
      </c>
      <c r="B130" s="38" t="str">
        <f>[7]Input!B130</f>
        <v>IND_FT_BIO</v>
      </c>
      <c r="C130" s="38" t="str">
        <f>[7]Input!C130</f>
        <v>RNW_POT_BIO_WOD</v>
      </c>
      <c r="D130" s="3">
        <f>[7]Input!D130</f>
        <v>724.36541370042858</v>
      </c>
      <c r="E130" s="3">
        <f>[7]Input!E130</f>
        <v>829.4067295550276</v>
      </c>
      <c r="F130" s="3">
        <f>[7]Input!F130</f>
        <v>621.26359969977591</v>
      </c>
      <c r="G130" s="3">
        <f>[7]Input!G130</f>
        <v>834.20543091985269</v>
      </c>
      <c r="H130" s="3">
        <f>[7]Input!H130</f>
        <v>877.45672955502755</v>
      </c>
      <c r="I130" s="3">
        <f>[7]Input!I130</f>
        <v>798.28</v>
      </c>
      <c r="J130" s="3">
        <f>[7]Input!J130</f>
        <v>418.30153966454259</v>
      </c>
      <c r="K130" s="3">
        <f>[7]Input!K130</f>
        <v>798.28</v>
      </c>
      <c r="L130" s="3">
        <f>[7]Input!L130</f>
        <v>798.28</v>
      </c>
    </row>
    <row r="131" spans="1:12">
      <c r="A131" s="38">
        <f>[7]Input!A131</f>
        <v>129</v>
      </c>
      <c r="B131" s="38" t="str">
        <f>[7]Input!B131</f>
        <v>IND_FT_BIO</v>
      </c>
      <c r="C131" s="38" t="str">
        <f>[7]Input!C131</f>
        <v>RNW_POT_BIO_LIQ</v>
      </c>
      <c r="D131" s="3">
        <f>[7]Input!D131</f>
        <v>19.37960083773282</v>
      </c>
      <c r="E131" s="3">
        <f>[7]Input!E131</f>
        <v>48.05</v>
      </c>
      <c r="F131" s="3">
        <f>[7]Input!F131</f>
        <v>51.95021563270754</v>
      </c>
      <c r="G131" s="3">
        <f>[7]Input!G131</f>
        <v>43.251298635174983</v>
      </c>
      <c r="H131" s="3">
        <f>[7]Input!H131</f>
        <v>0</v>
      </c>
      <c r="I131" s="3">
        <f>[7]Input!I131</f>
        <v>0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 s="38">
        <f>[7]Input!A132</f>
        <v>130</v>
      </c>
      <c r="B132" s="38" t="str">
        <f>[7]Input!B132</f>
        <v>IND_FT_BGS</v>
      </c>
      <c r="C132" s="38" t="str">
        <f>[7]Input!C132</f>
        <v>RNW_POT_BIO_GAS</v>
      </c>
      <c r="D132" s="3">
        <f>[7]Input!D132</f>
        <v>7.9454503496729636</v>
      </c>
      <c r="E132" s="3">
        <f>[7]Input!E132</f>
        <v>12.03461079571175</v>
      </c>
      <c r="F132" s="3">
        <f>[7]Input!F132</f>
        <v>16.19971841345426</v>
      </c>
      <c r="G132" s="3">
        <f>[7]Input!G132</f>
        <v>29.88589212409336</v>
      </c>
      <c r="H132" s="3">
        <f>[7]Input!H132</f>
        <v>33.547322690681433</v>
      </c>
      <c r="I132" s="3">
        <f>[7]Input!I132</f>
        <v>37.265515047823527</v>
      </c>
      <c r="J132" s="3">
        <f>[7]Input!J132</f>
        <v>36.874283392872222</v>
      </c>
      <c r="K132" s="3">
        <f>[7]Input!K132</f>
        <v>37.027547840716267</v>
      </c>
      <c r="L132" s="3">
        <f>[7]Input!L132</f>
        <v>37.030519429924347</v>
      </c>
    </row>
    <row r="133" spans="1:12">
      <c r="A133" s="38">
        <f>[7]Input!A133</f>
        <v>131</v>
      </c>
      <c r="B133" s="38" t="str">
        <f>[7]Input!B133</f>
        <v>IND_FT_GEO</v>
      </c>
      <c r="C133" s="38" t="str">
        <f>[7]Input!C133</f>
        <v>RNW_POT_GEO</v>
      </c>
      <c r="D133" s="3">
        <f>[7]Input!D133</f>
        <v>2.0070000000000001</v>
      </c>
      <c r="E133" s="3">
        <f>[7]Input!E133</f>
        <v>32.706076892800937</v>
      </c>
      <c r="F133" s="3">
        <f>[7]Input!F133</f>
        <v>0.62847222222222221</v>
      </c>
      <c r="G133" s="3">
        <f>[7]Input!G133</f>
        <v>31.806953262868682</v>
      </c>
      <c r="H133" s="3">
        <f>[7]Input!H133</f>
        <v>0.3142361111111111</v>
      </c>
      <c r="I133" s="3">
        <f>[7]Input!I133</f>
        <v>31.296125503912052</v>
      </c>
      <c r="J133" s="3">
        <f>[7]Input!J133</f>
        <v>0</v>
      </c>
      <c r="K133" s="3">
        <f>[7]Input!K133</f>
        <v>0</v>
      </c>
      <c r="L133" s="3">
        <f>[7]Input!L133</f>
        <v>0</v>
      </c>
    </row>
    <row r="134" spans="1:12">
      <c r="A134" s="38">
        <f>[7]Input!A134</f>
        <v>132</v>
      </c>
      <c r="B134" s="38" t="str">
        <f>[7]Input!B134</f>
        <v>IND_FT_ELC</v>
      </c>
      <c r="C134" s="38" t="str">
        <f>[7]Input!C134</f>
        <v>ELC</v>
      </c>
      <c r="D134" s="3">
        <f>[7]Input!D134</f>
        <v>4145.9370000000008</v>
      </c>
      <c r="E134" s="3">
        <f>[7]Input!E134</f>
        <v>4145.1289999999999</v>
      </c>
      <c r="F134" s="3">
        <f>[7]Input!F134</f>
        <v>4067.8670000000002</v>
      </c>
      <c r="G134" s="3">
        <f>[7]Input!G134</f>
        <v>4290.5283003947843</v>
      </c>
      <c r="H134" s="3">
        <f>[7]Input!H134</f>
        <v>4308.3822273448004</v>
      </c>
      <c r="I134" s="3">
        <f>[7]Input!I134</f>
        <v>4221.4567355888703</v>
      </c>
      <c r="J134" s="3">
        <f>[7]Input!J134</f>
        <v>4202.6640816843164</v>
      </c>
      <c r="K134" s="3">
        <f>[7]Input!K134</f>
        <v>4267.8234835602298</v>
      </c>
      <c r="L134" s="3">
        <f>[7]Input!L134</f>
        <v>4261.5456187438349</v>
      </c>
    </row>
    <row r="135" spans="1:12">
      <c r="A135" s="38">
        <f>[7]Input!A135</f>
        <v>133</v>
      </c>
      <c r="B135" s="38" t="str">
        <f>[7]Input!B135</f>
        <v>IND_FT_HET</v>
      </c>
      <c r="C135" s="38" t="str">
        <f>[7]Input!C135</f>
        <v>HET</v>
      </c>
      <c r="D135" s="3">
        <f>[7]Input!D135</f>
        <v>1034.397807068359</v>
      </c>
      <c r="E135" s="3">
        <f>[7]Input!E135</f>
        <v>1012.342078947368</v>
      </c>
      <c r="F135" s="3">
        <f>[7]Input!F135</f>
        <v>961.55002229179559</v>
      </c>
      <c r="G135" s="3">
        <f>[7]Input!G135</f>
        <v>1042.035895616496</v>
      </c>
      <c r="H135" s="3">
        <f>[7]Input!H135</f>
        <v>756.90117014637144</v>
      </c>
      <c r="I135" s="3">
        <f>[7]Input!I135</f>
        <v>949.11338474194429</v>
      </c>
      <c r="J135" s="3">
        <f>[7]Input!J135</f>
        <v>626.11592409313062</v>
      </c>
      <c r="K135" s="3">
        <f>[7]Input!K135</f>
        <v>599.12850089225674</v>
      </c>
      <c r="L135" s="3">
        <f>[7]Input!L135</f>
        <v>608.2320034900049</v>
      </c>
    </row>
    <row r="136" spans="1:12">
      <c r="A136" s="38">
        <f>[7]Input!A136</f>
        <v>134</v>
      </c>
      <c r="B136" s="38" t="str">
        <f>[7]Input!B136</f>
        <v>HH2_WE_DEL_IND_C_1_NEW</v>
      </c>
      <c r="C136" s="38" t="str">
        <f>[7]Input!C136</f>
        <v>HH2_WE_CU</v>
      </c>
      <c r="D136" s="3">
        <f>[7]Input!D136</f>
        <v>0</v>
      </c>
      <c r="E136" s="3">
        <f>[7]Input!E136</f>
        <v>0</v>
      </c>
      <c r="F136" s="3">
        <f>[7]Input!F136</f>
        <v>0</v>
      </c>
      <c r="G136" s="3">
        <f>[7]Input!G136</f>
        <v>0</v>
      </c>
      <c r="H136" s="3">
        <f>[7]Input!H136</f>
        <v>43.069884218825287</v>
      </c>
      <c r="I136" s="3">
        <f>[7]Input!I136</f>
        <v>43.069884218825287</v>
      </c>
      <c r="J136" s="3">
        <f>[7]Input!J136</f>
        <v>215.49960714811149</v>
      </c>
      <c r="K136" s="3">
        <f>[7]Input!K136</f>
        <v>211.60777076412941</v>
      </c>
      <c r="L136" s="3">
        <f>[7]Input!L136</f>
        <v>172.42972292928701</v>
      </c>
    </row>
    <row r="137" spans="1:12">
      <c r="A137" s="38">
        <f>[7]Input!A137</f>
        <v>135</v>
      </c>
      <c r="B137" s="38" t="str">
        <f>[7]Input!B137</f>
        <v>HH2_WE_DEL_IND_D_1_NEW</v>
      </c>
      <c r="C137" s="38" t="str">
        <f>[7]Input!C137</f>
        <v>HH2_WE_DT</v>
      </c>
      <c r="D137" s="3">
        <f>[7]Input!D137</f>
        <v>0</v>
      </c>
      <c r="E137" s="3">
        <f>[7]Input!E137</f>
        <v>8.9999999999981761E-2</v>
      </c>
      <c r="F137" s="3">
        <f>[7]Input!F137</f>
        <v>0.09</v>
      </c>
      <c r="G137" s="3">
        <f>[7]Input!G137</f>
        <v>9.0000000000000011E-2</v>
      </c>
      <c r="H137" s="3">
        <f>[7]Input!H137</f>
        <v>9.0000000000000024E-2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 s="38">
        <f>[7]Input!A138</f>
        <v>0</v>
      </c>
      <c r="B138" s="38">
        <f>[7]Input!B138</f>
        <v>0</v>
      </c>
      <c r="C138" s="38">
        <f>[7]Input!C138</f>
        <v>0</v>
      </c>
      <c r="D138" s="3">
        <f>[7]Input!D138</f>
        <v>0</v>
      </c>
      <c r="E138" s="3">
        <f>[7]Input!E138</f>
        <v>0</v>
      </c>
      <c r="F138" s="3">
        <f>[7]Input!F138</f>
        <v>0</v>
      </c>
      <c r="G138" s="3">
        <f>[7]Input!G138</f>
        <v>0</v>
      </c>
      <c r="H138" s="3">
        <f>[7]Input!H138</f>
        <v>0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 s="38">
        <f>[7]Input!A139</f>
        <v>0</v>
      </c>
      <c r="B139" s="38">
        <f>[7]Input!B139</f>
        <v>0</v>
      </c>
      <c r="C139" s="38">
        <f>[7]Input!C139</f>
        <v>0</v>
      </c>
      <c r="D139" s="3">
        <f>[7]Input!D139</f>
        <v>0</v>
      </c>
      <c r="E139" s="3">
        <f>[7]Input!E139</f>
        <v>0</v>
      </c>
      <c r="F139" s="3">
        <f>[7]Input!F139</f>
        <v>0</v>
      </c>
      <c r="G139" s="3">
        <f>[7]Input!G139</f>
        <v>0</v>
      </c>
      <c r="H139" s="3">
        <f>[7]Input!H139</f>
        <v>0</v>
      </c>
      <c r="I139" s="3">
        <f>[7]Input!I139</f>
        <v>0</v>
      </c>
      <c r="J139" s="3">
        <f>[7]Input!J139</f>
        <v>0</v>
      </c>
      <c r="K139" s="3">
        <f>[7]Input!K139</f>
        <v>0</v>
      </c>
      <c r="L139" s="3">
        <f>[7]Input!L139</f>
        <v>0</v>
      </c>
    </row>
    <row r="140" spans="1:12">
      <c r="A140" s="38">
        <f>[7]Input!A140</f>
        <v>0</v>
      </c>
      <c r="B140" s="38">
        <f>[7]Input!B140</f>
        <v>0</v>
      </c>
      <c r="C140" s="38">
        <f>[7]Input!C140</f>
        <v>0</v>
      </c>
      <c r="D140" s="3">
        <f>[7]Input!D140</f>
        <v>0</v>
      </c>
      <c r="E140" s="3">
        <f>[7]Input!E140</f>
        <v>0</v>
      </c>
      <c r="F140" s="3">
        <f>[7]Input!F140</f>
        <v>0</v>
      </c>
      <c r="G140" s="3">
        <f>[7]Input!G140</f>
        <v>0</v>
      </c>
      <c r="H140" s="3">
        <f>[7]Input!H140</f>
        <v>0</v>
      </c>
      <c r="I140" s="3">
        <f>[7]Input!I140</f>
        <v>0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 s="38">
        <f>[7]Input!A141</f>
        <v>0</v>
      </c>
      <c r="B141" s="38">
        <f>[7]Input!B141</f>
        <v>0</v>
      </c>
      <c r="C141" s="38">
        <f>[7]Input!C141</f>
        <v>0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0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 s="38">
        <f>[7]Input!A142</f>
        <v>0</v>
      </c>
      <c r="B142" s="38">
        <f>[7]Input!B142</f>
        <v>0</v>
      </c>
      <c r="C142" s="50">
        <f>[7]Input!C142</f>
        <v>0</v>
      </c>
      <c r="D142" s="52">
        <f>[7]Input!D142</f>
        <v>0</v>
      </c>
      <c r="E142" s="52">
        <f>[7]Input!E142</f>
        <v>0</v>
      </c>
      <c r="F142" s="52">
        <f>[7]Input!F142</f>
        <v>0</v>
      </c>
      <c r="G142" s="52">
        <f>[7]Input!G142</f>
        <v>0</v>
      </c>
      <c r="H142" s="52">
        <f>[7]Input!H142</f>
        <v>0</v>
      </c>
      <c r="I142" s="52">
        <f>[7]Input!I142</f>
        <v>0</v>
      </c>
      <c r="J142" s="52">
        <f>[7]Input!J142</f>
        <v>0</v>
      </c>
      <c r="K142" s="52">
        <f>[7]Input!K142</f>
        <v>0</v>
      </c>
      <c r="L142" s="52">
        <f>[7]Input!L142</f>
        <v>0</v>
      </c>
    </row>
    <row r="143" spans="1:12">
      <c r="A143" s="38">
        <f>[7]Input!A143</f>
        <v>0</v>
      </c>
      <c r="B143" s="38">
        <f>[7]Input!B143</f>
        <v>0</v>
      </c>
      <c r="C143" s="38">
        <f>[7]Input!C143</f>
        <v>0</v>
      </c>
      <c r="D143" s="3">
        <f>[7]Input!D143</f>
        <v>0</v>
      </c>
      <c r="E143" s="3">
        <f>[7]Input!E143</f>
        <v>0</v>
      </c>
      <c r="F143" s="3">
        <f>[7]Input!F143</f>
        <v>0</v>
      </c>
      <c r="G143" s="3">
        <f>[7]Input!G143</f>
        <v>0</v>
      </c>
      <c r="H143" s="3">
        <f>[7]Input!H143</f>
        <v>0</v>
      </c>
      <c r="I143" s="3">
        <f>[7]Input!I143</f>
        <v>0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 s="38">
        <f>[7]Input!A144</f>
        <v>0</v>
      </c>
      <c r="B144" s="38">
        <f>[7]Input!B144</f>
        <v>0</v>
      </c>
      <c r="C144" s="38">
        <f>[7]Input!C144</f>
        <v>0</v>
      </c>
      <c r="D144" s="3">
        <f>[7]Input!D144</f>
        <v>0</v>
      </c>
      <c r="E144" s="3">
        <f>[7]Input!E144</f>
        <v>0</v>
      </c>
      <c r="F144" s="3">
        <f>[7]Input!F144</f>
        <v>0</v>
      </c>
      <c r="G144" s="3">
        <f>[7]Input!G144</f>
        <v>0</v>
      </c>
      <c r="H144" s="3">
        <f>[7]Input!H144</f>
        <v>0</v>
      </c>
      <c r="I144" s="3">
        <f>[7]Input!I144</f>
        <v>0</v>
      </c>
      <c r="J144" s="3">
        <f>[7]Input!J144</f>
        <v>0</v>
      </c>
      <c r="K144" s="3">
        <f>[7]Input!K144</f>
        <v>0</v>
      </c>
      <c r="L144" s="3">
        <f>[7]Input!L144</f>
        <v>0</v>
      </c>
    </row>
    <row r="145" spans="1:12">
      <c r="A145" s="38">
        <f>[7]Input!A145</f>
        <v>0</v>
      </c>
      <c r="B145" s="38">
        <f>[7]Input!B145</f>
        <v>0</v>
      </c>
      <c r="C145" s="38">
        <f>[7]Input!C145</f>
        <v>0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 s="38">
        <f>[7]Input!A146</f>
        <v>0</v>
      </c>
      <c r="B146" s="38">
        <f>[7]Input!B146</f>
        <v>0</v>
      </c>
      <c r="C146" s="38">
        <f>[7]Input!C146</f>
        <v>0</v>
      </c>
      <c r="D146" s="3">
        <f>[7]Input!D146</f>
        <v>0</v>
      </c>
      <c r="E146" s="3">
        <f>[7]Input!E146</f>
        <v>0</v>
      </c>
      <c r="F146" s="3">
        <f>[7]Input!F146</f>
        <v>0</v>
      </c>
      <c r="G146" s="3">
        <f>[7]Input!G146</f>
        <v>0</v>
      </c>
      <c r="H146" s="3">
        <f>[7]Input!H146</f>
        <v>0</v>
      </c>
      <c r="I146" s="3">
        <f>[7]Input!I146</f>
        <v>0</v>
      </c>
      <c r="J146" s="3">
        <f>[7]Input!J146</f>
        <v>0</v>
      </c>
      <c r="K146" s="3">
        <f>[7]Input!K146</f>
        <v>0</v>
      </c>
      <c r="L146" s="3">
        <f>[7]Input!L146</f>
        <v>0</v>
      </c>
    </row>
    <row r="147" spans="1:12">
      <c r="A147" s="38">
        <f>[7]Input!A147</f>
        <v>0</v>
      </c>
      <c r="B147" s="38">
        <f>[7]Input!B147</f>
        <v>0</v>
      </c>
      <c r="C147" s="38">
        <f>[7]Input!C147</f>
        <v>0</v>
      </c>
      <c r="D147" s="3">
        <f>[7]Input!D147</f>
        <v>0</v>
      </c>
      <c r="E147" s="3">
        <f>[7]Input!E147</f>
        <v>0</v>
      </c>
      <c r="F147" s="3">
        <f>[7]Input!F147</f>
        <v>0</v>
      </c>
      <c r="G147" s="3">
        <f>[7]Input!G147</f>
        <v>0</v>
      </c>
      <c r="H147" s="3">
        <f>[7]Input!H147</f>
        <v>0</v>
      </c>
      <c r="I147" s="3">
        <f>[7]Input!I147</f>
        <v>0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 s="38">
        <f>[7]Input!A148</f>
        <v>0</v>
      </c>
      <c r="B148" s="38">
        <f>[7]Input!B148</f>
        <v>0</v>
      </c>
      <c r="C148" s="38">
        <f>[7]Input!C148</f>
        <v>0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0</v>
      </c>
      <c r="L148" s="3">
        <f>[7]Input!L148</f>
        <v>0</v>
      </c>
    </row>
    <row r="149" spans="1:12">
      <c r="A149" s="38">
        <f>[7]Input!A149</f>
        <v>0</v>
      </c>
      <c r="B149" s="38">
        <f>[7]Input!B149</f>
        <v>0</v>
      </c>
      <c r="C149" s="38">
        <f>[7]Input!C149</f>
        <v>0</v>
      </c>
      <c r="D149" s="3">
        <f>[7]Input!D149</f>
        <v>0</v>
      </c>
      <c r="E149" s="3">
        <f>[7]Input!E149</f>
        <v>0</v>
      </c>
      <c r="F149" s="3">
        <f>[7]Input!F149</f>
        <v>0</v>
      </c>
      <c r="G149" s="3">
        <f>[7]Input!G149</f>
        <v>0</v>
      </c>
      <c r="H149" s="3">
        <f>[7]Input!H149</f>
        <v>0</v>
      </c>
      <c r="I149" s="3">
        <f>[7]Input!I149</f>
        <v>0</v>
      </c>
      <c r="J149" s="3">
        <f>[7]Input!J149</f>
        <v>0</v>
      </c>
      <c r="K149" s="3">
        <f>[7]Input!K149</f>
        <v>0</v>
      </c>
      <c r="L149" s="3">
        <f>[7]Input!L149</f>
        <v>0</v>
      </c>
    </row>
    <row r="150" spans="1:12">
      <c r="A150" s="38">
        <f>[7]Input!A150</f>
        <v>0</v>
      </c>
      <c r="B150" s="38">
        <f>[7]Input!B150</f>
        <v>0</v>
      </c>
      <c r="C150" s="38">
        <f>[7]Input!C150</f>
        <v>0</v>
      </c>
      <c r="D150" s="3">
        <f>[7]Input!D150</f>
        <v>0</v>
      </c>
      <c r="E150" s="3">
        <f>[7]Input!E150</f>
        <v>0</v>
      </c>
      <c r="F150" s="3">
        <f>[7]Input!F150</f>
        <v>0</v>
      </c>
      <c r="G150" s="3">
        <f>[7]Input!G150</f>
        <v>0</v>
      </c>
      <c r="H150" s="3">
        <f>[7]Input!H150</f>
        <v>0</v>
      </c>
      <c r="I150" s="3">
        <f>[7]Input!I150</f>
        <v>0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 s="38">
        <f>[7]Input!A151</f>
        <v>0</v>
      </c>
      <c r="B151" s="38">
        <f>[7]Input!B151</f>
        <v>0</v>
      </c>
      <c r="C151" s="38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 s="38">
        <f>[7]Input!A152</f>
        <v>0</v>
      </c>
      <c r="B152" s="38">
        <f>[7]Input!B152</f>
        <v>0</v>
      </c>
      <c r="C152" s="38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 s="38">
        <f>[7]Input!A153</f>
        <v>0</v>
      </c>
      <c r="B153" s="38">
        <f>[7]Input!B153</f>
        <v>0</v>
      </c>
      <c r="C153" s="38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 s="38">
        <f>[7]Input!A154</f>
        <v>0</v>
      </c>
      <c r="B154" s="38">
        <f>[7]Input!B154</f>
        <v>0</v>
      </c>
      <c r="C154" s="38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 s="38">
        <f>[7]Input!A155</f>
        <v>0</v>
      </c>
      <c r="B155" s="38">
        <f>[7]Input!B155</f>
        <v>0</v>
      </c>
      <c r="C155" s="38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 s="38">
        <f>[7]Input!A156</f>
        <v>0</v>
      </c>
      <c r="B156" s="38">
        <f>[7]Input!B156</f>
        <v>0</v>
      </c>
      <c r="C156" s="38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 s="38">
        <f>[7]Input!A157</f>
        <v>0</v>
      </c>
      <c r="B157" s="38">
        <f>[7]Input!B157</f>
        <v>0</v>
      </c>
      <c r="C157" s="38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 s="38">
        <f>[7]Input!A158</f>
        <v>0</v>
      </c>
      <c r="B158" s="38">
        <f>[7]Input!B158</f>
        <v>0</v>
      </c>
      <c r="C158" s="3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 s="38">
        <f>[7]Input!A159</f>
        <v>0</v>
      </c>
      <c r="B159" s="38">
        <f>[7]Input!B159</f>
        <v>0</v>
      </c>
      <c r="C159" s="38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 s="38">
        <f>[7]Input!A160</f>
        <v>0</v>
      </c>
      <c r="B160" s="38">
        <f>[7]Input!B160</f>
        <v>0</v>
      </c>
      <c r="C160" s="38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 s="38">
        <f>[7]Input!A161</f>
        <v>0</v>
      </c>
      <c r="B161" s="38">
        <f>[7]Input!B161</f>
        <v>0</v>
      </c>
      <c r="C161" s="38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 s="38">
        <f>[7]Input!A162</f>
        <v>0</v>
      </c>
      <c r="B162" s="38">
        <f>[7]Input!B162</f>
        <v>0</v>
      </c>
      <c r="C162" s="38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 s="38">
        <f>[7]Input!A163</f>
        <v>0</v>
      </c>
      <c r="B163" s="38">
        <f>[7]Input!B163</f>
        <v>0</v>
      </c>
      <c r="C163" s="38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 s="38">
        <f>[7]Input!A164</f>
        <v>0</v>
      </c>
      <c r="B164" s="38">
        <f>[7]Input!B164</f>
        <v>0</v>
      </c>
      <c r="C164" s="38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 s="38">
        <f>[7]Input!A165</f>
        <v>0</v>
      </c>
      <c r="B165" s="38">
        <f>[7]Input!B165</f>
        <v>0</v>
      </c>
      <c r="C165" s="38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 s="38">
        <f>[7]Input!A166</f>
        <v>0</v>
      </c>
      <c r="B166" s="38">
        <f>[7]Input!B166</f>
        <v>0</v>
      </c>
      <c r="C166" s="38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 s="38">
        <f>[7]Input!A167</f>
        <v>0</v>
      </c>
      <c r="B167" s="38">
        <f>[7]Input!B167</f>
        <v>0</v>
      </c>
      <c r="C167" s="38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 s="38">
        <f>[7]Input!A168</f>
        <v>0</v>
      </c>
      <c r="B168" s="38">
        <f>[7]Input!B168</f>
        <v>0</v>
      </c>
      <c r="C168" s="3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 s="38">
        <f>[7]Input!A169</f>
        <v>0</v>
      </c>
      <c r="B169" s="38">
        <f>[7]Input!B169</f>
        <v>0</v>
      </c>
      <c r="C169" s="38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 s="38">
        <f>[7]Input!A170</f>
        <v>0</v>
      </c>
      <c r="B170" s="38">
        <f>[7]Input!B170</f>
        <v>0</v>
      </c>
      <c r="C170" s="38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 s="38">
        <f>[7]Input!A171</f>
        <v>0</v>
      </c>
      <c r="B171" s="38">
        <f>[7]Input!B171</f>
        <v>0</v>
      </c>
      <c r="C171" s="38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 s="38">
        <f>[7]Input!A172</f>
        <v>0</v>
      </c>
      <c r="B172" s="38">
        <f>[7]Input!B172</f>
        <v>0</v>
      </c>
      <c r="C172" s="38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 s="38">
        <f>[7]Input!A173</f>
        <v>0</v>
      </c>
      <c r="B173" s="38">
        <f>[7]Input!B173</f>
        <v>0</v>
      </c>
      <c r="C173" s="38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 s="38">
        <f>[7]Input!A174</f>
        <v>0</v>
      </c>
      <c r="B174" s="38">
        <f>[7]Input!B174</f>
        <v>0</v>
      </c>
      <c r="C174" s="38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 s="38">
        <f>[7]Input!A175</f>
        <v>0</v>
      </c>
      <c r="B175" s="38">
        <f>[7]Input!B175</f>
        <v>0</v>
      </c>
      <c r="C175" s="38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 s="38">
        <f>[7]Input!A176</f>
        <v>0</v>
      </c>
      <c r="B176" s="38">
        <f>[7]Input!B176</f>
        <v>0</v>
      </c>
      <c r="C176" s="38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 s="38">
        <f>[7]Input!A177</f>
        <v>0</v>
      </c>
      <c r="B177" s="38">
        <f>[7]Input!B177</f>
        <v>0</v>
      </c>
      <c r="C177" s="38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 s="38">
        <f>[7]Input!A178</f>
        <v>0</v>
      </c>
      <c r="B178" s="38">
        <f>[7]Input!B178</f>
        <v>0</v>
      </c>
      <c r="C178" s="3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 s="38">
        <f>[7]Input!A179</f>
        <v>0</v>
      </c>
      <c r="B179" s="38">
        <f>[7]Input!B179</f>
        <v>0</v>
      </c>
      <c r="C179" s="38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 s="38">
        <f>[7]Input!A180</f>
        <v>0</v>
      </c>
      <c r="B180" s="38">
        <f>[7]Input!B180</f>
        <v>0</v>
      </c>
      <c r="C180" s="38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 s="38">
        <f>[7]Input!A181</f>
        <v>0</v>
      </c>
      <c r="B181" s="38">
        <f>[7]Input!B181</f>
        <v>0</v>
      </c>
      <c r="C181" s="38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 s="38">
        <f>[7]Input!A182</f>
        <v>0</v>
      </c>
      <c r="B182" s="38">
        <f>[7]Input!B182</f>
        <v>0</v>
      </c>
      <c r="C182" s="38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 s="38">
        <f>[7]Input!A183</f>
        <v>0</v>
      </c>
      <c r="B183" s="38">
        <f>[7]Input!B183</f>
        <v>0</v>
      </c>
      <c r="C183" s="38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 s="38">
        <f>[7]Input!A184</f>
        <v>0</v>
      </c>
      <c r="B184" s="38">
        <f>[7]Input!B184</f>
        <v>0</v>
      </c>
      <c r="C184" s="38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 s="38">
        <f>[7]Input!A185</f>
        <v>0</v>
      </c>
      <c r="B185" s="38">
        <f>[7]Input!B185</f>
        <v>0</v>
      </c>
      <c r="C185" s="38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 s="38">
        <f>[7]Input!A186</f>
        <v>0</v>
      </c>
      <c r="B186" s="38">
        <f>[7]Input!B186</f>
        <v>0</v>
      </c>
      <c r="C186" s="38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 s="38">
        <f>[7]Input!A187</f>
        <v>0</v>
      </c>
      <c r="B187" s="38">
        <f>[7]Input!B187</f>
        <v>0</v>
      </c>
      <c r="C187" s="38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 s="38">
        <f>[7]Input!A188</f>
        <v>0</v>
      </c>
      <c r="B188" s="38">
        <f>[7]Input!B188</f>
        <v>0</v>
      </c>
      <c r="C188" s="3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 s="38">
        <f>[7]Input!A189</f>
        <v>0</v>
      </c>
      <c r="B189" s="38">
        <f>[7]Input!B189</f>
        <v>0</v>
      </c>
      <c r="C189" s="38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 s="38">
        <f>[7]Input!A190</f>
        <v>0</v>
      </c>
      <c r="B190" s="38">
        <f>[7]Input!B190</f>
        <v>0</v>
      </c>
      <c r="C190" s="38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 s="38">
        <f>[7]Input!A191</f>
        <v>0</v>
      </c>
      <c r="B191" s="38">
        <f>[7]Input!B191</f>
        <v>0</v>
      </c>
      <c r="C191" s="38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 s="38">
        <f>[7]Input!A192</f>
        <v>0</v>
      </c>
      <c r="B192" s="38">
        <f>[7]Input!B192</f>
        <v>0</v>
      </c>
      <c r="C192" s="38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 s="38">
        <f>[7]Input!A193</f>
        <v>0</v>
      </c>
      <c r="B193" s="38">
        <f>[7]Input!B193</f>
        <v>0</v>
      </c>
      <c r="C193" s="38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 s="38">
        <f>[7]Input!A194</f>
        <v>0</v>
      </c>
      <c r="B194" s="38">
        <f>[7]Input!B194</f>
        <v>0</v>
      </c>
      <c r="C194" s="38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 s="38">
        <f>[7]Input!A195</f>
        <v>0</v>
      </c>
      <c r="B195" s="38">
        <f>[7]Input!B195</f>
        <v>0</v>
      </c>
      <c r="C195" s="38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 s="38">
        <f>[7]Input!A196</f>
        <v>0</v>
      </c>
      <c r="B196" s="38">
        <f>[7]Input!B196</f>
        <v>0</v>
      </c>
      <c r="C196" s="38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 s="38">
        <f>[7]Input!A197</f>
        <v>0</v>
      </c>
      <c r="B197" s="38">
        <f>[7]Input!B197</f>
        <v>0</v>
      </c>
      <c r="C197" s="38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 s="38">
        <f>[7]Input!A198</f>
        <v>0</v>
      </c>
      <c r="B198" s="38">
        <f>[7]Input!B198</f>
        <v>0</v>
      </c>
      <c r="C198" s="3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 s="38">
        <f>[7]Input!A199</f>
        <v>0</v>
      </c>
      <c r="B199" s="38">
        <f>[7]Input!B199</f>
        <v>0</v>
      </c>
      <c r="C199" s="38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 s="38">
        <f>[7]Input!A200</f>
        <v>0</v>
      </c>
      <c r="B200" s="38">
        <f>[7]Input!B200</f>
        <v>0</v>
      </c>
      <c r="C200" s="38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s="38" t="str">
        <f>[8]Output!B1</f>
        <v>tech</v>
      </c>
      <c r="C1" s="38" t="str">
        <f>[8]Output!C1</f>
        <v>output_comm</v>
      </c>
      <c r="D1" s="38" t="str">
        <f>[8]Output!D1</f>
        <v>2010</v>
      </c>
      <c r="E1" s="38" t="str">
        <f>[8]Output!E1</f>
        <v>2015</v>
      </c>
      <c r="F1" s="38" t="str">
        <f>[8]Output!F1</f>
        <v>2020</v>
      </c>
      <c r="G1" s="38" t="str">
        <f>[8]Output!G1</f>
        <v>2025</v>
      </c>
      <c r="H1" s="38" t="str">
        <f>[8]Output!H1</f>
        <v>2030</v>
      </c>
      <c r="I1" s="38" t="str">
        <f>[8]Output!I1</f>
        <v>2035</v>
      </c>
      <c r="J1" s="38" t="str">
        <f>[8]Output!J1</f>
        <v>2040</v>
      </c>
      <c r="K1" s="38" t="str">
        <f>[8]Output!K1</f>
        <v>2045</v>
      </c>
      <c r="L1" s="38" t="str">
        <f>[8]Output!L1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[8]Output!A2</f>
        <v>0</v>
      </c>
      <c r="B2" s="38" t="str">
        <f>[8]Output!B2</f>
        <v>ELC_CHP_OIL_EXS</v>
      </c>
      <c r="C2" s="38" t="str">
        <f>[8]Output!C2</f>
        <v>HET</v>
      </c>
      <c r="D2" s="38">
        <f>[8]Output!D2</f>
        <v>58.030277374999983</v>
      </c>
      <c r="E2" s="38">
        <f>[8]Output!E2</f>
        <v>44.591304800000003</v>
      </c>
      <c r="F2" s="38">
        <f>[8]Output!F2</f>
        <v>33.443478599999999</v>
      </c>
      <c r="G2" s="38">
        <f>[8]Output!G2</f>
        <v>22.295652400000002</v>
      </c>
      <c r="H2" s="38">
        <f>[8]Output!H2</f>
        <v>11.147826200000001</v>
      </c>
      <c r="I2" s="38">
        <f>[8]Output!I2</f>
        <v>0</v>
      </c>
      <c r="J2" s="38">
        <f>[8]Output!J2</f>
        <v>0</v>
      </c>
      <c r="K2" s="38">
        <f>[8]Output!K2</f>
        <v>0</v>
      </c>
      <c r="L2" s="38">
        <f>[8]Output!L2</f>
        <v>0</v>
      </c>
      <c r="N2" s="38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810.31399999999917</v>
      </c>
      <c r="R2" s="3">
        <f t="shared" si="1"/>
        <v>479.62794948321749</v>
      </c>
      <c r="S2" s="3">
        <f t="shared" si="1"/>
        <v>430.08058800000015</v>
      </c>
      <c r="T2" s="3">
        <f t="shared" si="1"/>
        <v>273.21954200520412</v>
      </c>
      <c r="U2" s="3">
        <f t="shared" si="1"/>
        <v>2.2840539978709939E-7</v>
      </c>
      <c r="V2" s="3">
        <f t="shared" si="1"/>
        <v>0</v>
      </c>
      <c r="W2" s="3">
        <f t="shared" si="1"/>
        <v>0</v>
      </c>
    </row>
    <row r="3" spans="1:23">
      <c r="A3" s="38">
        <f>[8]Output!A3</f>
        <v>1</v>
      </c>
      <c r="B3" s="38" t="str">
        <f>[8]Output!B3</f>
        <v>ELC_CHP_NGA_EXS</v>
      </c>
      <c r="C3" s="38" t="str">
        <f>[8]Output!C3</f>
        <v>HET</v>
      </c>
      <c r="D3" s="38">
        <f>[8]Output!D3</f>
        <v>652.18999424686149</v>
      </c>
      <c r="E3" s="38">
        <f>[8]Output!E3</f>
        <v>335.94771600000001</v>
      </c>
      <c r="F3" s="38">
        <f>[8]Output!F3</f>
        <v>348.55024099999912</v>
      </c>
      <c r="G3" s="38">
        <f>[8]Output!G3</f>
        <v>167.97385800000001</v>
      </c>
      <c r="H3" s="38">
        <f>[8]Output!H3</f>
        <v>83.986929000000003</v>
      </c>
      <c r="I3" s="38">
        <f>[8]Output!I3</f>
        <v>0</v>
      </c>
      <c r="J3" s="38">
        <f>[8]Output!J3</f>
        <v>0</v>
      </c>
      <c r="K3" s="38">
        <f>[8]Output!K3</f>
        <v>0</v>
      </c>
      <c r="L3" s="38">
        <f>[8]Output!L3</f>
        <v>0</v>
      </c>
      <c r="N3" t="s">
        <v>34</v>
      </c>
      <c r="O3" s="3">
        <f>SUMIF($B:$B,"*COA*",D:D)</f>
        <v>774.23199999999997</v>
      </c>
      <c r="P3" s="3">
        <f t="shared" ref="P3:W3" si="2">SUMIF($B:$B,"*COA*",E:E)</f>
        <v>616.47699999999998</v>
      </c>
      <c r="Q3" s="3">
        <f t="shared" si="2"/>
        <v>468.21100000000018</v>
      </c>
      <c r="R3" s="3">
        <f t="shared" si="2"/>
        <v>593.05764725316851</v>
      </c>
      <c r="S3" s="3">
        <f t="shared" si="2"/>
        <v>557.91883421316857</v>
      </c>
      <c r="T3" s="3">
        <f t="shared" si="2"/>
        <v>516.39100183950018</v>
      </c>
      <c r="U3" s="3">
        <f t="shared" si="2"/>
        <v>6.7151841244891486</v>
      </c>
      <c r="V3" s="3">
        <f t="shared" si="2"/>
        <v>6.7151841244891486</v>
      </c>
      <c r="W3" s="3">
        <f t="shared" si="2"/>
        <v>6.7151841244891486</v>
      </c>
    </row>
    <row r="4" spans="1:23">
      <c r="A4" s="38">
        <f>[8]Output!A4</f>
        <v>2</v>
      </c>
      <c r="B4" s="38" t="str">
        <f>[8]Output!B4</f>
        <v>ELC_CHP_COA_EXS</v>
      </c>
      <c r="C4" s="38" t="str">
        <f>[8]Output!C4</f>
        <v>HET</v>
      </c>
      <c r="D4" s="38">
        <f>[8]Output!D4</f>
        <v>198.9766809850324</v>
      </c>
      <c r="E4" s="38">
        <f>[8]Output!E4</f>
        <v>140.55525216000001</v>
      </c>
      <c r="F4" s="38">
        <f>[8]Output!F4</f>
        <v>105.41643912000001</v>
      </c>
      <c r="G4" s="38">
        <f>[8]Output!G4</f>
        <v>70.27762607999999</v>
      </c>
      <c r="H4" s="38">
        <f>[8]Output!H4</f>
        <v>35.138813040000002</v>
      </c>
      <c r="I4" s="38">
        <f>[8]Output!I4</f>
        <v>0</v>
      </c>
      <c r="J4" s="38">
        <f>[8]Output!J4</f>
        <v>0</v>
      </c>
      <c r="K4" s="38">
        <f>[8]Output!K4</f>
        <v>0</v>
      </c>
      <c r="L4" s="38">
        <f>[8]Output!L4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92.486000000000018</v>
      </c>
      <c r="Q4" s="3">
        <f t="shared" si="3"/>
        <v>75.256</v>
      </c>
      <c r="R4" s="3">
        <f t="shared" si="3"/>
        <v>90.197352266874987</v>
      </c>
      <c r="S4" s="3">
        <f t="shared" si="3"/>
        <v>50.780246938625027</v>
      </c>
      <c r="T4" s="3">
        <f t="shared" si="3"/>
        <v>15.09623304343792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[8]Output!A5</f>
        <v>3</v>
      </c>
      <c r="B5" s="38" t="str">
        <f>[8]Output!B5</f>
        <v>ELC_CHP_BIO_EXS</v>
      </c>
      <c r="C5" s="38" t="str">
        <f>[8]Output!C5</f>
        <v>HET</v>
      </c>
      <c r="D5" s="38">
        <f>[8]Output!D5</f>
        <v>99.058759916658573</v>
      </c>
      <c r="E5" s="38">
        <f>[8]Output!E5</f>
        <v>49.316537503999982</v>
      </c>
      <c r="F5" s="38">
        <f>[8]Output!F5</f>
        <v>58.04789178563896</v>
      </c>
      <c r="G5" s="38">
        <f>[8]Output!G5</f>
        <v>24.658268752000001</v>
      </c>
      <c r="H5" s="38">
        <f>[8]Output!H5</f>
        <v>12.329134376000001</v>
      </c>
      <c r="I5" s="38">
        <f>[8]Output!I5</f>
        <v>0</v>
      </c>
      <c r="J5" s="38">
        <f>[8]Output!J5</f>
        <v>0</v>
      </c>
      <c r="K5" s="38">
        <f>[8]Output!K5</f>
        <v>0</v>
      </c>
      <c r="L5" s="38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49.155999999999992</v>
      </c>
      <c r="R5" s="3">
        <f t="shared" si="4"/>
        <v>47.355011600000012</v>
      </c>
      <c r="S5" s="3">
        <f t="shared" si="4"/>
        <v>152.09971065652891</v>
      </c>
      <c r="T5" s="3">
        <f t="shared" si="4"/>
        <v>167.41747385494727</v>
      </c>
      <c r="U5" s="3">
        <f t="shared" si="4"/>
        <v>264.17398228163455</v>
      </c>
      <c r="V5" s="3">
        <f t="shared" si="4"/>
        <v>362.02741949182689</v>
      </c>
      <c r="W5" s="3">
        <f t="shared" si="4"/>
        <v>362.02741949182689</v>
      </c>
    </row>
    <row r="6" spans="1:23">
      <c r="A6" s="38">
        <f>[8]Output!A6</f>
        <v>4</v>
      </c>
      <c r="B6" s="38" t="str">
        <f>[8]Output!B6</f>
        <v>ELC_CHP_GEO_EXS</v>
      </c>
      <c r="C6" s="38" t="str">
        <f>[8]Output!C6</f>
        <v>HET</v>
      </c>
      <c r="D6" s="38">
        <f>[8]Output!D6</f>
        <v>6.9215669999999978</v>
      </c>
      <c r="E6" s="38">
        <f>[8]Output!E6</f>
        <v>5.5372535999999988</v>
      </c>
      <c r="F6" s="38">
        <f>[8]Output!F6</f>
        <v>4.1529401999999989</v>
      </c>
      <c r="G6" s="38">
        <f>[8]Output!G6</f>
        <v>2.7686267999999989</v>
      </c>
      <c r="H6" s="38">
        <f>[8]Output!H6</f>
        <v>1.3843133999999999</v>
      </c>
      <c r="I6" s="38">
        <f>[8]Output!I6</f>
        <v>0</v>
      </c>
      <c r="J6" s="38">
        <f>[8]Output!J6</f>
        <v>0</v>
      </c>
      <c r="K6" s="38">
        <f>[8]Output!K6</f>
        <v>0</v>
      </c>
      <c r="L6" s="38">
        <f>[8]Output!L6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2.8439999999999981</v>
      </c>
      <c r="R6" s="3">
        <f t="shared" si="5"/>
        <v>2.8251487224999989</v>
      </c>
      <c r="S6" s="3">
        <f t="shared" si="5"/>
        <v>2.6757025549999991</v>
      </c>
      <c r="T6" s="3">
        <f t="shared" si="5"/>
        <v>1.7960089720833323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[8]Output!A7</f>
        <v>5</v>
      </c>
      <c r="B7" s="38" t="str">
        <f>[8]Output!B7</f>
        <v>ELC_CHP_NGA_NEW</v>
      </c>
      <c r="C7" s="38" t="str">
        <f>[8]Output!C7</f>
        <v>HET</v>
      </c>
      <c r="D7" s="38">
        <f>[8]Output!D7</f>
        <v>0</v>
      </c>
      <c r="E7" s="38">
        <f>[8]Output!E7</f>
        <v>0</v>
      </c>
      <c r="F7" s="38">
        <f>[8]Output!F7</f>
        <v>0</v>
      </c>
      <c r="G7" s="38">
        <f>[8]Output!G7</f>
        <v>0</v>
      </c>
      <c r="H7" s="38">
        <f>[8]Output!H7</f>
        <v>0</v>
      </c>
      <c r="I7" s="38">
        <f>[8]Output!I7</f>
        <v>0</v>
      </c>
      <c r="J7" s="38">
        <f>[8]Output!J7</f>
        <v>2.2840539978709939E-7</v>
      </c>
      <c r="K7" s="38">
        <f>[8]Output!K7</f>
        <v>0</v>
      </c>
      <c r="L7" s="38">
        <f>[8]Output!L7</f>
        <v>0</v>
      </c>
      <c r="N7" t="s">
        <v>43</v>
      </c>
      <c r="O7" s="3">
        <f>SUMIF($B:$B,"*BIO*",D:D)</f>
        <v>526.52899999999977</v>
      </c>
      <c r="P7" s="3">
        <f t="shared" ref="P7:W7" si="6">SUMIF($B:$B,"*BIO*",E:E)</f>
        <v>688.952</v>
      </c>
      <c r="Q7" s="3">
        <f t="shared" si="6"/>
        <v>803.43100000000027</v>
      </c>
      <c r="R7" s="3">
        <f t="shared" si="6"/>
        <v>760.19748456636148</v>
      </c>
      <c r="S7" s="3">
        <f t="shared" si="6"/>
        <v>738.02445779036123</v>
      </c>
      <c r="T7" s="3">
        <f t="shared" si="6"/>
        <v>715.85143101436131</v>
      </c>
      <c r="U7" s="3">
        <f t="shared" si="6"/>
        <v>355.01575745860043</v>
      </c>
      <c r="V7" s="3">
        <f t="shared" si="6"/>
        <v>239.32539987368901</v>
      </c>
      <c r="W7" s="3">
        <f t="shared" si="6"/>
        <v>239.32539987368901</v>
      </c>
    </row>
    <row r="8" spans="1:23">
      <c r="A8" s="38">
        <f>[8]Output!A8</f>
        <v>6</v>
      </c>
      <c r="B8" s="38" t="str">
        <f>[8]Output!B8</f>
        <v>ELC_CHP_BIO_NEW</v>
      </c>
      <c r="C8" s="38" t="str">
        <f>[8]Output!C8</f>
        <v>HET</v>
      </c>
      <c r="D8" s="38">
        <f>[8]Output!D8</f>
        <v>0</v>
      </c>
      <c r="E8" s="38">
        <f>[8]Output!E8</f>
        <v>0</v>
      </c>
      <c r="F8" s="38">
        <f>[8]Output!F8</f>
        <v>0</v>
      </c>
      <c r="G8" s="38">
        <f>[8]Output!G8</f>
        <v>0</v>
      </c>
      <c r="H8" s="38">
        <f>[8]Output!H8</f>
        <v>0</v>
      </c>
      <c r="I8" s="38">
        <f>[8]Output!I8</f>
        <v>0</v>
      </c>
      <c r="J8" s="38">
        <f>[8]Output!J8</f>
        <v>17.415104527580521</v>
      </c>
      <c r="K8" s="38">
        <f>[8]Output!K8</f>
        <v>239.32539987368901</v>
      </c>
      <c r="L8" s="38">
        <f>[8]Output!L8</f>
        <v>239.32539987368901</v>
      </c>
    </row>
    <row r="9" spans="1:23">
      <c r="A9" s="38">
        <f>[8]Output!A9</f>
        <v>7</v>
      </c>
      <c r="B9" s="38" t="str">
        <f>[8]Output!B9</f>
        <v>HET_OIL_EXS</v>
      </c>
      <c r="C9" s="38" t="str">
        <f>[8]Output!C9</f>
        <v>HET</v>
      </c>
      <c r="D9" s="38">
        <f>[8]Output!D9</f>
        <v>23.18745749999999</v>
      </c>
      <c r="E9" s="38">
        <f>[8]Output!E9</f>
        <v>0</v>
      </c>
      <c r="F9" s="38">
        <f>[8]Output!F9</f>
        <v>0</v>
      </c>
      <c r="G9" s="38">
        <f>[8]Output!G9</f>
        <v>0</v>
      </c>
      <c r="H9" s="38">
        <f>[8]Output!H9</f>
        <v>0</v>
      </c>
      <c r="I9" s="38">
        <f>[8]Output!I9</f>
        <v>0</v>
      </c>
      <c r="J9" s="38">
        <f>[8]Output!J9</f>
        <v>0</v>
      </c>
      <c r="K9" s="38">
        <f>[8]Output!K9</f>
        <v>0</v>
      </c>
      <c r="L9" s="38">
        <f>[8]Output!L9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2209.2119999999995</v>
      </c>
      <c r="R9" s="3">
        <f t="shared" si="7"/>
        <v>1973.2605938921224</v>
      </c>
      <c r="S9" s="3">
        <f t="shared" si="7"/>
        <v>1931.5795401536839</v>
      </c>
      <c r="T9" s="3">
        <f t="shared" si="7"/>
        <v>1689.7716907295342</v>
      </c>
      <c r="U9" s="3">
        <f t="shared" si="7"/>
        <v>625.90492409312947</v>
      </c>
      <c r="V9" s="3">
        <f t="shared" si="7"/>
        <v>608.06800349000503</v>
      </c>
      <c r="W9" s="3">
        <f t="shared" si="7"/>
        <v>608.06800349000503</v>
      </c>
    </row>
    <row r="10" spans="1:23">
      <c r="A10" s="38">
        <f>[8]Output!A10</f>
        <v>8</v>
      </c>
      <c r="B10" s="38" t="str">
        <f>[8]Output!B10</f>
        <v>HET_NGA_EXS</v>
      </c>
      <c r="C10" s="38" t="str">
        <f>[8]Output!C10</f>
        <v>HET</v>
      </c>
      <c r="D10" s="38">
        <f>[8]Output!D10</f>
        <v>127.52628525</v>
      </c>
      <c r="E10" s="38">
        <f>[8]Output!E10</f>
        <v>144.587625</v>
      </c>
      <c r="F10" s="38">
        <f>[8]Output!F10</f>
        <v>115.67010000000001</v>
      </c>
      <c r="G10" s="38">
        <f>[8]Output!G10</f>
        <v>0</v>
      </c>
      <c r="H10" s="38">
        <f>[8]Output!H10</f>
        <v>0</v>
      </c>
      <c r="I10" s="38">
        <f>[8]Output!I10</f>
        <v>0</v>
      </c>
      <c r="J10" s="38">
        <f>[8]Output!J10</f>
        <v>0</v>
      </c>
      <c r="K10" s="38">
        <f>[8]Output!K10</f>
        <v>0</v>
      </c>
      <c r="L10" s="38">
        <f>[8]Output!L10</f>
        <v>0</v>
      </c>
    </row>
    <row r="11" spans="1:23">
      <c r="A11" s="38">
        <f>[8]Output!A11</f>
        <v>9</v>
      </c>
      <c r="B11" s="38" t="str">
        <f>[8]Output!B11</f>
        <v>HET_COA_EXS</v>
      </c>
      <c r="C11" s="38" t="str">
        <f>[8]Output!C11</f>
        <v>HET</v>
      </c>
      <c r="D11" s="38">
        <f>[8]Output!D11</f>
        <v>52.475297841799112</v>
      </c>
      <c r="E11" s="38">
        <f>[8]Output!E11</f>
        <v>29.33076359999999</v>
      </c>
      <c r="F11" s="38">
        <f>[8]Output!F11</f>
        <v>0</v>
      </c>
      <c r="G11" s="38">
        <f>[8]Output!G11</f>
        <v>0</v>
      </c>
      <c r="H11" s="38">
        <f>[8]Output!H11</f>
        <v>0</v>
      </c>
      <c r="I11" s="38">
        <f>[8]Output!I11</f>
        <v>0</v>
      </c>
      <c r="J11" s="38">
        <f>[8]Output!J11</f>
        <v>0</v>
      </c>
      <c r="K11" s="38">
        <f>[8]Output!K11</f>
        <v>0</v>
      </c>
      <c r="L11" s="38">
        <f>[8]Output!L11</f>
        <v>0</v>
      </c>
    </row>
    <row r="12" spans="1:23">
      <c r="A12" s="38">
        <f>[8]Output!A12</f>
        <v>10</v>
      </c>
      <c r="B12" s="38" t="str">
        <f>[8]Output!B12</f>
        <v>HET_BIO_EXS</v>
      </c>
      <c r="C12" s="38" t="str">
        <f>[8]Output!C12</f>
        <v>HET</v>
      </c>
      <c r="D12" s="38">
        <f>[8]Output!D12</f>
        <v>59.063354399999987</v>
      </c>
      <c r="E12" s="38">
        <f>[8]Output!E12</f>
        <v>49.219461999999993</v>
      </c>
      <c r="F12" s="38">
        <f>[8]Output!F12</f>
        <v>39.375569599999999</v>
      </c>
      <c r="G12" s="38">
        <f>[8]Output!G12</f>
        <v>29.53167719999999</v>
      </c>
      <c r="H12" s="38">
        <f>[8]Output!H12</f>
        <v>19.687784799999999</v>
      </c>
      <c r="I12" s="38">
        <f>[8]Output!I12</f>
        <v>9.8438923999999979</v>
      </c>
      <c r="J12" s="38">
        <f>[8]Output!J12</f>
        <v>0</v>
      </c>
      <c r="K12" s="38">
        <f>[8]Output!K12</f>
        <v>0</v>
      </c>
      <c r="L12" s="38">
        <f>[8]Output!L12</f>
        <v>0</v>
      </c>
    </row>
    <row r="13" spans="1:23">
      <c r="A13" s="38">
        <f>[8]Output!A13</f>
        <v>11</v>
      </c>
      <c r="B13" s="38" t="str">
        <f>[8]Output!B13</f>
        <v>HET_GEO_EXS</v>
      </c>
      <c r="C13" s="38" t="str">
        <f>[8]Output!C13</f>
        <v>HET</v>
      </c>
      <c r="D13" s="38">
        <f>[8]Output!D13</f>
        <v>2.5000499999999999</v>
      </c>
      <c r="E13" s="38">
        <f>[8]Output!E13</f>
        <v>2.0833750000000002</v>
      </c>
      <c r="F13" s="38">
        <f>[8]Output!F13</f>
        <v>1.6667000000000001</v>
      </c>
      <c r="G13" s="38">
        <f>[8]Output!G13</f>
        <v>1.2500249999999999</v>
      </c>
      <c r="H13" s="38">
        <f>[8]Output!H13</f>
        <v>1.2666919999999999</v>
      </c>
      <c r="I13" s="38">
        <f>[8]Output!I13</f>
        <v>0.63334599999999996</v>
      </c>
      <c r="J13" s="38">
        <f>[8]Output!J13</f>
        <v>-2.284052786905022E-7</v>
      </c>
      <c r="K13" s="38">
        <f>[8]Output!K13</f>
        <v>0</v>
      </c>
      <c r="L13" s="38">
        <f>[8]Output!L13</f>
        <v>0</v>
      </c>
    </row>
    <row r="14" spans="1:23">
      <c r="A14" s="38">
        <f>[8]Output!A14</f>
        <v>12</v>
      </c>
      <c r="B14" s="38" t="str">
        <f>[8]Output!B14</f>
        <v>HET_SOL_EXS</v>
      </c>
      <c r="C14" s="38" t="str">
        <f>[8]Output!C14</f>
        <v>HET</v>
      </c>
      <c r="D14" s="38">
        <f>[8]Output!D14</f>
        <v>5.6553832499999991E-2</v>
      </c>
      <c r="E14" s="38">
        <f>[8]Output!E14</f>
        <v>4.7128193750000012E-2</v>
      </c>
      <c r="F14" s="38">
        <f>[8]Output!F14</f>
        <v>3.7702554999999999E-2</v>
      </c>
      <c r="G14" s="38">
        <f>[8]Output!G14</f>
        <v>1.8851277499999999E-2</v>
      </c>
      <c r="H14" s="38">
        <f>[8]Output!H14</f>
        <v>1.8851277499999999E-2</v>
      </c>
      <c r="I14" s="38">
        <f>[8]Output!I14</f>
        <v>4.583333333333336E-3</v>
      </c>
      <c r="J14" s="38">
        <f>[8]Output!J14</f>
        <v>0</v>
      </c>
      <c r="K14" s="38">
        <f>[8]Output!K14</f>
        <v>0</v>
      </c>
      <c r="L14" s="38">
        <f>[8]Output!L14</f>
        <v>0</v>
      </c>
    </row>
    <row r="15" spans="1:23">
      <c r="A15" s="38">
        <f>[8]Output!A15</f>
        <v>13</v>
      </c>
      <c r="B15" s="38" t="str">
        <f>[8]Output!B15</f>
        <v>HET_OIL_NEW</v>
      </c>
      <c r="C15" s="38" t="str">
        <f>[8]Output!C15</f>
        <v>HET</v>
      </c>
      <c r="D15" s="38">
        <f>[8]Output!D15</f>
        <v>92.383265125000037</v>
      </c>
      <c r="E15" s="38">
        <f>[8]Output!E15</f>
        <v>47.894695200000008</v>
      </c>
      <c r="F15" s="38">
        <f>[8]Output!F15</f>
        <v>41.812521400000008</v>
      </c>
      <c r="G15" s="38">
        <f>[8]Output!G15</f>
        <v>67.901699866874992</v>
      </c>
      <c r="H15" s="38">
        <f>[8]Output!H15</f>
        <v>39.632420738625022</v>
      </c>
      <c r="I15" s="38">
        <f>[8]Output!I15</f>
        <v>15.09623304343792</v>
      </c>
      <c r="J15" s="38">
        <f>[8]Output!J15</f>
        <v>0</v>
      </c>
      <c r="K15" s="38">
        <f>[8]Output!K15</f>
        <v>0</v>
      </c>
      <c r="L15" s="38">
        <f>[8]Output!L15</f>
        <v>0</v>
      </c>
    </row>
    <row r="16" spans="1:23">
      <c r="A16" s="38">
        <f>[8]Output!A16</f>
        <v>14</v>
      </c>
      <c r="B16" s="38" t="str">
        <f>[8]Output!B16</f>
        <v>HET_NGA_NEW</v>
      </c>
      <c r="C16" s="38" t="str">
        <f>[8]Output!C16</f>
        <v>HET</v>
      </c>
      <c r="D16" s="38">
        <f>[8]Output!D16</f>
        <v>288.15872050313862</v>
      </c>
      <c r="E16" s="38">
        <f>[8]Output!E16</f>
        <v>346.09365900000012</v>
      </c>
      <c r="F16" s="38">
        <f>[8]Output!F16</f>
        <v>346.09365900000012</v>
      </c>
      <c r="G16" s="38">
        <f>[8]Output!G16</f>
        <v>311.65409148321748</v>
      </c>
      <c r="H16" s="38">
        <f>[8]Output!H16</f>
        <v>346.09365900000012</v>
      </c>
      <c r="I16" s="38">
        <f>[8]Output!I16</f>
        <v>273.21954200520412</v>
      </c>
      <c r="J16" s="38">
        <f>[8]Output!J16</f>
        <v>0</v>
      </c>
      <c r="K16" s="38">
        <f>[8]Output!K16</f>
        <v>0</v>
      </c>
      <c r="L16" s="38">
        <f>[8]Output!L16</f>
        <v>0</v>
      </c>
    </row>
    <row r="17" spans="1:12">
      <c r="A17" s="38">
        <f>[8]Output!A17</f>
        <v>15</v>
      </c>
      <c r="B17" s="38" t="str">
        <f>[8]Output!B17</f>
        <v>HET_COA_NEW</v>
      </c>
      <c r="C17" s="38" t="str">
        <f>[8]Output!C17</f>
        <v>HET</v>
      </c>
      <c r="D17" s="38">
        <f>[8]Output!D17</f>
        <v>522.78002117316851</v>
      </c>
      <c r="E17" s="38">
        <f>[8]Output!E17</f>
        <v>446.59098424000001</v>
      </c>
      <c r="F17" s="38">
        <f>[8]Output!F17</f>
        <v>362.79456088000018</v>
      </c>
      <c r="G17" s="38">
        <f>[8]Output!G17</f>
        <v>522.78002117316851</v>
      </c>
      <c r="H17" s="38">
        <f>[8]Output!H17</f>
        <v>522.78002117316851</v>
      </c>
      <c r="I17" s="38">
        <f>[8]Output!I17</f>
        <v>516.39100183950018</v>
      </c>
      <c r="J17" s="38">
        <f>[8]Output!J17</f>
        <v>6.7151841244891486</v>
      </c>
      <c r="K17" s="38">
        <f>[8]Output!K17</f>
        <v>6.7151841244891486</v>
      </c>
      <c r="L17" s="38">
        <f>[8]Output!L17</f>
        <v>6.7151841244891486</v>
      </c>
    </row>
    <row r="18" spans="1:12">
      <c r="A18" s="38">
        <f>[8]Output!A18</f>
        <v>16</v>
      </c>
      <c r="B18" s="38" t="str">
        <f>[8]Output!B18</f>
        <v>HET_BIO_NEW</v>
      </c>
      <c r="C18" s="38" t="str">
        <f>[8]Output!C18</f>
        <v>HET</v>
      </c>
      <c r="D18" s="38">
        <f>[8]Output!D18</f>
        <v>368.40688568334127</v>
      </c>
      <c r="E18" s="38">
        <f>[8]Output!E18</f>
        <v>590.41600049600004</v>
      </c>
      <c r="F18" s="38">
        <f>[8]Output!F18</f>
        <v>706.00753861436135</v>
      </c>
      <c r="G18" s="38">
        <f>[8]Output!G18</f>
        <v>706.00753861436147</v>
      </c>
      <c r="H18" s="38">
        <f>[8]Output!H18</f>
        <v>706.00753861436124</v>
      </c>
      <c r="I18" s="38">
        <f>[8]Output!I18</f>
        <v>706.00753861436135</v>
      </c>
      <c r="J18" s="38">
        <f>[8]Output!J18</f>
        <v>337.60065293101991</v>
      </c>
      <c r="K18" s="38">
        <f>[8]Output!K18</f>
        <v>0</v>
      </c>
      <c r="L18" s="38">
        <f>[8]Output!L18</f>
        <v>0</v>
      </c>
    </row>
    <row r="19" spans="1:12">
      <c r="A19" s="38">
        <f>[8]Output!A19</f>
        <v>17</v>
      </c>
      <c r="B19" s="38" t="str">
        <f>[8]Output!B19</f>
        <v>HET_GEO_NEW</v>
      </c>
      <c r="C19" s="38" t="str">
        <f>[8]Output!C19</f>
        <v>HET</v>
      </c>
      <c r="D19" s="38">
        <f>[8]Output!D19</f>
        <v>21.738382999999999</v>
      </c>
      <c r="E19" s="38">
        <f>[8]Output!E19</f>
        <v>33.808371399999999</v>
      </c>
      <c r="F19" s="38">
        <f>[8]Output!F19</f>
        <v>43.336359799999997</v>
      </c>
      <c r="G19" s="38">
        <f>[8]Output!G19</f>
        <v>43.336359800000011</v>
      </c>
      <c r="H19" s="38">
        <f>[8]Output!H19</f>
        <v>149.44870525652891</v>
      </c>
      <c r="I19" s="38">
        <f>[8]Output!I19</f>
        <v>166.78412785494729</v>
      </c>
      <c r="J19" s="38">
        <f>[8]Output!J19</f>
        <v>264.17398251003982</v>
      </c>
      <c r="K19" s="38">
        <f>[8]Output!K19</f>
        <v>362.02741949182689</v>
      </c>
      <c r="L19" s="38">
        <f>[8]Output!L19</f>
        <v>362.02741949182689</v>
      </c>
    </row>
    <row r="20" spans="1:12">
      <c r="A20" s="38">
        <f>[8]Output!A20</f>
        <v>18</v>
      </c>
      <c r="B20" s="38" t="str">
        <f>[8]Output!B20</f>
        <v>HET_SOL_NEW</v>
      </c>
      <c r="C20" s="38" t="str">
        <f>[8]Output!C20</f>
        <v>HET</v>
      </c>
      <c r="D20" s="38">
        <f>[8]Output!D20</f>
        <v>0.1494461675</v>
      </c>
      <c r="E20" s="38">
        <f>[8]Output!E20</f>
        <v>1.01487180625</v>
      </c>
      <c r="F20" s="38">
        <f>[8]Output!F20</f>
        <v>2.806297444999998</v>
      </c>
      <c r="G20" s="38">
        <f>[8]Output!G20</f>
        <v>2.8062974449999989</v>
      </c>
      <c r="H20" s="38">
        <f>[8]Output!H20</f>
        <v>2.6568512774999991</v>
      </c>
      <c r="I20" s="38">
        <f>[8]Output!I20</f>
        <v>1.7914256387499989</v>
      </c>
      <c r="J20" s="38">
        <f>[8]Output!J20</f>
        <v>0</v>
      </c>
      <c r="K20" s="38">
        <f>[8]Output!K20</f>
        <v>0</v>
      </c>
      <c r="L20" s="38">
        <f>[8]Output!L20</f>
        <v>0</v>
      </c>
    </row>
    <row r="21" spans="1:12">
      <c r="A21" s="38">
        <f>[8]Output!A21</f>
        <v>0</v>
      </c>
      <c r="B21" s="38">
        <f>[8]Output!B21</f>
        <v>0</v>
      </c>
      <c r="C21" s="38">
        <f>[8]Output!C21</f>
        <v>0</v>
      </c>
      <c r="D21" s="38">
        <f>[8]Output!D21</f>
        <v>0</v>
      </c>
      <c r="E21" s="38">
        <f>[8]Output!E21</f>
        <v>0</v>
      </c>
      <c r="F21" s="38">
        <f>[8]Output!F21</f>
        <v>0</v>
      </c>
      <c r="G21" s="38">
        <f>[8]Output!G21</f>
        <v>0</v>
      </c>
      <c r="H21" s="38">
        <f>[8]Output!H21</f>
        <v>0</v>
      </c>
      <c r="I21" s="38">
        <f>[8]Output!I21</f>
        <v>0</v>
      </c>
      <c r="J21" s="38">
        <f>[8]Output!J21</f>
        <v>0</v>
      </c>
      <c r="K21" s="38">
        <f>[8]Output!K21</f>
        <v>0</v>
      </c>
      <c r="L21" s="38">
        <f>[8]Output!L21</f>
        <v>0</v>
      </c>
    </row>
    <row r="22" spans="1:12">
      <c r="A22" s="38">
        <f>[8]Output!A22</f>
        <v>0</v>
      </c>
      <c r="B22" s="38">
        <f>[8]Output!B22</f>
        <v>0</v>
      </c>
      <c r="C22" s="38">
        <f>[8]Output!C22</f>
        <v>0</v>
      </c>
      <c r="D22" s="38">
        <f>[8]Output!D22</f>
        <v>0</v>
      </c>
      <c r="E22" s="38">
        <f>[8]Output!E22</f>
        <v>0</v>
      </c>
      <c r="F22" s="38">
        <f>[8]Output!F22</f>
        <v>0</v>
      </c>
      <c r="G22" s="38">
        <f>[8]Output!G22</f>
        <v>0</v>
      </c>
      <c r="H22" s="38">
        <f>[8]Output!H22</f>
        <v>0</v>
      </c>
      <c r="I22" s="38">
        <f>[8]Output!I22</f>
        <v>0</v>
      </c>
      <c r="J22" s="38">
        <f>[8]Output!J22</f>
        <v>0</v>
      </c>
      <c r="K22" s="38">
        <f>[8]Output!K22</f>
        <v>0</v>
      </c>
      <c r="L22" s="38">
        <f>[8]Output!L22</f>
        <v>0</v>
      </c>
    </row>
    <row r="23" spans="1:12">
      <c r="A23" s="38">
        <f>[8]Output!A23</f>
        <v>0</v>
      </c>
      <c r="B23" s="38">
        <f>[8]Output!B23</f>
        <v>0</v>
      </c>
      <c r="C23" s="38">
        <f>[8]Output!C23</f>
        <v>0</v>
      </c>
      <c r="D23" s="38">
        <f>[8]Output!D23</f>
        <v>0</v>
      </c>
      <c r="E23" s="38">
        <f>[8]Output!E23</f>
        <v>0</v>
      </c>
      <c r="F23" s="38">
        <f>[8]Output!F23</f>
        <v>0</v>
      </c>
      <c r="G23" s="38">
        <f>[8]Output!G23</f>
        <v>0</v>
      </c>
      <c r="H23" s="38">
        <f>[8]Output!H23</f>
        <v>0</v>
      </c>
      <c r="I23" s="38">
        <f>[8]Output!I23</f>
        <v>0</v>
      </c>
      <c r="J23" s="38">
        <f>[8]Output!J23</f>
        <v>0</v>
      </c>
      <c r="K23" s="38">
        <f>[8]Output!K23</f>
        <v>0</v>
      </c>
      <c r="L23" s="38">
        <f>[8]Output!L23</f>
        <v>0</v>
      </c>
    </row>
    <row r="24" spans="1:12">
      <c r="A24" s="38">
        <f>[8]Output!A24</f>
        <v>0</v>
      </c>
      <c r="B24" s="38">
        <f>[8]Output!B24</f>
        <v>0</v>
      </c>
      <c r="C24" s="38">
        <f>[8]Output!C24</f>
        <v>0</v>
      </c>
      <c r="D24" s="38">
        <f>[8]Output!D24</f>
        <v>0</v>
      </c>
      <c r="E24" s="38">
        <f>[8]Output!E24</f>
        <v>0</v>
      </c>
      <c r="F24" s="38">
        <f>[8]Output!F24</f>
        <v>0</v>
      </c>
      <c r="G24" s="38">
        <f>[8]Output!G24</f>
        <v>0</v>
      </c>
      <c r="H24" s="38">
        <f>[8]Output!H24</f>
        <v>0</v>
      </c>
      <c r="I24" s="38">
        <f>[8]Output!I24</f>
        <v>0</v>
      </c>
      <c r="J24" s="38">
        <f>[8]Output!J24</f>
        <v>0</v>
      </c>
      <c r="K24" s="38">
        <f>[8]Output!K24</f>
        <v>0</v>
      </c>
      <c r="L24" s="38">
        <f>[8]Output!L24</f>
        <v>0</v>
      </c>
    </row>
    <row r="25" spans="1:12">
      <c r="A25" s="38">
        <f>[8]Output!A25</f>
        <v>0</v>
      </c>
      <c r="B25" s="38">
        <f>[8]Output!B25</f>
        <v>0</v>
      </c>
      <c r="C25" s="38">
        <f>[8]Output!C25</f>
        <v>0</v>
      </c>
      <c r="D25" s="38">
        <f>[8]Output!D25</f>
        <v>0</v>
      </c>
      <c r="E25" s="38">
        <f>[8]Output!E25</f>
        <v>0</v>
      </c>
      <c r="F25" s="38">
        <f>[8]Output!F25</f>
        <v>0</v>
      </c>
      <c r="G25" s="38">
        <f>[8]Output!G25</f>
        <v>0</v>
      </c>
      <c r="H25" s="38">
        <f>[8]Output!H25</f>
        <v>0</v>
      </c>
      <c r="I25" s="38">
        <f>[8]Output!I25</f>
        <v>0</v>
      </c>
      <c r="J25" s="38">
        <f>[8]Output!J25</f>
        <v>0</v>
      </c>
      <c r="K25" s="38">
        <f>[8]Output!K25</f>
        <v>0</v>
      </c>
      <c r="L25" s="38">
        <f>[8]Output!L25</f>
        <v>0</v>
      </c>
    </row>
    <row r="26" spans="1:12">
      <c r="A26" s="38">
        <f>[8]Output!A26</f>
        <v>0</v>
      </c>
      <c r="B26" s="38">
        <f>[8]Output!B26</f>
        <v>0</v>
      </c>
      <c r="C26" s="38">
        <f>[8]Output!C26</f>
        <v>0</v>
      </c>
      <c r="D26" s="38">
        <f>[8]Output!D26</f>
        <v>0</v>
      </c>
      <c r="E26" s="38">
        <f>[8]Output!E26</f>
        <v>0</v>
      </c>
      <c r="F26" s="38">
        <f>[8]Output!F26</f>
        <v>0</v>
      </c>
      <c r="G26" s="38">
        <f>[8]Output!G26</f>
        <v>0</v>
      </c>
      <c r="H26" s="38">
        <f>[8]Output!H26</f>
        <v>0</v>
      </c>
      <c r="I26" s="38">
        <f>[8]Output!I26</f>
        <v>0</v>
      </c>
      <c r="J26" s="38">
        <f>[8]Output!J26</f>
        <v>0</v>
      </c>
      <c r="K26" s="38">
        <f>[8]Output!K26</f>
        <v>0</v>
      </c>
      <c r="L26" s="38">
        <f>[8]Output!L26</f>
        <v>0</v>
      </c>
    </row>
    <row r="27" spans="1:12">
      <c r="A27" s="38">
        <f>[8]Output!A27</f>
        <v>0</v>
      </c>
      <c r="B27" s="38">
        <f>[8]Output!B27</f>
        <v>0</v>
      </c>
      <c r="C27" s="38">
        <f>[8]Output!C27</f>
        <v>0</v>
      </c>
      <c r="D27" s="38">
        <f>[8]Output!D27</f>
        <v>0</v>
      </c>
      <c r="E27" s="38">
        <f>[8]Output!E27</f>
        <v>0</v>
      </c>
      <c r="F27" s="38">
        <f>[8]Output!F27</f>
        <v>0</v>
      </c>
      <c r="G27" s="38">
        <f>[8]Output!G27</f>
        <v>0</v>
      </c>
      <c r="H27" s="38">
        <f>[8]Output!H27</f>
        <v>0</v>
      </c>
      <c r="I27" s="38">
        <f>[8]Output!I27</f>
        <v>0</v>
      </c>
      <c r="J27" s="38">
        <f>[8]Output!J27</f>
        <v>0</v>
      </c>
      <c r="K27" s="38">
        <f>[8]Output!K27</f>
        <v>0</v>
      </c>
      <c r="L27" s="38">
        <f>[8]Output!L27</f>
        <v>0</v>
      </c>
    </row>
    <row r="28" spans="1:12">
      <c r="A28" s="38">
        <f>[8]Output!A28</f>
        <v>0</v>
      </c>
      <c r="B28" s="38">
        <f>[8]Output!B28</f>
        <v>0</v>
      </c>
      <c r="C28" s="38">
        <f>[8]Output!C28</f>
        <v>0</v>
      </c>
      <c r="D28" s="38">
        <f>[8]Output!D28</f>
        <v>0</v>
      </c>
      <c r="E28" s="38">
        <f>[8]Output!E28</f>
        <v>0</v>
      </c>
      <c r="F28" s="38">
        <f>[8]Output!F28</f>
        <v>0</v>
      </c>
      <c r="G28" s="38">
        <f>[8]Output!G28</f>
        <v>0</v>
      </c>
      <c r="H28" s="38">
        <f>[8]Output!H28</f>
        <v>0</v>
      </c>
      <c r="I28" s="38">
        <f>[8]Output!I28</f>
        <v>0</v>
      </c>
      <c r="J28" s="38">
        <f>[8]Output!J28</f>
        <v>0</v>
      </c>
      <c r="K28" s="38">
        <f>[8]Output!K28</f>
        <v>0</v>
      </c>
      <c r="L28" s="38">
        <f>[8]Output!L28</f>
        <v>0</v>
      </c>
    </row>
    <row r="29" spans="1:12">
      <c r="A29" s="38">
        <f>[8]Output!A29</f>
        <v>0</v>
      </c>
      <c r="B29" s="38">
        <f>[8]Output!B29</f>
        <v>0</v>
      </c>
      <c r="C29" s="38">
        <f>[8]Output!C29</f>
        <v>0</v>
      </c>
      <c r="D29" s="38">
        <f>[8]Output!D29</f>
        <v>0</v>
      </c>
      <c r="E29" s="38">
        <f>[8]Output!E29</f>
        <v>0</v>
      </c>
      <c r="F29" s="38">
        <f>[8]Output!F29</f>
        <v>0</v>
      </c>
      <c r="G29" s="38">
        <f>[8]Output!G29</f>
        <v>0</v>
      </c>
      <c r="H29" s="38">
        <f>[8]Output!H29</f>
        <v>0</v>
      </c>
      <c r="I29" s="38">
        <f>[8]Output!I29</f>
        <v>0</v>
      </c>
      <c r="J29" s="38">
        <f>[8]Output!J29</f>
        <v>0</v>
      </c>
      <c r="K29" s="38">
        <f>[8]Output!K29</f>
        <v>0</v>
      </c>
      <c r="L29" s="38">
        <f>[8]Output!L29</f>
        <v>0</v>
      </c>
    </row>
    <row r="30" spans="1:12">
      <c r="A30" s="38">
        <f>[8]Output!A30</f>
        <v>0</v>
      </c>
      <c r="B30" s="38">
        <f>[8]Output!B30</f>
        <v>0</v>
      </c>
      <c r="C30" s="38">
        <f>[8]Output!C30</f>
        <v>0</v>
      </c>
      <c r="D30" s="38">
        <f>[8]Output!D30</f>
        <v>0</v>
      </c>
      <c r="E30" s="38">
        <f>[8]Output!E30</f>
        <v>0</v>
      </c>
      <c r="F30" s="38">
        <f>[8]Output!F30</f>
        <v>0</v>
      </c>
      <c r="G30" s="38">
        <f>[8]Output!G30</f>
        <v>0</v>
      </c>
      <c r="H30" s="38">
        <f>[8]Output!H30</f>
        <v>0</v>
      </c>
      <c r="I30" s="38">
        <f>[8]Output!I30</f>
        <v>0</v>
      </c>
      <c r="J30" s="38">
        <f>[8]Output!J30</f>
        <v>0</v>
      </c>
      <c r="K30" s="38">
        <f>[8]Output!K30</f>
        <v>0</v>
      </c>
      <c r="L30" s="38">
        <f>[8]Output!L30</f>
        <v>0</v>
      </c>
    </row>
    <row r="31" spans="1:12">
      <c r="A31" s="38">
        <f>[8]Output!A31</f>
        <v>0</v>
      </c>
      <c r="B31" s="38">
        <f>[8]Output!B31</f>
        <v>0</v>
      </c>
      <c r="C31" s="38">
        <f>[8]Output!C31</f>
        <v>0</v>
      </c>
      <c r="D31" s="38">
        <f>[8]Output!D31</f>
        <v>0</v>
      </c>
      <c r="E31" s="38">
        <f>[8]Output!E31</f>
        <v>0</v>
      </c>
      <c r="F31" s="38">
        <f>[8]Output!F31</f>
        <v>0</v>
      </c>
      <c r="G31" s="38">
        <f>[8]Output!G31</f>
        <v>0</v>
      </c>
      <c r="H31" s="38">
        <f>[8]Output!H31</f>
        <v>0</v>
      </c>
      <c r="I31" s="38">
        <f>[8]Output!I31</f>
        <v>0</v>
      </c>
      <c r="J31" s="38">
        <f>[8]Output!J31</f>
        <v>0</v>
      </c>
      <c r="K31" s="38">
        <f>[8]Output!K31</f>
        <v>0</v>
      </c>
      <c r="L31" s="38">
        <f>[8]Output!L31</f>
        <v>0</v>
      </c>
    </row>
    <row r="32" spans="1:12">
      <c r="A32" s="38">
        <f>[8]Output!A32</f>
        <v>0</v>
      </c>
      <c r="B32" s="38">
        <f>[8]Output!B32</f>
        <v>0</v>
      </c>
      <c r="C32" s="38">
        <f>[8]Output!C32</f>
        <v>0</v>
      </c>
      <c r="D32" s="38">
        <f>[8]Output!D32</f>
        <v>0</v>
      </c>
      <c r="E32" s="38">
        <f>[8]Output!E32</f>
        <v>0</v>
      </c>
      <c r="F32" s="38">
        <f>[8]Output!F32</f>
        <v>0</v>
      </c>
      <c r="G32" s="38">
        <f>[8]Output!G32</f>
        <v>0</v>
      </c>
      <c r="H32" s="38">
        <f>[8]Output!H32</f>
        <v>0</v>
      </c>
      <c r="I32" s="38">
        <f>[8]Output!I32</f>
        <v>0</v>
      </c>
      <c r="J32" s="38">
        <f>[8]Output!J32</f>
        <v>0</v>
      </c>
      <c r="K32" s="38">
        <f>[8]Output!K32</f>
        <v>0</v>
      </c>
      <c r="L32" s="38">
        <f>[8]Output!L32</f>
        <v>0</v>
      </c>
    </row>
    <row r="33" spans="1:12">
      <c r="A33" s="38">
        <f>[8]Output!A33</f>
        <v>0</v>
      </c>
      <c r="B33" s="38">
        <f>[8]Output!B33</f>
        <v>0</v>
      </c>
      <c r="C33" s="38">
        <f>[8]Output!C33</f>
        <v>0</v>
      </c>
      <c r="D33" s="38">
        <f>[8]Output!D33</f>
        <v>0</v>
      </c>
      <c r="E33" s="38">
        <f>[8]Output!E33</f>
        <v>0</v>
      </c>
      <c r="F33" s="38">
        <f>[8]Output!F33</f>
        <v>0</v>
      </c>
      <c r="G33" s="38">
        <f>[8]Output!G33</f>
        <v>0</v>
      </c>
      <c r="H33" s="38">
        <f>[8]Output!H33</f>
        <v>0</v>
      </c>
      <c r="I33" s="38">
        <f>[8]Output!I33</f>
        <v>0</v>
      </c>
      <c r="J33" s="38">
        <f>[8]Output!J33</f>
        <v>0</v>
      </c>
      <c r="K33" s="38">
        <f>[8]Output!K33</f>
        <v>0</v>
      </c>
      <c r="L33" s="38">
        <f>[8]Output!L33</f>
        <v>0</v>
      </c>
    </row>
    <row r="34" spans="1:12">
      <c r="A34" s="38">
        <f>[8]Output!A34</f>
        <v>0</v>
      </c>
      <c r="B34" s="38">
        <f>[8]Output!B34</f>
        <v>0</v>
      </c>
      <c r="C34" s="38">
        <f>[8]Output!C34</f>
        <v>0</v>
      </c>
      <c r="D34" s="38">
        <f>[8]Output!D34</f>
        <v>0</v>
      </c>
      <c r="E34" s="38">
        <f>[8]Output!E34</f>
        <v>0</v>
      </c>
      <c r="F34" s="38">
        <f>[8]Output!F34</f>
        <v>0</v>
      </c>
      <c r="G34" s="38">
        <f>[8]Output!G34</f>
        <v>0</v>
      </c>
      <c r="H34" s="38">
        <f>[8]Output!H34</f>
        <v>0</v>
      </c>
      <c r="I34" s="38">
        <f>[8]Output!I34</f>
        <v>0</v>
      </c>
      <c r="J34" s="38">
        <f>[8]Output!J34</f>
        <v>0</v>
      </c>
      <c r="K34" s="38">
        <f>[8]Output!K34</f>
        <v>0</v>
      </c>
      <c r="L34" s="38">
        <f>[8]Output!L34</f>
        <v>0</v>
      </c>
    </row>
    <row r="35" spans="1:12">
      <c r="A35" s="38">
        <f>[8]Output!A35</f>
        <v>0</v>
      </c>
      <c r="B35" s="38">
        <f>[8]Output!B35</f>
        <v>0</v>
      </c>
      <c r="C35" s="38">
        <f>[8]Output!C35</f>
        <v>0</v>
      </c>
      <c r="D35" s="38">
        <f>[8]Output!D35</f>
        <v>0</v>
      </c>
      <c r="E35" s="38">
        <f>[8]Output!E35</f>
        <v>0</v>
      </c>
      <c r="F35" s="38">
        <f>[8]Output!F35</f>
        <v>0</v>
      </c>
      <c r="G35" s="38">
        <f>[8]Output!G35</f>
        <v>0</v>
      </c>
      <c r="H35" s="38">
        <f>[8]Output!H35</f>
        <v>0</v>
      </c>
      <c r="I35" s="38">
        <f>[8]Output!I35</f>
        <v>0</v>
      </c>
      <c r="J35" s="38">
        <f>[8]Output!J35</f>
        <v>0</v>
      </c>
      <c r="K35" s="38">
        <f>[8]Output!K35</f>
        <v>0</v>
      </c>
      <c r="L35" s="38">
        <f>[8]Output!L35</f>
        <v>0</v>
      </c>
    </row>
    <row r="36" spans="1:12">
      <c r="A36" s="38">
        <f>[8]Output!A36</f>
        <v>0</v>
      </c>
      <c r="B36" s="38">
        <f>[8]Output!B36</f>
        <v>0</v>
      </c>
      <c r="C36" s="38">
        <f>[8]Output!C36</f>
        <v>0</v>
      </c>
      <c r="D36" s="38">
        <f>[8]Output!D36</f>
        <v>0</v>
      </c>
      <c r="E36" s="38">
        <f>[8]Output!E36</f>
        <v>0</v>
      </c>
      <c r="F36" s="38">
        <f>[8]Output!F36</f>
        <v>0</v>
      </c>
      <c r="G36" s="38">
        <f>[8]Output!G36</f>
        <v>0</v>
      </c>
      <c r="H36" s="38">
        <f>[8]Output!H36</f>
        <v>0</v>
      </c>
      <c r="I36" s="38">
        <f>[8]Output!I36</f>
        <v>0</v>
      </c>
      <c r="J36" s="38">
        <f>[8]Output!J36</f>
        <v>0</v>
      </c>
      <c r="K36" s="38">
        <f>[8]Output!K36</f>
        <v>0</v>
      </c>
      <c r="L36" s="38">
        <f>[8]Output!L36</f>
        <v>0</v>
      </c>
    </row>
    <row r="37" spans="1:12">
      <c r="A37" s="38">
        <f>[8]Output!A37</f>
        <v>0</v>
      </c>
      <c r="B37" s="38">
        <f>[8]Output!B37</f>
        <v>0</v>
      </c>
      <c r="C37" s="38">
        <f>[8]Output!C37</f>
        <v>0</v>
      </c>
      <c r="D37" s="38">
        <f>[8]Output!D37</f>
        <v>0</v>
      </c>
      <c r="E37" s="38">
        <f>[8]Output!E37</f>
        <v>0</v>
      </c>
      <c r="F37" s="38">
        <f>[8]Output!F37</f>
        <v>0</v>
      </c>
      <c r="G37" s="38">
        <f>[8]Output!G37</f>
        <v>0</v>
      </c>
      <c r="H37" s="38">
        <f>[8]Output!H37</f>
        <v>0</v>
      </c>
      <c r="I37" s="38">
        <f>[8]Output!I37</f>
        <v>0</v>
      </c>
      <c r="J37" s="38">
        <f>[8]Output!J37</f>
        <v>0</v>
      </c>
      <c r="K37" s="38">
        <f>[8]Output!K37</f>
        <v>0</v>
      </c>
      <c r="L37" s="38">
        <f>[8]Output!L37</f>
        <v>0</v>
      </c>
    </row>
    <row r="38" spans="1:12">
      <c r="A38" s="38">
        <f>[8]Output!A38</f>
        <v>0</v>
      </c>
      <c r="B38" s="38">
        <f>[8]Output!B38</f>
        <v>0</v>
      </c>
      <c r="C38" s="38">
        <f>[8]Output!C38</f>
        <v>0</v>
      </c>
      <c r="D38" s="38">
        <f>[8]Output!D38</f>
        <v>0</v>
      </c>
      <c r="E38" s="38">
        <f>[8]Output!E38</f>
        <v>0</v>
      </c>
      <c r="F38" s="38">
        <f>[8]Output!F38</f>
        <v>0</v>
      </c>
      <c r="G38" s="38">
        <f>[8]Output!G38</f>
        <v>0</v>
      </c>
      <c r="H38" s="38">
        <f>[8]Output!H38</f>
        <v>0</v>
      </c>
      <c r="I38" s="38">
        <f>[8]Output!I38</f>
        <v>0</v>
      </c>
      <c r="J38" s="38">
        <f>[8]Output!J38</f>
        <v>0</v>
      </c>
      <c r="K38" s="38">
        <f>[8]Output!K38</f>
        <v>0</v>
      </c>
      <c r="L38" s="38">
        <f>[8]Output!L38</f>
        <v>0</v>
      </c>
    </row>
    <row r="39" spans="1:12">
      <c r="A39" s="38">
        <f>[8]Output!A39</f>
        <v>0</v>
      </c>
      <c r="B39" s="38">
        <f>[8]Output!B39</f>
        <v>0</v>
      </c>
      <c r="C39" s="38">
        <f>[8]Output!C39</f>
        <v>0</v>
      </c>
      <c r="D39" s="38">
        <f>[8]Output!D39</f>
        <v>0</v>
      </c>
      <c r="E39" s="38">
        <f>[8]Output!E39</f>
        <v>0</v>
      </c>
      <c r="F39" s="38">
        <f>[8]Output!F39</f>
        <v>0</v>
      </c>
      <c r="G39" s="38">
        <f>[8]Output!G39</f>
        <v>0</v>
      </c>
      <c r="H39" s="38">
        <f>[8]Output!H39</f>
        <v>0</v>
      </c>
      <c r="I39" s="38">
        <f>[8]Output!I39</f>
        <v>0</v>
      </c>
      <c r="J39" s="38">
        <f>[8]Output!J39</f>
        <v>0</v>
      </c>
      <c r="K39" s="38">
        <f>[8]Output!K39</f>
        <v>0</v>
      </c>
      <c r="L39" s="38">
        <f>[8]Output!L39</f>
        <v>0</v>
      </c>
    </row>
    <row r="40" spans="1:12">
      <c r="A40" s="38">
        <f>[8]Output!A40</f>
        <v>0</v>
      </c>
      <c r="B40" s="38">
        <f>[8]Output!B40</f>
        <v>0</v>
      </c>
      <c r="C40" s="38">
        <f>[8]Output!C40</f>
        <v>0</v>
      </c>
      <c r="D40" s="38">
        <f>[8]Output!D40</f>
        <v>0</v>
      </c>
      <c r="E40" s="38">
        <f>[8]Output!E40</f>
        <v>0</v>
      </c>
      <c r="F40" s="38">
        <f>[8]Output!F40</f>
        <v>0</v>
      </c>
      <c r="G40" s="38">
        <f>[8]Output!G40</f>
        <v>0</v>
      </c>
      <c r="H40" s="38">
        <f>[8]Output!H40</f>
        <v>0</v>
      </c>
      <c r="I40" s="38">
        <f>[8]Output!I40</f>
        <v>0</v>
      </c>
      <c r="J40" s="38">
        <f>[8]Output!J40</f>
        <v>0</v>
      </c>
      <c r="K40" s="38">
        <f>[8]Output!K40</f>
        <v>0</v>
      </c>
      <c r="L40" s="38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1">
        <f>M2*31.536*0.9</f>
        <v>0</v>
      </c>
      <c r="X2" s="51">
        <f t="shared" ref="X2:AD5" si="2">N2*31.536*0.9</f>
        <v>0</v>
      </c>
      <c r="Y2" s="51">
        <f t="shared" si="2"/>
        <v>0</v>
      </c>
      <c r="Z2" s="51">
        <f t="shared" si="2"/>
        <v>0</v>
      </c>
      <c r="AA2" s="51">
        <f t="shared" si="2"/>
        <v>0</v>
      </c>
      <c r="AB2" s="51">
        <f t="shared" si="2"/>
        <v>0</v>
      </c>
      <c r="AC2" s="51">
        <f t="shared" si="2"/>
        <v>0</v>
      </c>
      <c r="AD2" s="51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1">
        <f t="shared" ref="W3:W5" si="4">M3*31.536*0.9</f>
        <v>0</v>
      </c>
      <c r="X3" s="51">
        <f t="shared" si="2"/>
        <v>0</v>
      </c>
      <c r="Y3" s="51">
        <f t="shared" si="2"/>
        <v>0</v>
      </c>
      <c r="Z3" s="51">
        <f t="shared" si="2"/>
        <v>0</v>
      </c>
      <c r="AA3" s="51">
        <f t="shared" si="2"/>
        <v>0</v>
      </c>
      <c r="AB3" s="51">
        <f t="shared" si="2"/>
        <v>0</v>
      </c>
      <c r="AC3" s="51">
        <f t="shared" si="2"/>
        <v>0</v>
      </c>
      <c r="AD3" s="51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1">
        <f t="shared" si="4"/>
        <v>0</v>
      </c>
      <c r="X4" s="51">
        <f t="shared" si="2"/>
        <v>0</v>
      </c>
      <c r="Y4" s="51">
        <f t="shared" si="2"/>
        <v>0</v>
      </c>
      <c r="Z4" s="51">
        <f t="shared" si="2"/>
        <v>0</v>
      </c>
      <c r="AA4" s="51">
        <f t="shared" si="2"/>
        <v>0</v>
      </c>
      <c r="AB4" s="51">
        <f t="shared" si="2"/>
        <v>0</v>
      </c>
      <c r="AC4" s="51">
        <f t="shared" si="2"/>
        <v>0</v>
      </c>
      <c r="AD4" s="51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1">
        <f t="shared" si="4"/>
        <v>2.8382400000000003</v>
      </c>
      <c r="X5" s="51">
        <f t="shared" si="2"/>
        <v>2.8382400000000003</v>
      </c>
      <c r="Y5" s="51">
        <f t="shared" si="2"/>
        <v>0</v>
      </c>
      <c r="Z5" s="51">
        <f t="shared" si="2"/>
        <v>0</v>
      </c>
      <c r="AA5" s="51">
        <f t="shared" si="2"/>
        <v>0</v>
      </c>
      <c r="AB5" s="51">
        <f t="shared" si="2"/>
        <v>0</v>
      </c>
      <c r="AC5" s="51">
        <f t="shared" si="2"/>
        <v>0</v>
      </c>
      <c r="AD5" s="51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2.8488952289039422</v>
      </c>
      <c r="G6">
        <f>[2]Capacity_HH2!G6</f>
        <v>2.8595608698639992</v>
      </c>
      <c r="H6">
        <f>[2]Capacity_HH2!H6</f>
        <v>14.32657954463213</v>
      </c>
      <c r="I6">
        <f>[2]Capacity_HH2!I6</f>
        <v>14.50020738477493</v>
      </c>
      <c r="J6">
        <f>[2]Capacity_HH2!J6</f>
        <v>14.42877431289631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0.3419945886009923</v>
      </c>
      <c r="E23">
        <f>[2]Capacity_HH2!E23</f>
        <v>0.3419945886009923</v>
      </c>
      <c r="F23">
        <f>[2]Capacity_HH2!F23</f>
        <v>0.3419945886009923</v>
      </c>
      <c r="G23">
        <f>[2]Capacity_HH2!G23</f>
        <v>0.3419945886009923</v>
      </c>
      <c r="H23">
        <f>[2]Capacity_HH2!H23</f>
        <v>0.3419945886009923</v>
      </c>
      <c r="I23">
        <f>[2]Capacity_HH2!I23</f>
        <v>0.3419945886009923</v>
      </c>
      <c r="J23">
        <f>[2]Capacity_HH2!J23</f>
        <v>0.3419945886009923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0</v>
      </c>
      <c r="G28">
        <f>[2]Capacity_HH2!G28</f>
        <v>6.045218232378189E-2</v>
      </c>
      <c r="H28">
        <f>[2]Capacity_HH2!H28</f>
        <v>0.45542843729421911</v>
      </c>
      <c r="I28">
        <f>[2]Capacity_HH2!I28</f>
        <v>0.45542843729421911</v>
      </c>
      <c r="J28">
        <f>[2]Capacity_HH2!J28</f>
        <v>0.42520234613232821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1.1606819006166121E-2</v>
      </c>
      <c r="G30">
        <f>[2]Capacity_HH2!G30</f>
        <v>1.1606819006166121E-2</v>
      </c>
      <c r="H30">
        <f>[2]Capacity_HH2!H30</f>
        <v>1.1606819006166121E-2</v>
      </c>
      <c r="I30">
        <f>[2]Capacity_HH2!I30</f>
        <v>2.4516959639380689</v>
      </c>
      <c r="J30">
        <f>[2]Capacity_HH2!J30</f>
        <v>16.742663733185069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0</v>
      </c>
      <c r="H34">
        <f>[2]Capacity_HH2!H34</f>
        <v>0</v>
      </c>
      <c r="I34">
        <f>[2]Capacity_HH2!I34</f>
        <v>0</v>
      </c>
      <c r="J34">
        <f>[2]Capacity_HH2!J34</f>
        <v>0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61.528406026893272</v>
      </c>
      <c r="G38">
        <f>[2]Capacity_HH2!G38</f>
        <v>61.528406026893272</v>
      </c>
      <c r="H38">
        <f>[2]Capacity_HH2!H38</f>
        <v>307.85658164015928</v>
      </c>
      <c r="I38">
        <f>[2]Capacity_HH2!I38</f>
        <v>307.85658164015928</v>
      </c>
      <c r="J38">
        <f>[2]Capacity_HH2!J38</f>
        <v>246.3281756132661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0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0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zoomScale="70" zoomScaleNormal="70" workbookViewId="0">
      <selection activeCell="A12" sqref="A12:B20"/>
    </sheetView>
  </sheetViews>
  <sheetFormatPr defaultRowHeight="14.5"/>
  <cols>
    <col min="1" max="1" width="8.7265625" style="38"/>
    <col min="2" max="2" width="15.54296875" bestFit="1" customWidth="1"/>
    <col min="3" max="3" width="19.1796875" style="38" bestFit="1" customWidth="1"/>
    <col min="4" max="11" width="19.1796875" bestFit="1" customWidth="1"/>
    <col min="12" max="12" width="6.81640625" style="38" bestFit="1" customWidth="1"/>
  </cols>
  <sheetData>
    <row r="1" spans="1:13">
      <c r="C1" s="38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34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34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34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34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34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34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34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34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34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34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34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34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34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34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34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34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34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34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34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34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34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34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34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34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34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34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34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34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34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34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34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34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34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34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34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34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34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34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34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34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34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34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34" t="s">
        <v>105</v>
      </c>
      <c r="M43" s="13"/>
    </row>
    <row r="45" spans="1:13">
      <c r="J45" s="21"/>
    </row>
    <row r="46" spans="1:13">
      <c r="J46" s="21"/>
    </row>
    <row r="47" spans="1:13">
      <c r="J47" s="21"/>
    </row>
    <row r="48" spans="1:13">
      <c r="C48" s="35"/>
      <c r="J48" s="21"/>
      <c r="K48" s="6"/>
      <c r="L48" s="35"/>
    </row>
    <row r="49" spans="3:12">
      <c r="C49" s="35"/>
      <c r="J49" s="21"/>
      <c r="K49" s="6"/>
      <c r="L49" s="35"/>
    </row>
    <row r="50" spans="3:12">
      <c r="C50" s="35"/>
      <c r="J50" s="21"/>
      <c r="K50" s="6"/>
      <c r="L50" s="35"/>
    </row>
    <row r="51" spans="3:12">
      <c r="C51" s="35"/>
      <c r="J51" s="21"/>
      <c r="K51" s="6"/>
      <c r="L51" s="35"/>
    </row>
    <row r="52" spans="3:12">
      <c r="C52" s="35"/>
      <c r="J52" s="21"/>
      <c r="K52" s="6"/>
      <c r="L52" s="35"/>
    </row>
    <row r="53" spans="3:12">
      <c r="C53" s="35"/>
      <c r="J53" s="21"/>
      <c r="K53" s="6"/>
      <c r="L53" s="35"/>
    </row>
    <row r="54" spans="3:12">
      <c r="C54" s="35"/>
      <c r="J54" s="21"/>
      <c r="K54" s="6"/>
      <c r="L54" s="35"/>
    </row>
    <row r="55" spans="3:12">
      <c r="C55" s="35"/>
      <c r="J55" s="21"/>
      <c r="K55" s="6"/>
      <c r="L55" s="35"/>
    </row>
    <row r="56" spans="3:12">
      <c r="C56" s="35"/>
      <c r="J56" s="21"/>
      <c r="K56" s="6"/>
      <c r="L56" s="35"/>
    </row>
    <row r="57" spans="3:12">
      <c r="C57" s="35"/>
      <c r="J57" s="21"/>
      <c r="K57" s="6"/>
      <c r="L57" s="35"/>
    </row>
    <row r="58" spans="3:12">
      <c r="C58" s="35"/>
      <c r="J58" s="21"/>
      <c r="K58" s="6"/>
      <c r="L58" s="35"/>
    </row>
    <row r="59" spans="3:12">
      <c r="C59" s="35"/>
      <c r="J59" s="21"/>
      <c r="K59" s="6"/>
      <c r="L59" s="35"/>
    </row>
    <row r="60" spans="3:12">
      <c r="C60" s="35"/>
      <c r="J60" s="21"/>
      <c r="K60" s="6"/>
      <c r="L60" s="35"/>
    </row>
    <row r="61" spans="3:12">
      <c r="C61" s="35"/>
      <c r="J61" s="21"/>
      <c r="K61" s="6"/>
      <c r="L61" s="35"/>
    </row>
    <row r="62" spans="3:12">
      <c r="C62" s="35"/>
      <c r="J62" s="21"/>
      <c r="K62" s="6"/>
      <c r="L62" s="35"/>
    </row>
    <row r="63" spans="3:12">
      <c r="C63" s="35"/>
      <c r="J63" s="21"/>
      <c r="K63" s="6"/>
      <c r="L63" s="35"/>
    </row>
    <row r="64" spans="3:12">
      <c r="C64" s="35"/>
      <c r="J64" s="21"/>
      <c r="K64" s="6"/>
      <c r="L64" s="35"/>
    </row>
    <row r="65" spans="3:12">
      <c r="C65" s="35"/>
      <c r="J65" s="21"/>
      <c r="K65" s="6"/>
      <c r="L65" s="35"/>
    </row>
    <row r="66" spans="3:12">
      <c r="C66" s="35"/>
      <c r="J66" s="21"/>
      <c r="K66" s="6"/>
      <c r="L66" s="35"/>
    </row>
    <row r="67" spans="3:12">
      <c r="C67" s="35"/>
      <c r="J67" s="21"/>
      <c r="K67" s="6"/>
      <c r="L67" s="35"/>
    </row>
    <row r="68" spans="3:12">
      <c r="C68" s="35"/>
      <c r="J68" s="21"/>
      <c r="K68" s="6"/>
      <c r="L68" s="35"/>
    </row>
    <row r="69" spans="3:12">
      <c r="C69" s="35"/>
      <c r="J69" s="21"/>
      <c r="K69" s="6"/>
      <c r="L69" s="35"/>
    </row>
    <row r="70" spans="3:12">
      <c r="C70" s="35"/>
      <c r="J70" s="21"/>
      <c r="K70" s="6"/>
      <c r="L70" s="35"/>
    </row>
    <row r="71" spans="3:12">
      <c r="C71" s="35"/>
      <c r="J71" s="21"/>
      <c r="K71" s="6"/>
      <c r="L71" s="35"/>
    </row>
    <row r="72" spans="3:12">
      <c r="C72" s="35"/>
      <c r="J72" s="21"/>
      <c r="K72" s="6"/>
      <c r="L72" s="35"/>
    </row>
    <row r="73" spans="3:12">
      <c r="C73" s="35"/>
      <c r="J73" s="21"/>
      <c r="K73" s="6"/>
      <c r="L73" s="35"/>
    </row>
    <row r="74" spans="3:12">
      <c r="C74" s="35"/>
      <c r="J74" s="21"/>
      <c r="K74" s="6"/>
      <c r="L74" s="35"/>
    </row>
    <row r="75" spans="3:12">
      <c r="C75" s="35"/>
      <c r="J75" s="21"/>
      <c r="K75" s="6"/>
      <c r="L75" s="35"/>
    </row>
    <row r="76" spans="3:12">
      <c r="C76" s="35"/>
      <c r="J76" s="21"/>
      <c r="K76" s="6"/>
      <c r="L76" s="35"/>
    </row>
    <row r="77" spans="3:12">
      <c r="C77" s="35"/>
      <c r="J77" s="21"/>
      <c r="K77" s="6"/>
      <c r="L77" s="35"/>
    </row>
    <row r="78" spans="3:12">
      <c r="C78" s="35"/>
      <c r="J78" s="21"/>
      <c r="K78" s="6"/>
      <c r="L78" s="35"/>
    </row>
    <row r="79" spans="3:12">
      <c r="C79" s="35"/>
      <c r="J79" s="21"/>
      <c r="K79" s="6"/>
      <c r="L79" s="35"/>
    </row>
    <row r="80" spans="3:12">
      <c r="C80" s="35"/>
      <c r="J80" s="21"/>
      <c r="K80" s="6"/>
      <c r="L80" s="35"/>
    </row>
    <row r="81" spans="3:12">
      <c r="C81" s="35"/>
      <c r="J81" s="21"/>
      <c r="K81" s="6"/>
      <c r="L81" s="35"/>
    </row>
    <row r="82" spans="3:12">
      <c r="C82" s="35"/>
      <c r="J82" s="21"/>
      <c r="K82" s="6"/>
      <c r="L82" s="35"/>
    </row>
    <row r="83" spans="3:12">
      <c r="C83" s="35"/>
      <c r="J83" s="21"/>
      <c r="K83" s="6"/>
      <c r="L83" s="35"/>
    </row>
    <row r="84" spans="3:12">
      <c r="C84" s="35"/>
      <c r="J84" s="21"/>
      <c r="K84" s="6"/>
      <c r="L84" s="35"/>
    </row>
    <row r="85" spans="3:12">
      <c r="C85" s="35"/>
      <c r="J85" s="21"/>
      <c r="K85" s="6"/>
      <c r="L85" s="35"/>
    </row>
    <row r="86" spans="3:12">
      <c r="C86" s="35"/>
      <c r="J86" s="21"/>
      <c r="K86" s="6"/>
      <c r="L86" s="35"/>
    </row>
    <row r="87" spans="3:12">
      <c r="C87" s="35"/>
      <c r="J87" s="21"/>
      <c r="K87" s="6"/>
      <c r="L87" s="35"/>
    </row>
    <row r="88" spans="3:12">
      <c r="C88" s="35"/>
      <c r="J88" s="21"/>
      <c r="K88" s="6"/>
      <c r="L88" s="35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UPS_BIO_REF_GEN1_ETHAMIDE_EXS</v>
      </c>
      <c r="C2" s="2" t="str">
        <f>[9]Output!C2</f>
        <v>RNW_BIO_ETH</v>
      </c>
      <c r="D2" s="38">
        <f>[9]Output!D2</f>
        <v>0</v>
      </c>
      <c r="E2" s="38">
        <f>[9]Output!E2</f>
        <v>0</v>
      </c>
      <c r="F2" s="38">
        <f>[9]Output!F2</f>
        <v>1441.7884393254431</v>
      </c>
      <c r="G2" s="38">
        <f>[9]Output!G2</f>
        <v>0</v>
      </c>
      <c r="H2" s="38">
        <f>[9]Output!H2</f>
        <v>0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55.508854914029556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3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[9]Output!A3</f>
        <v>1</v>
      </c>
      <c r="B3" s="2" t="str">
        <f>[9]Output!B3</f>
        <v>UPS_BIO_REF_GEN1_ETHSUG_EXS</v>
      </c>
      <c r="C3" s="2" t="str">
        <f>[9]Output!C3</f>
        <v>RNW_BIO_ETH</v>
      </c>
      <c r="D3" s="38">
        <f>[9]Output!D3</f>
        <v>0</v>
      </c>
      <c r="E3" s="38">
        <f>[9]Output!E3</f>
        <v>0</v>
      </c>
      <c r="F3" s="38">
        <f>[9]Output!F3</f>
        <v>1182.432990401262</v>
      </c>
      <c r="G3" s="38">
        <f>[9]Output!G3</f>
        <v>0</v>
      </c>
      <c r="H3" s="38">
        <f>[9]Output!H3</f>
        <v>0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31.925690740834074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3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[9]Output!A4</f>
        <v>2</v>
      </c>
      <c r="B4" s="2" t="str">
        <f>[9]Output!B4</f>
        <v>UPS_BIO_REF_GEN1_ETBE_EXS</v>
      </c>
      <c r="C4" s="2" t="str">
        <f>[9]Output!C4</f>
        <v>RNW_BIO_ETBE</v>
      </c>
      <c r="D4" s="38">
        <f>[9]Output!D4</f>
        <v>6544.0247629663563</v>
      </c>
      <c r="E4" s="38">
        <f>[9]Output!E4</f>
        <v>5842.1376630805034</v>
      </c>
      <c r="F4" s="38">
        <f>[9]Output!F4</f>
        <v>5305.7892659937534</v>
      </c>
      <c r="G4" s="38">
        <f>[9]Output!G4</f>
        <v>6023.763868369987</v>
      </c>
      <c r="H4" s="38">
        <f>[9]Output!H4</f>
        <v>4702.8806612755779</v>
      </c>
      <c r="I4" s="38">
        <f>[9]Output!I4</f>
        <v>4142.4563639716234</v>
      </c>
      <c r="J4" s="38">
        <f>[9]Output!J4</f>
        <v>3725.0792719989458</v>
      </c>
      <c r="K4" s="38">
        <f>[9]Output!K4</f>
        <v>5525.8225893080971</v>
      </c>
      <c r="L4" s="38">
        <f>[9]Output!L4</f>
        <v>6410.7522823433237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176.68866860009163</v>
      </c>
      <c r="Q4" s="3">
        <f t="shared" si="5"/>
        <v>157.73771690317358</v>
      </c>
      <c r="R4" s="3">
        <f t="shared" si="5"/>
        <v>143.25631018183134</v>
      </c>
      <c r="S4" s="3">
        <f t="shared" si="5"/>
        <v>162.64162444598963</v>
      </c>
      <c r="T4" s="3">
        <f t="shared" si="5"/>
        <v>126.9777778544406</v>
      </c>
      <c r="U4" s="3">
        <f t="shared" si="5"/>
        <v>111.84632182723384</v>
      </c>
      <c r="V4" s="3">
        <f t="shared" si="5"/>
        <v>100.57714034397154</v>
      </c>
      <c r="W4" s="3">
        <f t="shared" si="5"/>
        <v>149.19720991131862</v>
      </c>
      <c r="X4" s="3">
        <f t="shared" si="5"/>
        <v>173.09031162326974</v>
      </c>
      <c r="Z4" s="53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87.434545654863626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[9]Output!A5</f>
        <v>0</v>
      </c>
      <c r="B5" s="2">
        <f>[9]Output!B5</f>
        <v>0</v>
      </c>
      <c r="C5" s="2">
        <f>[9]Output!C5</f>
        <v>0</v>
      </c>
      <c r="D5" s="38">
        <f>[9]Output!D5</f>
        <v>0</v>
      </c>
      <c r="E5" s="38">
        <f>[9]Output!E5</f>
        <v>0</v>
      </c>
      <c r="F5" s="38">
        <f>[9]Output!F5</f>
        <v>0</v>
      </c>
      <c r="G5" s="38">
        <f>[9]Output!G5</f>
        <v>0</v>
      </c>
      <c r="H5" s="38">
        <f>[9]Output!H5</f>
        <v>0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3" t="s">
        <v>224</v>
      </c>
      <c r="AA5" s="2" t="s">
        <v>137</v>
      </c>
      <c r="AB5" s="3">
        <f>SUMIF($O:$O,"*ETBE*",P:P)</f>
        <v>176.68866860009163</v>
      </c>
      <c r="AC5" s="3">
        <f t="shared" ref="AC5:AJ5" si="9">SUMIF($O:$O,"*ETBE*",Q:Q)</f>
        <v>157.73771690317358</v>
      </c>
      <c r="AD5" s="3">
        <f t="shared" si="9"/>
        <v>143.25631018183134</v>
      </c>
      <c r="AE5" s="3">
        <f t="shared" si="9"/>
        <v>162.64162444598963</v>
      </c>
      <c r="AF5" s="3">
        <f t="shared" si="9"/>
        <v>126.9777778544406</v>
      </c>
      <c r="AG5" s="3">
        <f t="shared" si="9"/>
        <v>111.84632182723384</v>
      </c>
      <c r="AH5" s="3">
        <f t="shared" si="9"/>
        <v>100.57714034397154</v>
      </c>
      <c r="AI5" s="3">
        <f t="shared" si="9"/>
        <v>149.19720991131862</v>
      </c>
      <c r="AJ5" s="3">
        <f t="shared" si="9"/>
        <v>173.09031162326974</v>
      </c>
    </row>
    <row r="6" spans="1:36">
      <c r="A6" s="2">
        <f>[9]Output!A6</f>
        <v>0</v>
      </c>
      <c r="B6" s="2">
        <f>[9]Output!B6</f>
        <v>0</v>
      </c>
      <c r="C6" s="2">
        <f>[9]Output!C6</f>
        <v>0</v>
      </c>
      <c r="D6" s="38">
        <f>[9]Output!D6</f>
        <v>0</v>
      </c>
      <c r="E6" s="38">
        <f>[9]Output!E6</f>
        <v>0</v>
      </c>
      <c r="F6" s="38">
        <f>[9]Output!F6</f>
        <v>0</v>
      </c>
      <c r="G6" s="38">
        <f>[9]Output!G6</f>
        <v>0</v>
      </c>
      <c r="H6" s="38">
        <f>[9]Output!H6</f>
        <v>0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3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0</v>
      </c>
      <c r="K7" s="38">
        <f>[9]Output!K7</f>
        <v>0</v>
      </c>
      <c r="L7" s="38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3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8">
        <f>[9]Output!D8</f>
        <v>0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8">
        <f>[9]Output!D9</f>
        <v>0</v>
      </c>
      <c r="E9" s="38">
        <f>[9]Output!E9</f>
        <v>0</v>
      </c>
      <c r="F9" s="38">
        <f>[9]Output!F9</f>
        <v>0</v>
      </c>
      <c r="G9" s="38">
        <f>[9]Output!G9</f>
        <v>0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8">
        <f>[9]Output!D10</f>
        <v>0</v>
      </c>
      <c r="E10" s="38">
        <f>[9]Output!E10</f>
        <v>0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8">
        <f>[9]Output!D11</f>
        <v>0</v>
      </c>
      <c r="E11" s="38">
        <f>[9]Output!E11</f>
        <v>0</v>
      </c>
      <c r="F11" s="38">
        <f>[9]Output!F11</f>
        <v>0</v>
      </c>
      <c r="G11" s="38">
        <f>[9]Output!G11</f>
        <v>0</v>
      </c>
      <c r="H11" s="38">
        <f>[9]Output!H11</f>
        <v>0</v>
      </c>
      <c r="I11" s="38">
        <f>[9]Output!I11</f>
        <v>0</v>
      </c>
      <c r="J11" s="38">
        <f>[9]Output!J11</f>
        <v>0</v>
      </c>
      <c r="K11" s="38">
        <f>[9]Output!K11</f>
        <v>0</v>
      </c>
      <c r="L11" s="38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8">
        <f>[9]Output!D12</f>
        <v>0</v>
      </c>
      <c r="E12" s="38">
        <f>[9]Output!E12</f>
        <v>0</v>
      </c>
      <c r="F12" s="38">
        <f>[9]Output!F12</f>
        <v>0</v>
      </c>
      <c r="G12" s="38">
        <f>[9]Output!G12</f>
        <v>0</v>
      </c>
      <c r="H12" s="38">
        <f>[9]Output!H12</f>
        <v>0</v>
      </c>
      <c r="I12" s="38">
        <f>[9]Output!I12</f>
        <v>0</v>
      </c>
      <c r="J12" s="38">
        <f>[9]Output!J12</f>
        <v>0</v>
      </c>
      <c r="K12" s="38">
        <f>[9]Output!K12</f>
        <v>0</v>
      </c>
      <c r="L12" s="38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8">
        <f>[9]Output!D13</f>
        <v>0</v>
      </c>
      <c r="E13" s="38">
        <f>[9]Output!E13</f>
        <v>0</v>
      </c>
      <c r="F13" s="38">
        <f>[9]Output!F13</f>
        <v>0</v>
      </c>
      <c r="G13" s="38">
        <f>[9]Output!G13</f>
        <v>0</v>
      </c>
      <c r="H13" s="38">
        <f>[9]Output!H13</f>
        <v>0</v>
      </c>
      <c r="I13" s="38">
        <f>[9]Output!I13</f>
        <v>0</v>
      </c>
      <c r="J13" s="38">
        <f>[9]Output!J13</f>
        <v>0</v>
      </c>
      <c r="K13" s="38">
        <f>[9]Output!K13</f>
        <v>0</v>
      </c>
      <c r="L13" s="38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8">
        <f>[9]Output!D14</f>
        <v>0</v>
      </c>
      <c r="E14" s="38">
        <f>[9]Output!E14</f>
        <v>0</v>
      </c>
      <c r="F14" s="38">
        <f>[9]Output!F14</f>
        <v>0</v>
      </c>
      <c r="G14" s="38">
        <f>[9]Output!G14</f>
        <v>0</v>
      </c>
      <c r="H14" s="38">
        <f>[9]Output!H14</f>
        <v>0</v>
      </c>
      <c r="I14" s="38">
        <f>[9]Output!I14</f>
        <v>0</v>
      </c>
      <c r="J14" s="38">
        <f>[9]Output!J14</f>
        <v>0</v>
      </c>
      <c r="K14" s="38">
        <f>[9]Output!K14</f>
        <v>0</v>
      </c>
      <c r="L14" s="38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8">
        <f>[9]Output!D15</f>
        <v>0</v>
      </c>
      <c r="E15" s="38">
        <f>[9]Output!E15</f>
        <v>0</v>
      </c>
      <c r="F15" s="38">
        <f>[9]Output!F15</f>
        <v>0</v>
      </c>
      <c r="G15" s="38">
        <f>[9]Output!G15</f>
        <v>0</v>
      </c>
      <c r="H15" s="38">
        <f>[9]Output!H15</f>
        <v>0</v>
      </c>
      <c r="I15" s="38">
        <f>[9]Output!I15</f>
        <v>0</v>
      </c>
      <c r="J15" s="38">
        <f>[9]Output!J15</f>
        <v>0</v>
      </c>
      <c r="K15" s="38">
        <f>[9]Output!K15</f>
        <v>0</v>
      </c>
      <c r="L15" s="38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[10]Input!A2</f>
        <v>0</v>
      </c>
      <c r="B18" s="2" t="str">
        <f>[10]Input!B2</f>
        <v>UPS_BIO_BLD_STC</v>
      </c>
      <c r="C18" s="2" t="str">
        <f>[10]Input!C2</f>
        <v>RNW_POT_BIO_CRP_STC</v>
      </c>
      <c r="D18" s="48">
        <f>[10]Input!D2</f>
        <v>0</v>
      </c>
      <c r="E18" s="48">
        <f>[10]Input!E2</f>
        <v>0</v>
      </c>
      <c r="F18" s="48">
        <f>[10]Input!F2</f>
        <v>71.216931742046341</v>
      </c>
      <c r="G18" s="48">
        <f>[10]Input!G2</f>
        <v>0</v>
      </c>
      <c r="H18" s="48">
        <f>[10]Input!H2</f>
        <v>0</v>
      </c>
      <c r="I18" s="48">
        <f>[10]Input!I2</f>
        <v>0</v>
      </c>
      <c r="J18" s="48">
        <f>[10]Input!J2</f>
        <v>0</v>
      </c>
      <c r="K18" s="48">
        <f>[10]Input!K2</f>
        <v>0</v>
      </c>
      <c r="L18" s="48">
        <f>[10]Input!L2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71.216931742046341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[10]Input!A3</f>
        <v>0</v>
      </c>
      <c r="B19" s="2">
        <f>[10]Input!B3</f>
        <v>0</v>
      </c>
      <c r="C19" s="2">
        <f>[10]Input!C3</f>
        <v>0</v>
      </c>
      <c r="D19" s="48">
        <f>[10]Input!D3</f>
        <v>0</v>
      </c>
      <c r="E19" s="48">
        <f>[10]Input!E3</f>
        <v>0</v>
      </c>
      <c r="F19" s="48">
        <f>[10]Input!F3</f>
        <v>0</v>
      </c>
      <c r="G19" s="48">
        <f>[10]Input!G3</f>
        <v>0</v>
      </c>
      <c r="H19" s="48">
        <f>[10]Input!H3</f>
        <v>0</v>
      </c>
      <c r="I19" s="48">
        <f>[10]Input!I3</f>
        <v>0</v>
      </c>
      <c r="J19" s="48">
        <f>[10]Input!J3</f>
        <v>0</v>
      </c>
      <c r="K19" s="48">
        <f>[10]Input!K3</f>
        <v>0</v>
      </c>
      <c r="L19" s="48">
        <f>[10]Input!L3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[10]Input!A4</f>
        <v>0</v>
      </c>
      <c r="B20" s="2">
        <f>[10]Input!B4</f>
        <v>0</v>
      </c>
      <c r="C20" s="2">
        <f>[10]Input!C4</f>
        <v>0</v>
      </c>
      <c r="D20" s="48">
        <f>[10]Input!D4</f>
        <v>0</v>
      </c>
      <c r="E20" s="48">
        <f>[10]Input!E4</f>
        <v>0</v>
      </c>
      <c r="F20" s="48">
        <f>[10]Input!F4</f>
        <v>0</v>
      </c>
      <c r="G20" s="48">
        <f>[10]Input!G4</f>
        <v>0</v>
      </c>
      <c r="H20" s="48">
        <f>[10]Input!H4</f>
        <v>0</v>
      </c>
      <c r="I20" s="48">
        <f>[10]Input!I4</f>
        <v>0</v>
      </c>
      <c r="J20" s="48">
        <f>[10]Input!J4</f>
        <v>0</v>
      </c>
      <c r="K20" s="48">
        <f>[10]Input!K4</f>
        <v>0</v>
      </c>
      <c r="L20" s="48">
        <f>[10]Input!L4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[10]Input!A5</f>
        <v>0</v>
      </c>
      <c r="B21" s="2">
        <f>[10]Input!B5</f>
        <v>0</v>
      </c>
      <c r="C21" s="2">
        <f>[10]Input!C5</f>
        <v>0</v>
      </c>
      <c r="D21" s="48">
        <f>[10]Input!D5</f>
        <v>0</v>
      </c>
      <c r="E21" s="48">
        <f>[10]Input!E5</f>
        <v>0</v>
      </c>
      <c r="F21" s="48">
        <f>[10]Input!F5</f>
        <v>0</v>
      </c>
      <c r="G21" s="48">
        <f>[10]Input!G5</f>
        <v>0</v>
      </c>
      <c r="H21" s="48">
        <f>[10]Input!H5</f>
        <v>0</v>
      </c>
      <c r="I21" s="48">
        <f>[10]Input!I5</f>
        <v>0</v>
      </c>
      <c r="J21" s="48">
        <f>[10]Input!J5</f>
        <v>0</v>
      </c>
      <c r="K21" s="48">
        <f>[10]Input!K5</f>
        <v>0</v>
      </c>
      <c r="L21" s="48">
        <f>[10]Input!L5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[10]Input!A6</f>
        <v>0</v>
      </c>
      <c r="B22" s="2">
        <f>[10]Input!B6</f>
        <v>0</v>
      </c>
      <c r="C22" s="2">
        <f>[10]Input!C6</f>
        <v>0</v>
      </c>
      <c r="D22" s="48">
        <f>[10]Input!D6</f>
        <v>0</v>
      </c>
      <c r="E22" s="48">
        <f>[10]Input!E6</f>
        <v>0</v>
      </c>
      <c r="F22" s="48">
        <f>[10]Input!F6</f>
        <v>0</v>
      </c>
      <c r="G22" s="48">
        <f>[10]Input!G6</f>
        <v>0</v>
      </c>
      <c r="H22" s="48">
        <f>[10]Input!H6</f>
        <v>0</v>
      </c>
      <c r="I22" s="48">
        <f>[10]Input!I6</f>
        <v>0</v>
      </c>
      <c r="J22" s="48">
        <f>[10]Input!J6</f>
        <v>0</v>
      </c>
      <c r="K22" s="48">
        <f>[10]Input!K6</f>
        <v>0</v>
      </c>
      <c r="L22" s="48">
        <f>[10]Input!L6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[10]Input!A7</f>
        <v>0</v>
      </c>
      <c r="B23" s="2">
        <f>[10]Input!B7</f>
        <v>0</v>
      </c>
      <c r="C23" s="2">
        <f>[10]Input!C7</f>
        <v>0</v>
      </c>
      <c r="D23" s="48">
        <f>[10]Input!D7</f>
        <v>0</v>
      </c>
      <c r="E23" s="48">
        <f>[10]Input!E7</f>
        <v>0</v>
      </c>
      <c r="F23" s="48">
        <f>[10]Input!F7</f>
        <v>0</v>
      </c>
      <c r="G23" s="48">
        <f>[10]Input!G7</f>
        <v>0</v>
      </c>
      <c r="H23" s="48">
        <f>[10]Input!H7</f>
        <v>0</v>
      </c>
      <c r="I23" s="48">
        <f>[10]Input!I7</f>
        <v>0</v>
      </c>
      <c r="J23" s="48">
        <f>[10]Input!J7</f>
        <v>0</v>
      </c>
      <c r="K23" s="48">
        <f>[10]Input!K7</f>
        <v>0</v>
      </c>
      <c r="L23" s="48">
        <f>[10]Input!L7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[10]Input!A8</f>
        <v>0</v>
      </c>
      <c r="B24" s="2">
        <f>[10]Input!B8</f>
        <v>0</v>
      </c>
      <c r="C24" s="48">
        <f>[10]Input!C8</f>
        <v>0</v>
      </c>
      <c r="D24" s="48">
        <f>[10]Input!D8</f>
        <v>0</v>
      </c>
      <c r="E24" s="48">
        <f>[10]Input!E8</f>
        <v>0</v>
      </c>
      <c r="F24" s="48">
        <f>[10]Input!F8</f>
        <v>0</v>
      </c>
      <c r="G24" s="48">
        <f>[10]Input!G8</f>
        <v>0</v>
      </c>
      <c r="H24" s="48">
        <f>[10]Input!H8</f>
        <v>0</v>
      </c>
      <c r="I24" s="48">
        <f>[10]Input!I8</f>
        <v>0</v>
      </c>
      <c r="J24" s="48">
        <f>[10]Input!J8</f>
        <v>0</v>
      </c>
      <c r="K24" s="48">
        <f>[10]Input!K8</f>
        <v>0</v>
      </c>
      <c r="L24" s="48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48">
        <f>[10]Input!C9</f>
        <v>0</v>
      </c>
      <c r="D25" s="48">
        <f>[10]Input!D9</f>
        <v>0</v>
      </c>
      <c r="E25" s="48">
        <f>[10]Input!E9</f>
        <v>0</v>
      </c>
      <c r="F25" s="48">
        <f>[10]Input!F9</f>
        <v>0</v>
      </c>
      <c r="G25" s="48">
        <f>[10]Input!G9</f>
        <v>0</v>
      </c>
      <c r="H25" s="48">
        <f>[10]Input!H9</f>
        <v>0</v>
      </c>
      <c r="I25" s="48">
        <f>[10]Input!I9</f>
        <v>0</v>
      </c>
      <c r="J25" s="48">
        <f>[10]Input!J9</f>
        <v>0</v>
      </c>
      <c r="K25" s="48">
        <f>[10]Input!K9</f>
        <v>0</v>
      </c>
      <c r="L25" s="48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48">
        <f>[10]Input!C10</f>
        <v>0</v>
      </c>
      <c r="D26" s="48">
        <f>[10]Input!D10</f>
        <v>0</v>
      </c>
      <c r="E26" s="48">
        <f>[10]Input!E10</f>
        <v>0</v>
      </c>
      <c r="F26" s="48">
        <f>[10]Input!F10</f>
        <v>0</v>
      </c>
      <c r="G26" s="48">
        <f>[10]Input!G10</f>
        <v>0</v>
      </c>
      <c r="H26" s="48">
        <f>[10]Input!H10</f>
        <v>0</v>
      </c>
      <c r="I26" s="48">
        <f>[10]Input!I10</f>
        <v>0</v>
      </c>
      <c r="J26" s="48">
        <f>[10]Input!J10</f>
        <v>0</v>
      </c>
      <c r="K26" s="48">
        <f>[10]Input!K10</f>
        <v>0</v>
      </c>
      <c r="L26" s="48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48">
        <f>[10]Input!C11</f>
        <v>0</v>
      </c>
      <c r="D27" s="48">
        <f>[10]Input!D11</f>
        <v>0</v>
      </c>
      <c r="E27" s="48">
        <f>[10]Input!E11</f>
        <v>0</v>
      </c>
      <c r="F27" s="48">
        <f>[10]Input!F11</f>
        <v>0</v>
      </c>
      <c r="G27" s="48">
        <f>[10]Input!G11</f>
        <v>0</v>
      </c>
      <c r="H27" s="48">
        <f>[10]Input!H11</f>
        <v>0</v>
      </c>
      <c r="I27" s="48">
        <f>[10]Input!I11</f>
        <v>0</v>
      </c>
      <c r="J27" s="48">
        <f>[10]Input!J11</f>
        <v>0</v>
      </c>
      <c r="K27" s="48">
        <f>[10]Input!K11</f>
        <v>0</v>
      </c>
      <c r="L27" s="48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48">
        <f>[10]Input!C12</f>
        <v>0</v>
      </c>
      <c r="D28" s="48">
        <f>[10]Input!D12</f>
        <v>0</v>
      </c>
      <c r="E28" s="48">
        <f>[10]Input!E12</f>
        <v>0</v>
      </c>
      <c r="F28" s="48">
        <f>[10]Input!F12</f>
        <v>0</v>
      </c>
      <c r="G28" s="48">
        <f>[10]Input!G12</f>
        <v>0</v>
      </c>
      <c r="H28" s="48">
        <f>[10]Input!H12</f>
        <v>0</v>
      </c>
      <c r="I28" s="48">
        <f>[10]Input!I12</f>
        <v>0</v>
      </c>
      <c r="J28" s="48">
        <f>[10]Input!J12</f>
        <v>0</v>
      </c>
      <c r="K28" s="48">
        <f>[10]Input!K12</f>
        <v>0</v>
      </c>
      <c r="L28" s="48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48">
        <f>[10]Input!C13</f>
        <v>0</v>
      </c>
      <c r="D29" s="48">
        <f>[10]Input!D13</f>
        <v>0</v>
      </c>
      <c r="E29" s="48">
        <f>[10]Input!E13</f>
        <v>0</v>
      </c>
      <c r="F29" s="48">
        <f>[10]Input!F13</f>
        <v>0</v>
      </c>
      <c r="G29" s="48">
        <f>[10]Input!G13</f>
        <v>0</v>
      </c>
      <c r="H29" s="48">
        <f>[10]Input!H13</f>
        <v>0</v>
      </c>
      <c r="I29" s="48">
        <f>[10]Input!I13</f>
        <v>0</v>
      </c>
      <c r="J29" s="48">
        <f>[10]Input!J13</f>
        <v>0</v>
      </c>
      <c r="K29" s="48">
        <f>[10]Input!K13</f>
        <v>0</v>
      </c>
      <c r="L29" s="48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48">
        <f>[10]Input!C14</f>
        <v>0</v>
      </c>
      <c r="D30" s="48">
        <f>[10]Input!D14</f>
        <v>0</v>
      </c>
      <c r="E30" s="48">
        <f>[10]Input!E14</f>
        <v>0</v>
      </c>
      <c r="F30" s="48">
        <f>[10]Input!F14</f>
        <v>0</v>
      </c>
      <c r="G30" s="48">
        <f>[10]Input!G14</f>
        <v>0</v>
      </c>
      <c r="H30" s="48">
        <f>[10]Input!H14</f>
        <v>0</v>
      </c>
      <c r="I30" s="48">
        <f>[10]Input!I14</f>
        <v>0</v>
      </c>
      <c r="J30" s="48">
        <f>[10]Input!J14</f>
        <v>0</v>
      </c>
      <c r="K30" s="48">
        <f>[10]Input!K14</f>
        <v>0</v>
      </c>
      <c r="L30" s="48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48">
        <f>[10]Input!C15</f>
        <v>0</v>
      </c>
      <c r="D31" s="48">
        <f>[10]Input!D15</f>
        <v>0</v>
      </c>
      <c r="E31" s="48">
        <f>[10]Input!E15</f>
        <v>0</v>
      </c>
      <c r="F31" s="48">
        <f>[10]Input!F15</f>
        <v>0</v>
      </c>
      <c r="G31" s="48">
        <f>[10]Input!G15</f>
        <v>0</v>
      </c>
      <c r="H31" s="48">
        <f>[10]Input!H15</f>
        <v>0</v>
      </c>
      <c r="I31" s="48">
        <f>[10]Input!I15</f>
        <v>0</v>
      </c>
      <c r="J31" s="48">
        <f>[10]Input!J15</f>
        <v>0</v>
      </c>
      <c r="K31" s="48">
        <f>[10]Input!K15</f>
        <v>0</v>
      </c>
      <c r="L31" s="48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48">
        <f>[10]Input!C16</f>
        <v>0</v>
      </c>
      <c r="D32" s="48">
        <f>[10]Input!D16</f>
        <v>0</v>
      </c>
      <c r="E32" s="48">
        <f>[10]Input!E16</f>
        <v>0</v>
      </c>
      <c r="F32" s="48">
        <f>[10]Input!F16</f>
        <v>0</v>
      </c>
      <c r="G32" s="48">
        <f>[10]Input!G16</f>
        <v>0</v>
      </c>
      <c r="H32" s="48">
        <f>[10]Input!H16</f>
        <v>0</v>
      </c>
      <c r="I32" s="48">
        <f>[10]Input!I16</f>
        <v>0</v>
      </c>
      <c r="J32" s="48">
        <f>[10]Input!J16</f>
        <v>0</v>
      </c>
      <c r="K32" s="48">
        <f>[10]Input!K16</f>
        <v>0</v>
      </c>
      <c r="L32" s="48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48">
        <f>[10]Input!C17</f>
        <v>0</v>
      </c>
      <c r="D33" s="48">
        <f>[10]Input!D17</f>
        <v>0</v>
      </c>
      <c r="E33" s="48">
        <f>[10]Input!E17</f>
        <v>0</v>
      </c>
      <c r="F33" s="48">
        <f>[10]Input!F17</f>
        <v>0</v>
      </c>
      <c r="G33" s="48">
        <f>[10]Input!G17</f>
        <v>0</v>
      </c>
      <c r="H33" s="48">
        <f>[10]Input!H17</f>
        <v>0</v>
      </c>
      <c r="I33" s="48">
        <f>[10]Input!I17</f>
        <v>0</v>
      </c>
      <c r="J33" s="48">
        <f>[10]Input!J17</f>
        <v>0</v>
      </c>
      <c r="K33" s="48">
        <f>[10]Input!K17</f>
        <v>0</v>
      </c>
      <c r="L33" s="48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48">
        <f>[10]Input!C18</f>
        <v>0</v>
      </c>
      <c r="D34" s="48">
        <f>[10]Input!D18</f>
        <v>0</v>
      </c>
      <c r="E34" s="48">
        <f>[10]Input!E18</f>
        <v>0</v>
      </c>
      <c r="F34" s="48">
        <f>[10]Input!F18</f>
        <v>0</v>
      </c>
      <c r="G34" s="48">
        <f>[10]Input!G18</f>
        <v>0</v>
      </c>
      <c r="H34" s="48">
        <f>[10]Input!H18</f>
        <v>0</v>
      </c>
      <c r="I34" s="48">
        <f>[10]Input!I18</f>
        <v>0</v>
      </c>
      <c r="J34" s="48">
        <f>[10]Input!J18</f>
        <v>0</v>
      </c>
      <c r="K34" s="48">
        <f>[10]Input!K18</f>
        <v>0</v>
      </c>
      <c r="L34" s="48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48">
        <f>[10]Input!C19</f>
        <v>0</v>
      </c>
      <c r="D35" s="48">
        <f>[10]Input!D19</f>
        <v>0</v>
      </c>
      <c r="E35" s="48">
        <f>[10]Input!E19</f>
        <v>0</v>
      </c>
      <c r="F35" s="48">
        <f>[10]Input!F19</f>
        <v>0</v>
      </c>
      <c r="G35" s="48">
        <f>[10]Input!G19</f>
        <v>0</v>
      </c>
      <c r="H35" s="48">
        <f>[10]Input!H19</f>
        <v>0</v>
      </c>
      <c r="I35" s="48">
        <f>[10]Input!I19</f>
        <v>0</v>
      </c>
      <c r="J35" s="48">
        <f>[10]Input!J19</f>
        <v>0</v>
      </c>
      <c r="K35" s="48">
        <f>[10]Input!K19</f>
        <v>0</v>
      </c>
      <c r="L35" s="48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2024-05-28T14:31:47Z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