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Conferences_2024/3_Results_ct+_nuc+/"/>
    </mc:Choice>
  </mc:AlternateContent>
  <xr:revisionPtr revIDLastSave="99" documentId="13_ncr:1_{920FFACD-811C-46FC-BAF4-A4751AA23559}" xr6:coauthVersionLast="47" xr6:coauthVersionMax="47" xr10:uidLastSave="{B2D2BB18-2206-42CC-8649-9955007A2020}"/>
  <bookViews>
    <workbookView xWindow="-110" yWindow="-110" windowWidth="19420" windowHeight="10300" firstSheet="3" activeTab="5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R6" i="38" s="1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<sst xmlns="http://schemas.openxmlformats.org/spreadsheetml/2006/main" count="822" uniqueCount="232">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</sst>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79217.141867487226</c:v>
                </c:pt>
                <c:pt idx="1">
                  <c:v>70720.613816237645</c:v>
                </c:pt>
                <c:pt idx="2">
                  <c:v>63062.106942152292</c:v>
                </c:pt>
                <c:pt idx="3">
                  <c:v>72853.433188306692</c:v>
                </c:pt>
                <c:pt idx="4">
                  <c:v>56903.778324285537</c:v>
                </c:pt>
                <c:pt idx="5">
                  <c:v>47547.756704541753</c:v>
                </c:pt>
                <c:pt idx="6">
                  <c:v>41395.24242643061</c:v>
                </c:pt>
                <c:pt idx="7">
                  <c:v>47547.391123220274</c:v>
                </c:pt>
                <c:pt idx="8">
                  <c:v>49500.780898832629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6544.0247629663354</c:v>
                </c:pt>
                <c:pt idx="1">
                  <c:v>5842.1376630805034</c:v>
                </c:pt>
                <c:pt idx="2">
                  <c:v>5209.4783995691023</c:v>
                </c:pt>
                <c:pt idx="3">
                  <c:v>6018.3270894688121</c:v>
                </c:pt>
                <c:pt idx="4">
                  <c:v>4965.1976494210103</c:v>
                </c:pt>
                <c:pt idx="5">
                  <c:v>3927.8581625491001</c:v>
                </c:pt>
                <c:pt idx="6">
                  <c:v>3419.6069830529641</c:v>
                </c:pt>
                <c:pt idx="7">
                  <c:v>3927.8279623529802</c:v>
                </c:pt>
                <c:pt idx="8">
                  <c:v>4089.1949438166071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344.42235594559662</c:v>
                </c:pt>
                <c:pt idx="1">
                  <c:v>307.48092963581593</c:v>
                </c:pt>
                <c:pt idx="2">
                  <c:v>274.18307366153181</c:v>
                </c:pt>
                <c:pt idx="3">
                  <c:v>316.75405734046387</c:v>
                </c:pt>
                <c:pt idx="4">
                  <c:v>3462.5720449909682</c:v>
                </c:pt>
                <c:pt idx="5">
                  <c:v>206.72937697626841</c:v>
                </c:pt>
                <c:pt idx="6">
                  <c:v>179.97931489752429</c:v>
                </c:pt>
                <c:pt idx="7">
                  <c:v>206.727787492262</c:v>
                </c:pt>
                <c:pt idx="8">
                  <c:v>215.22078651666359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209055.02629194854</c:v>
                </c:pt>
                <c:pt idx="1">
                  <c:v>222979.03311282824</c:v>
                </c:pt>
                <c:pt idx="2">
                  <c:v>213419.67863236796</c:v>
                </c:pt>
                <c:pt idx="3">
                  <c:v>214498.18498586069</c:v>
                </c:pt>
                <c:pt idx="4">
                  <c:v>197985.98774314884</c:v>
                </c:pt>
                <c:pt idx="5">
                  <c:v>179551.73142986267</c:v>
                </c:pt>
                <c:pt idx="6">
                  <c:v>154394.93628363227</c:v>
                </c:pt>
                <c:pt idx="7">
                  <c:v>137719.99611926248</c:v>
                </c:pt>
                <c:pt idx="8">
                  <c:v>43033.587026532725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5592.2731215018648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12181.8</c:v>
                </c:pt>
                <c:pt idx="5">
                  <c:v>14426.399999999998</c:v>
                </c:pt>
                <c:pt idx="6">
                  <c:v>16671</c:v>
                </c:pt>
                <c:pt idx="7">
                  <c:v>18915.650000000005</c:v>
                </c:pt>
                <c:pt idx="8">
                  <c:v>21160.299999999981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14.018817204301079</c:v>
                </c:pt>
                <c:pt idx="5">
                  <c:v>10.514112903225801</c:v>
                </c:pt>
                <c:pt idx="6">
                  <c:v>7.009408602150538</c:v>
                </c:pt>
                <c:pt idx="7">
                  <c:v>3.504704301075269</c:v>
                </c:pt>
                <c:pt idx="8">
                  <c:v>18.005418346774189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0.64885298697544203</c:v>
                </c:pt>
                <c:pt idx="2">
                  <c:v>0</c:v>
                </c:pt>
                <c:pt idx="3">
                  <c:v>8.761760752688172</c:v>
                </c:pt>
                <c:pt idx="4">
                  <c:v>12.26646505376344</c:v>
                </c:pt>
                <c:pt idx="5">
                  <c:v>15.77116935483871</c:v>
                </c:pt>
                <c:pt idx="6">
                  <c:v>19.27587365591398</c:v>
                </c:pt>
                <c:pt idx="7">
                  <c:v>22.780577956989251</c:v>
                </c:pt>
                <c:pt idx="8">
                  <c:v>8.2798639112903221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1748.4820537726089</c:v>
                </c:pt>
                <c:pt idx="5">
                  <c:v>1764.371270141469</c:v>
                </c:pt>
                <c:pt idx="6">
                  <c:v>1798.57440055554</c:v>
                </c:pt>
                <c:pt idx="7">
                  <c:v>1804.005479257806</c:v>
                </c:pt>
                <c:pt idx="8">
                  <c:v>1462.0535375164541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8989.3661305537862</c:v>
                </c:pt>
                <c:pt idx="1">
                  <c:v>9588.0984238516139</c:v>
                </c:pt>
                <c:pt idx="2">
                  <c:v>9177.0461811918212</c:v>
                </c:pt>
                <c:pt idx="3">
                  <c:v>9223.421954392008</c:v>
                </c:pt>
                <c:pt idx="4">
                  <c:v>8513.3974729553993</c:v>
                </c:pt>
                <c:pt idx="5">
                  <c:v>7720.7244514840941</c:v>
                </c:pt>
                <c:pt idx="6">
                  <c:v>6638.9822601961869</c:v>
                </c:pt>
                <c:pt idx="7">
                  <c:v>5921.9598331282859</c:v>
                </c:pt>
                <c:pt idx="8">
                  <c:v>1850.4442421409069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215.30251517782179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728.25252500000022</c:v>
                </c:pt>
                <c:pt idx="8">
                  <c:v>814.67154999999923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3406.3371003019506</c:v>
                </c:pt>
                <c:pt idx="1">
                  <c:v>3040.9863940982186</c:v>
                </c:pt>
                <c:pt idx="2">
                  <c:v>2711.6705985125482</c:v>
                </c:pt>
                <c:pt idx="3">
                  <c:v>3132.6976270971877</c:v>
                </c:pt>
                <c:pt idx="4">
                  <c:v>2446.8624679442778</c:v>
                </c:pt>
                <c:pt idx="5">
                  <c:v>2044.5535382952953</c:v>
                </c:pt>
                <c:pt idx="6">
                  <c:v>1779.9954243365162</c:v>
                </c:pt>
                <c:pt idx="7">
                  <c:v>2044.5378182984716</c:v>
                </c:pt>
                <c:pt idx="8">
                  <c:v>2128.5335786498031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216.65977522087721</c:v>
                </c:pt>
                <c:pt idx="4">
                  <c:v>178.74711537915636</c:v>
                </c:pt>
                <c:pt idx="5">
                  <c:v>141.4028938517676</c:v>
                </c:pt>
                <c:pt idx="6">
                  <c:v>123.1058513899067</c:v>
                </c:pt>
                <c:pt idx="7">
                  <c:v>141.40180664470728</c:v>
                </c:pt>
                <c:pt idx="8">
                  <c:v>147.21101797739783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8.5523595481925252</c:v>
                </c:pt>
                <c:pt idx="4">
                  <c:v>93.489445214756145</c:v>
                </c:pt>
                <c:pt idx="5">
                  <c:v>5.5816931783592469</c:v>
                </c:pt>
                <c:pt idx="6">
                  <c:v>4.8594415022331559</c:v>
                </c:pt>
                <c:pt idx="7">
                  <c:v>5.581650262291074</c:v>
                </c:pt>
                <c:pt idx="8">
                  <c:v>5.8109612359499172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887.20983992409595</c:v>
                </c:pt>
                <c:pt idx="1">
                  <c:v>907.76851897033043</c:v>
                </c:pt>
                <c:pt idx="2">
                  <c:v>953.3357285355645</c:v>
                </c:pt>
                <c:pt idx="3">
                  <c:v>1094.411666715499</c:v>
                </c:pt>
                <c:pt idx="4">
                  <c:v>694.03016266926397</c:v>
                </c:pt>
                <c:pt idx="5">
                  <c:v>268.6401281040304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424.41341007590427</c:v>
                </c:pt>
                <c:pt idx="1">
                  <c:v>430.26779442966972</c:v>
                </c:pt>
                <c:pt idx="2">
                  <c:v>387.99191280637478</c:v>
                </c:pt>
                <c:pt idx="3">
                  <c:v>306.41864341787868</c:v>
                </c:pt>
                <c:pt idx="4">
                  <c:v>164.81096782250961</c:v>
                </c:pt>
                <c:pt idx="5">
                  <c:v>44.545649445803271</c:v>
                </c:pt>
                <c:pt idx="6">
                  <c:v>24.217422349269182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76.226551299846989</c:v>
                </c:pt>
                <c:pt idx="5">
                  <c:v>101.52581675332139</c:v>
                </c:pt>
                <c:pt idx="6">
                  <c:v>101.1285696971227</c:v>
                </c:pt>
                <c:pt idx="7">
                  <c:v>98.85621295135482</c:v>
                </c:pt>
                <c:pt idx="8">
                  <c:v>96.804400474198061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9.4508837500000009</c:v>
                </c:pt>
                <c:pt idx="8">
                  <c:v>9.4508837500000009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1009.472190698074</c:v>
                </c:pt>
                <c:pt idx="7">
                  <c:v>1347.748753690923</c:v>
                </c:pt>
                <c:pt idx="8">
                  <c:v>1525.9925833227719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297</c:v>
                </c:pt>
                <c:pt idx="5">
                  <c:v>451.32330303145812</c:v>
                </c:pt>
                <c:pt idx="6">
                  <c:v>451.32330303145812</c:v>
                </c:pt>
                <c:pt idx="7">
                  <c:v>154.3233030314581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38.056000000000019</c:v>
                </c:pt>
                <c:pt idx="1">
                  <c:v>39.586170799999998</c:v>
                </c:pt>
                <c:pt idx="2">
                  <c:v>40.174727038121731</c:v>
                </c:pt>
                <c:pt idx="3">
                  <c:v>43.050472431863042</c:v>
                </c:pt>
                <c:pt idx="4">
                  <c:v>42.508239394041908</c:v>
                </c:pt>
                <c:pt idx="5">
                  <c:v>32.270568594042523</c:v>
                </c:pt>
                <c:pt idx="6">
                  <c:v>22.974512355920211</c:v>
                </c:pt>
                <c:pt idx="7">
                  <c:v>20.098766962178349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1.2520000000000009</c:v>
                </c:pt>
                <c:pt idx="1">
                  <c:v>1.4827999999999999</c:v>
                </c:pt>
                <c:pt idx="2">
                  <c:v>1.4827999999998389</c:v>
                </c:pt>
                <c:pt idx="3">
                  <c:v>0.93600000000000005</c:v>
                </c:pt>
                <c:pt idx="4">
                  <c:v>0.23079999999999859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0.18199999999999991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19.641876772230709</c:v>
                </c:pt>
                <c:pt idx="7">
                  <c:v>24.680562634895981</c:v>
                </c:pt>
                <c:pt idx="8">
                  <c:v>50.064803250782361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5.1527295838509186</c:v>
                </c:pt>
                <c:pt idx="6">
                  <c:v>4.9957295838511184</c:v>
                </c:pt>
                <c:pt idx="7">
                  <c:v>4.0179095838508729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216.21599638865689</c:v>
                </c:pt>
                <c:pt idx="4">
                  <c:v>223.03234076939609</c:v>
                </c:pt>
                <c:pt idx="5">
                  <c:v>228.97845164630891</c:v>
                </c:pt>
                <c:pt idx="6">
                  <c:v>226.85301893779089</c:v>
                </c:pt>
                <c:pt idx="7">
                  <c:v>211.18554246620161</c:v>
                </c:pt>
                <c:pt idx="8">
                  <c:v>72.595048995169478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0.96216749999999995</c:v>
                </c:pt>
                <c:pt idx="5">
                  <c:v>0.96216749999999995</c:v>
                </c:pt>
                <c:pt idx="6">
                  <c:v>0.96216749999999995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4.4013224817742786</c:v>
                </c:pt>
                <c:pt idx="8">
                  <c:v>59.199999999999982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0.68999999999996919</c:v>
                </c:pt>
                <c:pt idx="6">
                  <c:v>0.68999999999996919</c:v>
                </c:pt>
                <c:pt idx="7">
                  <c:v>0.68999999999996919</c:v>
                </c:pt>
                <c:pt idx="8">
                  <c:v>54.491513037911247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193.62802522750701</c:v>
                </c:pt>
                <c:pt idx="5">
                  <c:v>135.37994782406091</c:v>
                </c:pt>
                <c:pt idx="6">
                  <c:v>64.807264570776937</c:v>
                </c:pt>
                <c:pt idx="7">
                  <c:v>47.977424192549563</c:v>
                </c:pt>
                <c:pt idx="8">
                  <c:v>12.399416896694181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0</c:v>
                </c:pt>
                <c:pt idx="5">
                  <c:v>57.1</c:v>
                </c:pt>
                <c:pt idx="6">
                  <c:v>132</c:v>
                </c:pt>
                <c:pt idx="7">
                  <c:v>152.68158196089539</c:v>
                </c:pt>
                <c:pt idx="8">
                  <c:v>198.11226527846259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6.4999999999999991</c:v>
                </c:pt>
                <c:pt idx="6">
                  <c:v>6.4999999999999991</c:v>
                </c:pt>
                <c:pt idx="7">
                  <c:v>6.4999999999999991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7.8090000000000006E-4</c:v>
                </c:pt>
                <c:pt idx="4">
                  <c:v>3.9044999999999998E-4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7.1842799999999804E-2</c:v>
                </c:pt>
                <c:pt idx="2">
                  <c:v>5.3882100000000002E-2</c:v>
                </c:pt>
                <c:pt idx="3">
                  <c:v>3.5921399999999992E-2</c:v>
                </c:pt>
                <c:pt idx="4">
                  <c:v>1.7960699999999989E-2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3.9440985084593674</c:v>
                </c:pt>
                <c:pt idx="2">
                  <c:v>3.9134619808427162</c:v>
                </c:pt>
                <c:pt idx="3">
                  <c:v>4.3173216559606535</c:v>
                </c:pt>
                <c:pt idx="4">
                  <c:v>4.4362907342524256</c:v>
                </c:pt>
                <c:pt idx="5">
                  <c:v>4.560914418420654</c:v>
                </c:pt>
                <c:pt idx="6">
                  <c:v>4.6666539280100663</c:v>
                </c:pt>
                <c:pt idx="7">
                  <c:v>4.7828123187953917</c:v>
                </c:pt>
                <c:pt idx="8">
                  <c:v>4.9070513362052441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179.02073633008379</c:v>
                </c:pt>
                <c:pt idx="4">
                  <c:v>183.32065370867571</c:v>
                </c:pt>
                <c:pt idx="5">
                  <c:v>180.63176851530091</c:v>
                </c:pt>
                <c:pt idx="6">
                  <c:v>131.15841082019429</c:v>
                </c:pt>
                <c:pt idx="7">
                  <c:v>117.6614524950288</c:v>
                </c:pt>
                <c:pt idx="8">
                  <c:v>24.709587587754619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45.753683700547533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36.899999999999977</c:v>
                </c:pt>
                <c:pt idx="7">
                  <c:v>36.051999999999992</c:v>
                </c:pt>
                <c:pt idx="8">
                  <c:v>75.985738861578099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0.35324539866406879</c:v>
                </c:pt>
                <c:pt idx="1">
                  <c:v>0.45356322756703288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0.39006923133594296</c:v>
                </c:pt>
                <c:pt idx="1">
                  <c:v>0.33003622409989514</c:v>
                </c:pt>
                <c:pt idx="2">
                  <c:v>0.50681309402801733</c:v>
                </c:pt>
                <c:pt idx="3">
                  <c:v>0.66617149584534074</c:v>
                </c:pt>
                <c:pt idx="4">
                  <c:v>0.76255502371974015</c:v>
                </c:pt>
                <c:pt idx="5">
                  <c:v>0.85558484726806627</c:v>
                </c:pt>
                <c:pt idx="6">
                  <c:v>0.87419168015905202</c:v>
                </c:pt>
                <c:pt idx="7">
                  <c:v>0.89075360898535305</c:v>
                </c:pt>
                <c:pt idx="8">
                  <c:v>0.90516962845537507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0.1744655154081472</c:v>
                </c:pt>
                <c:pt idx="4">
                  <c:v>0.3283298078520725</c:v>
                </c:pt>
                <c:pt idx="5">
                  <c:v>0.34401208414087753</c:v>
                </c:pt>
                <c:pt idx="6">
                  <c:v>0.34887731810846961</c:v>
                </c:pt>
                <c:pt idx="7">
                  <c:v>0.34488047053068582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3.2650626856319781E-2</c:v>
                </c:pt>
                <c:pt idx="4">
                  <c:v>6.2430860664102548E-2</c:v>
                </c:pt>
                <c:pt idx="5">
                  <c:v>6.312027810000001E-2</c:v>
                </c:pt>
                <c:pt idx="6">
                  <c:v>6.312027810000001E-2</c:v>
                </c:pt>
                <c:pt idx="7">
                  <c:v>6.3120278099999996E-2</c:v>
                </c:pt>
                <c:pt idx="8">
                  <c:v>6.3120278099999996E-2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0.36040074581196579</c:v>
                </c:pt>
                <c:pt idx="4">
                  <c:v>0.34140682878221551</c:v>
                </c:pt>
                <c:pt idx="5">
                  <c:v>0.34987482286905319</c:v>
                </c:pt>
                <c:pt idx="6">
                  <c:v>0.35665730363016362</c:v>
                </c:pt>
                <c:pt idx="7">
                  <c:v>0.35773428653682288</c:v>
                </c:pt>
                <c:pt idx="8">
                  <c:v>0.28992521648951269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5093.4923485975269</c:v>
                </c:pt>
                <c:pt idx="8">
                  <c:v>4598.1447067898862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1530.7426941283175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5949.7480764397378</c:v>
                </c:pt>
                <c:pt idx="2">
                  <c:v>6776.634</c:v>
                </c:pt>
                <c:pt idx="3">
                  <c:v>6629.4095006436228</c:v>
                </c:pt>
                <c:pt idx="4">
                  <c:v>5950.2058372744941</c:v>
                </c:pt>
                <c:pt idx="5">
                  <c:v>5321.8327830726221</c:v>
                </c:pt>
                <c:pt idx="6">
                  <c:v>4880.1115789180867</c:v>
                </c:pt>
                <c:pt idx="7">
                  <c:v>5040.8967210334122</c:v>
                </c:pt>
                <c:pt idx="8">
                  <c:v>5063.6000009884856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2253.9970233455729</c:v>
                </c:pt>
                <c:pt idx="4">
                  <c:v>2344.7572902002862</c:v>
                </c:pt>
                <c:pt idx="5">
                  <c:v>1996.645728813246</c:v>
                </c:pt>
                <c:pt idx="6">
                  <c:v>1635.2493883240591</c:v>
                </c:pt>
                <c:pt idx="7">
                  <c:v>1333.302654463673</c:v>
                </c:pt>
                <c:pt idx="8">
                  <c:v>1261.225709519292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232.13411416463239</c:v>
                </c:pt>
                <c:pt idx="1">
                  <c:v>271.14421434283793</c:v>
                </c:pt>
                <c:pt idx="2">
                  <c:v>246.3899281368212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425.89088583536761</c:v>
                </c:pt>
                <c:pt idx="1">
                  <c:v>972.14778565716222</c:v>
                </c:pt>
                <c:pt idx="2">
                  <c:v>1510.1190718631783</c:v>
                </c:pt>
                <c:pt idx="3">
                  <c:v>2577.9344141264492</c:v>
                </c:pt>
                <c:pt idx="4">
                  <c:v>3305.8754559596182</c:v>
                </c:pt>
                <c:pt idx="5">
                  <c:v>3619.9516722638223</c:v>
                </c:pt>
                <c:pt idx="6">
                  <c:v>3844.175887623338</c:v>
                </c:pt>
                <c:pt idx="7">
                  <c:v>3808.7098589380134</c:v>
                </c:pt>
                <c:pt idx="8">
                  <c:v>3819.6847375347497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3467.8456986953834</c:v>
                </c:pt>
                <c:pt idx="4">
                  <c:v>5098.1182644801693</c:v>
                </c:pt>
                <c:pt idx="5">
                  <c:v>6257.2957084209247</c:v>
                </c:pt>
                <c:pt idx="6">
                  <c:v>7428.4162966376061</c:v>
                </c:pt>
                <c:pt idx="7">
                  <c:v>8290.7202862283484</c:v>
                </c:pt>
                <c:pt idx="8">
                  <c:v>9378.0373570628781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2.7834896105056219</c:v>
                </c:pt>
                <c:pt idx="2">
                  <c:v>66.549623282424861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877.66362929843172</c:v>
                </c:pt>
                <c:pt idx="5">
                  <c:v>452.15729753976501</c:v>
                </c:pt>
                <c:pt idx="6">
                  <c:v>221.01157891808751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761.51458682923317</c:v>
                </c:pt>
                <c:pt idx="2">
                  <c:v>1294.284376717575</c:v>
                </c:pt>
                <c:pt idx="3">
                  <c:v>985.45950064362228</c:v>
                </c:pt>
                <c:pt idx="4">
                  <c:v>156.54220797606359</c:v>
                </c:pt>
                <c:pt idx="5">
                  <c:v>219.42548553285721</c:v>
                </c:pt>
                <c:pt idx="6">
                  <c:v>0</c:v>
                </c:pt>
                <c:pt idx="7">
                  <c:v>300.99672103341169</c:v>
                </c:pt>
                <c:pt idx="8">
                  <c:v>9.8848518029237139E-7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310.19999999999987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943.89999999999986</c:v>
                </c:pt>
                <c:pt idx="7">
                  <c:v>923.15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</c:v>
                </c:pt>
                <c:pt idx="1">
                  <c:v>447.65</c:v>
                </c:pt>
                <c:pt idx="2">
                  <c:v>470.99999999999989</c:v>
                </c:pt>
                <c:pt idx="3">
                  <c:v>517.99999999999989</c:v>
                </c:pt>
                <c:pt idx="4">
                  <c:v>565</c:v>
                </c:pt>
                <c:pt idx="5">
                  <c:v>610.14999999999986</c:v>
                </c:pt>
                <c:pt idx="6">
                  <c:v>655.29999999999984</c:v>
                </c:pt>
                <c:pt idx="7">
                  <c:v>707.09999999999991</c:v>
                </c:pt>
                <c:pt idx="8">
                  <c:v>758.9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0</c:v>
                </c:pt>
                <c:pt idx="7">
                  <c:v>48.29999999999999</c:v>
                </c:pt>
                <c:pt idx="8">
                  <c:v>53.599999999999987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1.4377483394030799</c:v>
                </c:pt>
                <c:pt idx="1">
                  <c:v>1.2211499601058566</c:v>
                </c:pt>
                <c:pt idx="2">
                  <c:v>0.86312982068631183</c:v>
                </c:pt>
                <c:pt idx="3">
                  <c:v>0.41939896328065895</c:v>
                </c:pt>
                <c:pt idx="4">
                  <c:v>0.24123105440949816</c:v>
                </c:pt>
                <c:pt idx="5">
                  <c:v>8.3618711030597356E-2</c:v>
                </c:pt>
                <c:pt idx="6">
                  <c:v>6.4654976430262171E-3</c:v>
                </c:pt>
                <c:pt idx="7">
                  <c:v>2.2803076939822971E-2</c:v>
                </c:pt>
                <c:pt idx="8" formatCode="0.000">
                  <c:v>2.2803076841605627E-2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0.21342911830163111</c:v>
                </c:pt>
                <c:pt idx="1">
                  <c:v>0.24424765628275399</c:v>
                </c:pt>
                <c:pt idx="2">
                  <c:v>0.22595084483568628</c:v>
                </c:pt>
                <c:pt idx="3">
                  <c:v>0.20625611048870213</c:v>
                </c:pt>
                <c:pt idx="4" formatCode="0.0">
                  <c:v>0.2572917693935165</c:v>
                </c:pt>
                <c:pt idx="5" formatCode="0.0">
                  <c:v>0.34031251819570135</c:v>
                </c:pt>
                <c:pt idx="6" formatCode="0.0">
                  <c:v>0.28244158470513869</c:v>
                </c:pt>
                <c:pt idx="7" formatCode="0.0">
                  <c:v>0.25542556812199102</c:v>
                </c:pt>
                <c:pt idx="8" formatCode="0.0">
                  <c:v>0.2408726631734526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1.4377483394030799</c:v>
                </c:pt>
                <c:pt idx="1">
                  <c:v>1.2211499601058566</c:v>
                </c:pt>
                <c:pt idx="2">
                  <c:v>0.86312982068631183</c:v>
                </c:pt>
                <c:pt idx="3">
                  <c:v>0.41939896328065895</c:v>
                </c:pt>
                <c:pt idx="4">
                  <c:v>0.24123105440949816</c:v>
                </c:pt>
                <c:pt idx="5">
                  <c:v>8.3618711030597356E-2</c:v>
                </c:pt>
                <c:pt idx="6">
                  <c:v>6.4654976430262171E-3</c:v>
                </c:pt>
                <c:pt idx="7">
                  <c:v>2.2803076939822971E-2</c:v>
                </c:pt>
                <c:pt idx="8" formatCode="0.000">
                  <c:v>2.2803076841605627E-2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6.6184681305864454E-2</c:v>
                </c:pt>
                <c:pt idx="1">
                  <c:v>6.4116548246196781E-2</c:v>
                </c:pt>
                <c:pt idx="2">
                  <c:v>6.7046414959424691E-2</c:v>
                </c:pt>
                <c:pt idx="3">
                  <c:v>6.2871002148044822E-2</c:v>
                </c:pt>
                <c:pt idx="4">
                  <c:v>6.0572978935865288E-2</c:v>
                </c:pt>
                <c:pt idx="5">
                  <c:v>6.1318865702996737E-2</c:v>
                </c:pt>
                <c:pt idx="6">
                  <c:v>6.2338629025899643E-2</c:v>
                </c:pt>
                <c:pt idx="7">
                  <c:v>6.3726725549962226E-2</c:v>
                </c:pt>
                <c:pt idx="8">
                  <c:v>6.4612314335447313E-2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0.54302658336303744</c:v>
                </c:pt>
                <c:pt idx="1">
                  <c:v>0.45409320605854375</c:v>
                </c:pt>
                <c:pt idx="2">
                  <c:v>0.43513360465205531</c:v>
                </c:pt>
                <c:pt idx="3">
                  <c:v>0.42856591782461861</c:v>
                </c:pt>
                <c:pt idx="4">
                  <c:v>0.3877685885612166</c:v>
                </c:pt>
                <c:pt idx="5">
                  <c:v>0.36312434876403737</c:v>
                </c:pt>
                <c:pt idx="6">
                  <c:v>0.38919180943524945</c:v>
                </c:pt>
                <c:pt idx="7">
                  <c:v>0.35136440420517412</c:v>
                </c:pt>
                <c:pt idx="8">
                  <c:v>0.34082115635491778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0.19895248945469854</c:v>
                </c:pt>
                <c:pt idx="1">
                  <c:v>0.19100271265123314</c:v>
                </c:pt>
                <c:pt idx="2">
                  <c:v>0.17471686130496034</c:v>
                </c:pt>
                <c:pt idx="3">
                  <c:v>0.21046898846186132</c:v>
                </c:pt>
                <c:pt idx="4">
                  <c:v>0.16511043487886717</c:v>
                </c:pt>
                <c:pt idx="5">
                  <c:v>0.15491218028270251</c:v>
                </c:pt>
                <c:pt idx="6">
                  <c:v>0.1617865021968965</c:v>
                </c:pt>
                <c:pt idx="7">
                  <c:v>0.1541664766965303</c:v>
                </c:pt>
                <c:pt idx="8">
                  <c:v>0.15400577128464851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0.98585802240185372</c:v>
                </c:pt>
                <c:pt idx="1">
                  <c:v>1.0079411139148322</c:v>
                </c:pt>
                <c:pt idx="2">
                  <c:v>0.944467614479785</c:v>
                </c:pt>
                <c:pt idx="3">
                  <c:v>0.9834096281503526</c:v>
                </c:pt>
                <c:pt idx="4">
                  <c:v>0.86652464708240851</c:v>
                </c:pt>
                <c:pt idx="5">
                  <c:v>0.79371094202324532</c:v>
                </c:pt>
                <c:pt idx="6">
                  <c:v>0.69428495181087635</c:v>
                </c:pt>
                <c:pt idx="7">
                  <c:v>0.66134197190590849</c:v>
                </c:pt>
                <c:pt idx="8">
                  <c:v>0.33090602054451212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0.59445428957462898</c:v>
                </c:pt>
                <c:pt idx="1">
                  <c:v>0.56298609024521695</c:v>
                </c:pt>
                <c:pt idx="2">
                  <c:v>0.54763010694944392</c:v>
                </c:pt>
                <c:pt idx="3">
                  <c:v>0.6300689295736287</c:v>
                </c:pt>
                <c:pt idx="4">
                  <c:v>0.61706931419502764</c:v>
                </c:pt>
                <c:pt idx="5">
                  <c:v>0.59993837337911982</c:v>
                </c:pt>
                <c:pt idx="6">
                  <c:v>0.60830294826007736</c:v>
                </c:pt>
                <c:pt idx="7">
                  <c:v>0.59996364775220123</c:v>
                </c:pt>
                <c:pt idx="8" formatCode="0.000">
                  <c:v>0.59516617554523921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0.16010312070683577</c:v>
                </c:pt>
                <c:pt idx="4" formatCode="0.0">
                  <c:v>0.16227462669124212</c:v>
                </c:pt>
                <c:pt idx="5" formatCode="0.0">
                  <c:v>0.14703449133361363</c:v>
                </c:pt>
                <c:pt idx="6" formatCode="0.0">
                  <c:v>0.14770433810467049</c:v>
                </c:pt>
                <c:pt idx="7" formatCode="0.0">
                  <c:v>0.14606333651593861</c:v>
                </c:pt>
                <c:pt idx="8" formatCode="0.0">
                  <c:v>0.140159955913673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4.0396535238047946</c:v>
                </c:pt>
                <c:pt idx="1">
                  <c:v>3.742953630919637</c:v>
                </c:pt>
                <c:pt idx="2">
                  <c:v>3.2514684119717527</c:v>
                </c:pt>
                <c:pt idx="3">
                  <c:v>2.9120004209569705</c:v>
                </c:pt>
                <c:pt idx="4">
                  <c:v>2.5583211969300903</c:v>
                </c:pt>
                <c:pt idx="5">
                  <c:v>2.3513526244279621</c:v>
                </c:pt>
                <c:pt idx="6">
                  <c:v>2.1433323595317577</c:v>
                </c:pt>
                <c:pt idx="7">
                  <c:v>2.0385248540277385</c:v>
                </c:pt>
                <c:pt idx="8">
                  <c:v>1.6702945804416751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-2.5836565849970405E-3</c:v>
                </c:pt>
                <c:pt idx="2">
                  <c:v>-6.6068558959146984E-3</c:v>
                </c:pt>
                <c:pt idx="3">
                  <c:v>-2.9039118970896727E-2</c:v>
                </c:pt>
                <c:pt idx="4">
                  <c:v>-3.7247590526309438E-2</c:v>
                </c:pt>
                <c:pt idx="5">
                  <c:v>-4.5583314950438325E-2</c:v>
                </c:pt>
                <c:pt idx="6">
                  <c:v>-6.1479563545406624E-2</c:v>
                </c:pt>
                <c:pt idx="7">
                  <c:v>-7.0267017143851529E-2</c:v>
                </c:pt>
                <c:pt idx="8">
                  <c:v>-7.8892597638147821E-2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3.8404422568806143E-3</c:v>
                </c:pt>
                <c:pt idx="1">
                  <c:v>6.6787900912286535E-3</c:v>
                </c:pt>
                <c:pt idx="2">
                  <c:v>7.04282886619788E-3</c:v>
                </c:pt>
                <c:pt idx="3">
                  <c:v>1.0315364095772283E-2</c:v>
                </c:pt>
                <c:pt idx="4">
                  <c:v>1.5714723647744993E-2</c:v>
                </c:pt>
                <c:pt idx="5">
                  <c:v>2.6248453655165867E-2</c:v>
                </c:pt>
                <c:pt idx="6">
                  <c:v>2.1347118173411037E-2</c:v>
                </c:pt>
                <c:pt idx="7">
                  <c:v>1.7902351735233097E-2</c:v>
                </c:pt>
                <c:pt idx="8">
                  <c:v>1.6119290320771234E-2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0.20472936309421685</c:v>
                </c:pt>
                <c:pt idx="1">
                  <c:v>0.21551060400004018</c:v>
                </c:pt>
                <c:pt idx="2">
                  <c:v>0.18869878158468814</c:v>
                </c:pt>
                <c:pt idx="3">
                  <c:v>0.14050160389355915</c:v>
                </c:pt>
                <c:pt idx="4">
                  <c:v>9.6651307501245565E-2</c:v>
                </c:pt>
                <c:pt idx="5">
                  <c:v>6.4067784800842895E-2</c:v>
                </c:pt>
                <c:pt idx="6">
                  <c:v>2.3426862282452367E-2</c:v>
                </c:pt>
                <c:pt idx="7">
                  <c:v>3.0524439386191121E-2</c:v>
                </c:pt>
                <c:pt idx="8">
                  <c:v>3.1195009739169166E-2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2.5179855544768984E-3</c:v>
                </c:pt>
                <c:pt idx="1">
                  <c:v>2.4872220916498642E-3</c:v>
                </c:pt>
                <c:pt idx="2">
                  <c:v>2.6364749224995297E-3</c:v>
                </c:pt>
                <c:pt idx="3">
                  <c:v>2.4285809885134894E-3</c:v>
                </c:pt>
                <c:pt idx="4">
                  <c:v>2.4249889992741581E-3</c:v>
                </c:pt>
                <c:pt idx="5">
                  <c:v>2.3975971677641628E-3</c:v>
                </c:pt>
                <c:pt idx="6">
                  <c:v>2.4395307396641972E-3</c:v>
                </c:pt>
                <c:pt idx="7">
                  <c:v>2.4926047761404126E-3</c:v>
                </c:pt>
                <c:pt idx="8">
                  <c:v>2.5669584484254403E-3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6.0425377271022443E-2</c:v>
                </c:pt>
                <c:pt idx="2">
                  <c:v>5.748381718500313E-2</c:v>
                </c:pt>
                <c:pt idx="3">
                  <c:v>5.6462812901013543E-2</c:v>
                </c:pt>
                <c:pt idx="4">
                  <c:v>6.0123689411544549E-2</c:v>
                </c:pt>
                <c:pt idx="5">
                  <c:v>5.9004420006415599E-2</c:v>
                </c:pt>
                <c:pt idx="6">
                  <c:v>5.9182723673396921E-2</c:v>
                </c:pt>
                <c:pt idx="7">
                  <c:v>5.7642727313039301E-2</c:v>
                </c:pt>
                <c:pt idx="8">
                  <c:v>5.7212426300504958E-2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1.2324758240731652E-2</c:v>
                </c:pt>
                <c:pt idx="1">
                  <c:v>1.2354598926604088E-2</c:v>
                </c:pt>
                <c:pt idx="2">
                  <c:v>1.2167423462011408E-2</c:v>
                </c:pt>
                <c:pt idx="3">
                  <c:v>1.0480852468871907E-2</c:v>
                </c:pt>
                <c:pt idx="4">
                  <c:v>1.3146184749663814E-2</c:v>
                </c:pt>
                <c:pt idx="5">
                  <c:v>1.216230098826555E-2</c:v>
                </c:pt>
                <c:pt idx="6">
                  <c:v>1.1638802512702292E-2</c:v>
                </c:pt>
                <c:pt idx="7">
                  <c:v>1.0683254792946443E-2</c:v>
                </c:pt>
                <c:pt idx="8">
                  <c:v>1.0679631004608385E-2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4.0937698909171608E-2</c:v>
                </c:pt>
                <c:pt idx="1">
                  <c:v>4.1828921053296816E-2</c:v>
                </c:pt>
                <c:pt idx="2">
                  <c:v>3.9166952639383322E-2</c:v>
                </c:pt>
                <c:pt idx="3">
                  <c:v>4.0807494907204797E-2</c:v>
                </c:pt>
                <c:pt idx="4">
                  <c:v>3.599356204451188E-2</c:v>
                </c:pt>
                <c:pt idx="5">
                  <c:v>3.2976722354800231E-2</c:v>
                </c:pt>
                <c:pt idx="6">
                  <c:v>2.8886953026673854E-2</c:v>
                </c:pt>
                <c:pt idx="7">
                  <c:v>2.7588966928693035E-2</c:v>
                </c:pt>
                <c:pt idx="8">
                  <c:v>1.3999359855748046E-2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4.9393199135444335E-2</c:v>
                </c:pt>
                <c:pt idx="1">
                  <c:v>5.2078488230027586E-2</c:v>
                </c:pt>
                <c:pt idx="2">
                  <c:v>4.3807067814564532E-2</c:v>
                </c:pt>
                <c:pt idx="3">
                  <c:v>5.9426825037998406E-2</c:v>
                </c:pt>
                <c:pt idx="4">
                  <c:v>5.8819621539993615E-2</c:v>
                </c:pt>
                <c:pt idx="5">
                  <c:v>5.8198865343927257E-2</c:v>
                </c:pt>
                <c:pt idx="6">
                  <c:v>6.0453706491556423E-2</c:v>
                </c:pt>
                <c:pt idx="7">
                  <c:v>5.9556794275758773E-2</c:v>
                </c:pt>
                <c:pt idx="8">
                  <c:v>5.8536537398948027E-2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1.2439114256880617E-3</c:v>
                </c:pt>
                <c:pt idx="1">
                  <c:v>1.6387056538324028E-3</c:v>
                </c:pt>
                <c:pt idx="2">
                  <c:v>1.7066143387261673E-3</c:v>
                </c:pt>
                <c:pt idx="3">
                  <c:v>2.5508575630662548E-3</c:v>
                </c:pt>
                <c:pt idx="4">
                  <c:v>3.6239725399497139E-3</c:v>
                </c:pt>
                <c:pt idx="5">
                  <c:v>5.3106642143980233E-3</c:v>
                </c:pt>
                <c:pt idx="6">
                  <c:v>3.0687697860971373E-3</c:v>
                </c:pt>
                <c:pt idx="7">
                  <c:v>2.5627962408966963E-3</c:v>
                </c:pt>
                <c:pt idx="8">
                  <c:v>2.3063295887362149E-3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2.8350759426494173E-2</c:v>
                </c:pt>
                <c:pt idx="1">
                  <c:v>2.9717450384658641E-2</c:v>
                </c:pt>
                <c:pt idx="2">
                  <c:v>2.5488881641367041E-2</c:v>
                </c:pt>
                <c:pt idx="3">
                  <c:v>1.8926089857758718E-2</c:v>
                </c:pt>
                <c:pt idx="4">
                  <c:v>1.2974212054351897E-2</c:v>
                </c:pt>
                <c:pt idx="5">
                  <c:v>8.5127678263425977E-3</c:v>
                </c:pt>
                <c:pt idx="6">
                  <c:v>3.0854467849031121E-3</c:v>
                </c:pt>
                <c:pt idx="7">
                  <c:v>4.0439684650628869E-3</c:v>
                </c:pt>
                <c:pt idx="8">
                  <c:v>4.1319808238912542E-3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7.2080545229068205E-4</c:v>
                </c:pt>
                <c:pt idx="1">
                  <c:v>7.3394233238397257E-4</c:v>
                </c:pt>
                <c:pt idx="2">
                  <c:v>6.9884032899115143E-4</c:v>
                </c:pt>
                <c:pt idx="3">
                  <c:v>5.8829592224162656E-4</c:v>
                </c:pt>
                <c:pt idx="4">
                  <c:v>4.8019793442836002E-4</c:v>
                </c:pt>
                <c:pt idx="5">
                  <c:v>4.6914505642098493E-4</c:v>
                </c:pt>
                <c:pt idx="6">
                  <c:v>4.7754679771563533E-4</c:v>
                </c:pt>
                <c:pt idx="7">
                  <c:v>4.8784168061200499E-4</c:v>
                </c:pt>
                <c:pt idx="8">
                  <c:v>5.0497797435219212E-4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1.0997709506000002E-2</c:v>
                </c:pt>
                <c:pt idx="1">
                  <c:v>9.631818033237002E-3</c:v>
                </c:pt>
                <c:pt idx="2">
                  <c:v>9.2078338611263546E-3</c:v>
                </c:pt>
                <c:pt idx="3">
                  <c:v>9.0615609661547254E-3</c:v>
                </c:pt>
                <c:pt idx="4">
                  <c:v>9.5449701490775904E-3</c:v>
                </c:pt>
                <c:pt idx="5">
                  <c:v>9.2231519969062092E-3</c:v>
                </c:pt>
                <c:pt idx="6">
                  <c:v>9.2680467913181311E-3</c:v>
                </c:pt>
                <c:pt idx="7">
                  <c:v>8.9608517194401348E-3</c:v>
                </c:pt>
                <c:pt idx="8">
                  <c:v>8.8784882297653113E-3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1.7679154561789918E-3</c:v>
                </c:pt>
                <c:pt idx="1">
                  <c:v>1.7475579954772905E-3</c:v>
                </c:pt>
                <c:pt idx="2">
                  <c:v>1.7126024286383175E-3</c:v>
                </c:pt>
                <c:pt idx="3">
                  <c:v>1.5990834124418743E-3</c:v>
                </c:pt>
                <c:pt idx="4">
                  <c:v>1.9730355833348155E-3</c:v>
                </c:pt>
                <c:pt idx="5">
                  <c:v>1.7907515074256238E-3</c:v>
                </c:pt>
                <c:pt idx="6">
                  <c:v>1.7439322585343585E-3</c:v>
                </c:pt>
                <c:pt idx="7">
                  <c:v>1.604191083662668E-3</c:v>
                </c:pt>
                <c:pt idx="8">
                  <c:v>1.6038439066239523E-3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8.2315503158505894E-3</c:v>
                </c:pt>
                <c:pt idx="1">
                  <c:v>8.3899671065591191E-3</c:v>
                </c:pt>
                <c:pt idx="2">
                  <c:v>7.8557802212682395E-3</c:v>
                </c:pt>
                <c:pt idx="3">
                  <c:v>8.2227249248567232E-3</c:v>
                </c:pt>
                <c:pt idx="4">
                  <c:v>7.2750057019147088E-3</c:v>
                </c:pt>
                <c:pt idx="5">
                  <c:v>6.6396339313675272E-3</c:v>
                </c:pt>
                <c:pt idx="6">
                  <c:v>5.8244670700557137E-3</c:v>
                </c:pt>
                <c:pt idx="7">
                  <c:v>5.5720127477061473E-3</c:v>
                </c:pt>
                <c:pt idx="8">
                  <c:v>2.9047391078721807E-3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7.1451370258711041E-3</c:v>
                </c:pt>
                <c:pt idx="1">
                  <c:v>7.4393445258845508E-3</c:v>
                </c:pt>
                <c:pt idx="2">
                  <c:v>6.3329243447401802E-3</c:v>
                </c:pt>
                <c:pt idx="3">
                  <c:v>8.5080941220945592E-3</c:v>
                </c:pt>
                <c:pt idx="4">
                  <c:v>8.3982750963957353E-3</c:v>
                </c:pt>
                <c:pt idx="5">
                  <c:v>8.2647850592637417E-3</c:v>
                </c:pt>
                <c:pt idx="6">
                  <c:v>8.5298790202021513E-3</c:v>
                </c:pt>
                <c:pt idx="7">
                  <c:v>8.4097309879124817E-3</c:v>
                </c:pt>
                <c:pt idx="8">
                  <c:v>8.2653067189199878E-3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8.4093385680412119E-3</c:v>
                </c:pt>
                <c:pt idx="1">
                  <c:v>8.7353538033408864E-3</c:v>
                </c:pt>
                <c:pt idx="2">
                  <c:v>7.8037580236713479E-3</c:v>
                </c:pt>
                <c:pt idx="3">
                  <c:v>7.0952983192895391E-3</c:v>
                </c:pt>
                <c:pt idx="4">
                  <c:v>6.2246827943464198E-3</c:v>
                </c:pt>
                <c:pt idx="5">
                  <c:v>5.599922598712467E-3</c:v>
                </c:pt>
                <c:pt idx="6">
                  <c:v>4.4233503740120465E-3</c:v>
                </c:pt>
                <c:pt idx="7">
                  <c:v>4.4176679557990104E-3</c:v>
                </c:pt>
                <c:pt idx="8" formatCode="0E+00">
                  <c:v>4.0386147081545292E-3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4.0151208496715038E-3</c:v>
                </c:pt>
                <c:pt idx="1">
                  <c:v>4.6824460702518831E-3</c:v>
                </c:pt>
                <c:pt idx="2">
                  <c:v>5.2171921470359258E-3</c:v>
                </c:pt>
                <c:pt idx="3">
                  <c:v>4.8286006162999605E-3</c:v>
                </c:pt>
                <c:pt idx="4">
                  <c:v>3.7581227446213524E-3</c:v>
                </c:pt>
                <c:pt idx="5">
                  <c:v>2.9948022020567372E-3</c:v>
                </c:pt>
                <c:pt idx="6">
                  <c:v>2.2343775644075251E-3</c:v>
                </c:pt>
                <c:pt idx="7">
                  <c:v>2.7354721821881527E-3</c:v>
                </c:pt>
                <c:pt idx="8" formatCode="0E+00">
                  <c:v>2.3280453186623165E-3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4.0396535238047946</c:v>
                </c:pt>
                <c:pt idx="1">
                  <c:v>3.742953630919637</c:v>
                </c:pt>
                <c:pt idx="2">
                  <c:v>3.2514684119717527</c:v>
                </c:pt>
                <c:pt idx="3">
                  <c:v>2.9120004209569705</c:v>
                </c:pt>
                <c:pt idx="4">
                  <c:v>2.5583211969300903</c:v>
                </c:pt>
                <c:pt idx="5">
                  <c:v>2.3513526244279621</c:v>
                </c:pt>
                <c:pt idx="6">
                  <c:v>2.1433323595317577</c:v>
                </c:pt>
                <c:pt idx="7">
                  <c:v>2.0385248540277385</c:v>
                </c:pt>
                <c:pt idx="8">
                  <c:v>1.6702945804416751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2.388476066100083</c:v>
                </c:pt>
                <c:pt idx="1">
                  <c:v>2.2801396711160229</c:v>
                </c:pt>
                <c:pt idx="2">
                  <c:v>2.168994602345669</c:v>
                </c:pt>
                <c:pt idx="3">
                  <c:v>2.3153844661585059</c:v>
                </c:pt>
                <c:pt idx="4">
                  <c:v>2.0970459636533851</c:v>
                </c:pt>
                <c:pt idx="5">
                  <c:v>1.973004710152102</c:v>
                </c:pt>
                <c:pt idx="6">
                  <c:v>1.9159048407289991</c:v>
                </c:pt>
                <c:pt idx="7">
                  <c:v>1.8305632261097764</c:v>
                </c:pt>
                <c:pt idx="8">
                  <c:v>1.4855114380647649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0.59445428957462898</c:v>
                </c:pt>
                <c:pt idx="1">
                  <c:v>0.56298609024521695</c:v>
                </c:pt>
                <c:pt idx="2">
                  <c:v>0.54763010694944392</c:v>
                </c:pt>
                <c:pt idx="3">
                  <c:v>0.6300689295736287</c:v>
                </c:pt>
                <c:pt idx="4">
                  <c:v>0.61706931419502764</c:v>
                </c:pt>
                <c:pt idx="5">
                  <c:v>0.59993837337911982</c:v>
                </c:pt>
                <c:pt idx="6">
                  <c:v>0.60830294826007736</c:v>
                </c:pt>
                <c:pt idx="7">
                  <c:v>0.59996364775220123</c:v>
                </c:pt>
                <c:pt idx="8" formatCode="0.000">
                  <c:v>0.59516617554523921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0.98585802240185372</c:v>
                </c:pt>
                <c:pt idx="1">
                  <c:v>1.0079411139148322</c:v>
                </c:pt>
                <c:pt idx="2">
                  <c:v>0.944467614479785</c:v>
                </c:pt>
                <c:pt idx="3">
                  <c:v>0.9834096281503526</c:v>
                </c:pt>
                <c:pt idx="4">
                  <c:v>0.86652464708240851</c:v>
                </c:pt>
                <c:pt idx="5">
                  <c:v>0.79371094202324532</c:v>
                </c:pt>
                <c:pt idx="6">
                  <c:v>0.69428495181087635</c:v>
                </c:pt>
                <c:pt idx="7">
                  <c:v>0.66134197190590849</c:v>
                </c:pt>
                <c:pt idx="8">
                  <c:v>0.33090602054451212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0.54302658336303744</c:v>
                </c:pt>
                <c:pt idx="1">
                  <c:v>0.45409320605854375</c:v>
                </c:pt>
                <c:pt idx="2">
                  <c:v>0.43513360465205531</c:v>
                </c:pt>
                <c:pt idx="3">
                  <c:v>0.42856591782461861</c:v>
                </c:pt>
                <c:pt idx="4">
                  <c:v>0.3877685885612166</c:v>
                </c:pt>
                <c:pt idx="5">
                  <c:v>0.36312434876403737</c:v>
                </c:pt>
                <c:pt idx="6">
                  <c:v>0.38919180943524945</c:v>
                </c:pt>
                <c:pt idx="7">
                  <c:v>0.35136440420517412</c:v>
                </c:pt>
                <c:pt idx="8">
                  <c:v>0.34082115635491778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0.19895248945469854</c:v>
                </c:pt>
                <c:pt idx="1">
                  <c:v>0.19100271265123314</c:v>
                </c:pt>
                <c:pt idx="2">
                  <c:v>0.17471686130496034</c:v>
                </c:pt>
                <c:pt idx="3">
                  <c:v>0.21046898846186132</c:v>
                </c:pt>
                <c:pt idx="4">
                  <c:v>0.16511043487886717</c:v>
                </c:pt>
                <c:pt idx="5">
                  <c:v>0.15491218028270251</c:v>
                </c:pt>
                <c:pt idx="6">
                  <c:v>0.1617865021968965</c:v>
                </c:pt>
                <c:pt idx="7">
                  <c:v>0.1541664766965303</c:v>
                </c:pt>
                <c:pt idx="8">
                  <c:v>0.15400577128464851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6.6184681305864454E-2</c:v>
                </c:pt>
                <c:pt idx="1">
                  <c:v>6.4116548246196781E-2</c:v>
                </c:pt>
                <c:pt idx="2">
                  <c:v>6.7046414959424691E-2</c:v>
                </c:pt>
                <c:pt idx="3">
                  <c:v>6.2871002148044822E-2</c:v>
                </c:pt>
                <c:pt idx="4">
                  <c:v>6.0572978935865288E-2</c:v>
                </c:pt>
                <c:pt idx="5">
                  <c:v>6.1318865702996737E-2</c:v>
                </c:pt>
                <c:pt idx="6">
                  <c:v>6.2338629025899643E-2</c:v>
                </c:pt>
                <c:pt idx="7">
                  <c:v>6.3726725549962226E-2</c:v>
                </c:pt>
                <c:pt idx="8">
                  <c:v>6.4612314335447313E-2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1.4377483394030799</c:v>
                </c:pt>
                <c:pt idx="1">
                  <c:v>1.2211499601058566</c:v>
                </c:pt>
                <c:pt idx="2">
                  <c:v>0.86312982068631183</c:v>
                </c:pt>
                <c:pt idx="3">
                  <c:v>0.41939896328065895</c:v>
                </c:pt>
                <c:pt idx="4">
                  <c:v>0.24123105440949816</c:v>
                </c:pt>
                <c:pt idx="5">
                  <c:v>8.3618711030597356E-2</c:v>
                </c:pt>
                <c:pt idx="6">
                  <c:v>6.4654976430262171E-3</c:v>
                </c:pt>
                <c:pt idx="7">
                  <c:v>2.2803076939822971E-2</c:v>
                </c:pt>
                <c:pt idx="8" formatCode="0.000">
                  <c:v>2.2803076841605627E-2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0.21342911830163111</c:v>
                </c:pt>
                <c:pt idx="1">
                  <c:v>0.24424765628275399</c:v>
                </c:pt>
                <c:pt idx="2">
                  <c:v>0.22595084483568628</c:v>
                </c:pt>
                <c:pt idx="3">
                  <c:v>0.20625611048870213</c:v>
                </c:pt>
                <c:pt idx="4" formatCode="0.0">
                  <c:v>0.2572917693935165</c:v>
                </c:pt>
                <c:pt idx="5" formatCode="0.0">
                  <c:v>0.34031251819570135</c:v>
                </c:pt>
                <c:pt idx="6" formatCode="0.0">
                  <c:v>0.28244158470513869</c:v>
                </c:pt>
                <c:pt idx="7" formatCode="0.0">
                  <c:v>0.25542556812199102</c:v>
                </c:pt>
                <c:pt idx="8" formatCode="0.0">
                  <c:v>0.2408726631734526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0.16010312070683577</c:v>
                </c:pt>
                <c:pt idx="4" formatCode="0.0">
                  <c:v>0.16227462669124212</c:v>
                </c:pt>
                <c:pt idx="5" formatCode="0.0">
                  <c:v>0.14703449133361363</c:v>
                </c:pt>
                <c:pt idx="6" formatCode="0.0">
                  <c:v>0.14770433810467049</c:v>
                </c:pt>
                <c:pt idx="7" formatCode="0.0">
                  <c:v>0.14606333651593861</c:v>
                </c:pt>
                <c:pt idx="8" formatCode="0.0">
                  <c:v>0.140159955913673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-2.5836565849970405E-3</c:v>
                </c:pt>
                <c:pt idx="2">
                  <c:v>-6.6068558959146984E-3</c:v>
                </c:pt>
                <c:pt idx="3">
                  <c:v>-2.9039118970896727E-2</c:v>
                </c:pt>
                <c:pt idx="4">
                  <c:v>-3.7247590526309438E-2</c:v>
                </c:pt>
                <c:pt idx="5">
                  <c:v>-4.5583314950438325E-2</c:v>
                </c:pt>
                <c:pt idx="6">
                  <c:v>-6.1479563545406624E-2</c:v>
                </c:pt>
                <c:pt idx="7">
                  <c:v>-7.0267017143851529E-2</c:v>
                </c:pt>
                <c:pt idx="8">
                  <c:v>-7.8892597638147821E-2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4.0666663664043625</c:v>
                </c:pt>
                <c:pt idx="1">
                  <c:v>3.7702585566066307</c:v>
                </c:pt>
                <c:pt idx="2">
                  <c:v>3.2756544122999056</c:v>
                </c:pt>
                <c:pt idx="3">
                  <c:v>2.9330607870609393</c:v>
                </c:pt>
                <c:pt idx="4">
                  <c:v>2.576419852668419</c:v>
                </c:pt>
                <c:pt idx="5">
                  <c:v>2.3670616833846672</c:v>
                </c:pt>
                <c:pt idx="6">
                  <c:v>2.1544777891005005</c:v>
                </c:pt>
                <c:pt idx="7">
                  <c:v>2.0490284759052657</c:v>
                </c:pt>
                <c:pt idx="8">
                  <c:v>1.6789870404082767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326.00297480815277</c:v>
                </c:pt>
                <c:pt idx="1">
                  <c:v>291.15164905804073</c:v>
                </c:pt>
                <c:pt idx="2">
                  <c:v>254.54304980022832</c:v>
                </c:pt>
                <c:pt idx="3">
                  <c:v>180.94922769343412</c:v>
                </c:pt>
                <c:pt idx="4">
                  <c:v>117.9778127113416</c:v>
                </c:pt>
                <c:pt idx="5">
                  <c:v>57.3071571822679</c:v>
                </c:pt>
                <c:pt idx="6">
                  <c:v>2.1091345409663438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0.3057097585505853</c:v>
                </c:pt>
                <c:pt idx="1">
                  <c:v>0.33767605978554416</c:v>
                </c:pt>
                <c:pt idx="2">
                  <c:v>0.21128853029816788</c:v>
                </c:pt>
                <c:pt idx="3">
                  <c:v>0.13563217137699934</c:v>
                </c:pt>
                <c:pt idx="4">
                  <c:v>8.9997196921261957E-2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374.9536476568544</c:v>
                </c:pt>
                <c:pt idx="2">
                  <c:v>389.89066095890405</c:v>
                </c:pt>
                <c:pt idx="3">
                  <c:v>310.34757680608107</c:v>
                </c:pt>
                <c:pt idx="4">
                  <c:v>248.83032117416823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56.115313528008109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0.17836214476452539</c:v>
                </c:pt>
                <c:pt idx="2">
                  <c:v>0.21303325815559429</c:v>
                </c:pt>
                <c:pt idx="3">
                  <c:v>5.7474836247613646E-2</c:v>
                </c:pt>
                <c:pt idx="4">
                  <c:v>3.5842047047570456E-2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0.15883403573305263</c:v>
                </c:pt>
                <c:pt idx="2">
                  <c:v>0.12047257601946751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164.44006417528169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0.46644210774540706</c:v>
                </c:pt>
                <c:pt idx="1">
                  <c:v>0.42886382805456175</c:v>
                </c:pt>
                <c:pt idx="2">
                  <c:v>0.42362193421376426</c:v>
                </c:pt>
                <c:pt idx="3">
                  <c:v>0.41559353844814917</c:v>
                </c:pt>
                <c:pt idx="4">
                  <c:v>0.41937935543271809</c:v>
                </c:pt>
                <c:pt idx="5">
                  <c:v>0.34642821583464695</c:v>
                </c:pt>
                <c:pt idx="6">
                  <c:v>0.27523045618542569</c:v>
                </c:pt>
                <c:pt idx="7">
                  <c:v>0.24853564354849242</c:v>
                </c:pt>
                <c:pt idx="8">
                  <c:v>0.24320839993593457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120.41999999999999</c:v>
                </c:pt>
                <c:pt idx="2">
                  <c:v>112.93999999999998</c:v>
                </c:pt>
                <c:pt idx="3">
                  <c:v>110.67</c:v>
                </c:pt>
                <c:pt idx="4">
                  <c:v>96.472672222222229</c:v>
                </c:pt>
                <c:pt idx="5">
                  <c:v>82.275344444444443</c:v>
                </c:pt>
                <c:pt idx="6">
                  <c:v>68.07801666666667</c:v>
                </c:pt>
                <c:pt idx="7">
                  <c:v>53.880688888888898</c:v>
                </c:pt>
                <c:pt idx="8">
                  <c:v>39.683361111111125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0.798465975318146</c:v>
                </c:pt>
                <c:pt idx="1">
                  <c:v>0.80870502623533691</c:v>
                </c:pt>
                <c:pt idx="2">
                  <c:v>0.73757133383592832</c:v>
                </c:pt>
                <c:pt idx="3">
                  <c:v>0.81151442727628686</c:v>
                </c:pt>
                <c:pt idx="4">
                  <c:v>0.81320893924998094</c:v>
                </c:pt>
                <c:pt idx="5">
                  <c:v>0.81548825684378812</c:v>
                </c:pt>
                <c:pt idx="6">
                  <c:v>0.81871825486494554</c:v>
                </c:pt>
                <c:pt idx="7">
                  <c:v>0.82365043381858905</c:v>
                </c:pt>
                <c:pt idx="8">
                  <c:v>0.83211173728703858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37.874971984736341</c:v>
                </c:pt>
                <c:pt idx="1">
                  <c:v>45.446889559645747</c:v>
                </c:pt>
                <c:pt idx="2">
                  <c:v>53.37688955964574</c:v>
                </c:pt>
                <c:pt idx="3">
                  <c:v>50.315284154769309</c:v>
                </c:pt>
                <c:pt idx="4">
                  <c:v>48.944276311632052</c:v>
                </c:pt>
                <c:pt idx="5">
                  <c:v>31.56485414385434</c:v>
                </c:pt>
                <c:pt idx="6">
                  <c:v>9.4006565260889552</c:v>
                </c:pt>
                <c:pt idx="7">
                  <c:v>14.180652915265245</c:v>
                </c:pt>
                <c:pt idx="8">
                  <c:v>12.16735571671555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0.43929082932619623</c:v>
                </c:pt>
                <c:pt idx="1">
                  <c:v>0.51305001001181139</c:v>
                </c:pt>
                <c:pt idx="2">
                  <c:v>0.49720975912534826</c:v>
                </c:pt>
                <c:pt idx="3">
                  <c:v>0.42438636075210862</c:v>
                </c:pt>
                <c:pt idx="4">
                  <c:v>0.29079270876656094</c:v>
                </c:pt>
                <c:pt idx="5">
                  <c:v>0.27717626014340185</c:v>
                </c:pt>
                <c:pt idx="6">
                  <c:v>0.20001070295805595</c:v>
                </c:pt>
                <c:pt idx="7">
                  <c:v>0.22871140379013169</c:v>
                </c:pt>
                <c:pt idx="8">
                  <c:v>0.15290000000000006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3.3951892511495054</c:v>
                </c:pt>
                <c:pt idx="4">
                  <c:v>3.1898857167771979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0.71806852111964259</c:v>
                </c:pt>
                <c:pt idx="3">
                  <c:v>0.73356521507776107</c:v>
                </c:pt>
                <c:pt idx="4">
                  <c:v>0.34266393143965712</c:v>
                </c:pt>
                <c:pt idx="5">
                  <c:v>0.52367543131266836</c:v>
                </c:pt>
                <c:pt idx="6">
                  <c:v>0.16443301258348053</c:v>
                </c:pt>
                <c:pt idx="7">
                  <c:v>0</c:v>
                </c:pt>
                <c:pt idx="8">
                  <c:v>0.13590000000000002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0.29635488882697925</c:v>
                </c:pt>
                <c:pt idx="4">
                  <c:v>0.29573795173107259</c:v>
                </c:pt>
                <c:pt idx="5">
                  <c:v>0.29872370610802262</c:v>
                </c:pt>
                <c:pt idx="6">
                  <c:v>0.30164557382986407</c:v>
                </c:pt>
                <c:pt idx="7">
                  <c:v>0.31558574126000366</c:v>
                </c:pt>
                <c:pt idx="8">
                  <c:v>0.33936375164029686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222.14981179697179</c:v>
                </c:pt>
                <c:pt idx="6">
                  <c:v>300.30593930173802</c:v>
                </c:pt>
                <c:pt idx="7">
                  <c:v>336.76765353691201</c:v>
                </c:pt>
                <c:pt idx="8">
                  <c:v>366.09869832282851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0.33229352867282103</c:v>
                </c:pt>
                <c:pt idx="3">
                  <c:v>0.448468243412527</c:v>
                </c:pt>
                <c:pt idx="4">
                  <c:v>0.42554907050142188</c:v>
                </c:pt>
                <c:pt idx="5">
                  <c:v>0.44622031887806013</c:v>
                </c:pt>
                <c:pt idx="6">
                  <c:v>0.45051583068983986</c:v>
                </c:pt>
                <c:pt idx="7">
                  <c:v>0.46917399973676499</c:v>
                </c:pt>
                <c:pt idx="8">
                  <c:v>0.50417521527343212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461.8015363827987</c:v>
                </c:pt>
                <c:pt idx="5">
                  <c:v>544.24556838199601</c:v>
                </c:pt>
                <c:pt idx="6">
                  <c:v>572.47642382589913</c:v>
                </c:pt>
                <c:pt idx="7">
                  <c:v>589.51222452809236</c:v>
                </c:pt>
                <c:pt idx="8">
                  <c:v>600.18827776241153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0.16869773688026088</c:v>
                </c:pt>
                <c:pt idx="1">
                  <c:v>0.11861410243756307</c:v>
                </c:pt>
                <c:pt idx="2">
                  <c:v>0.11545362974913424</c:v>
                </c:pt>
                <c:pt idx="3">
                  <c:v>0.14391250000000003</c:v>
                </c:pt>
                <c:pt idx="4">
                  <c:v>0.14644988350283158</c:v>
                </c:pt>
                <c:pt idx="5">
                  <c:v>0.1439125</c:v>
                </c:pt>
                <c:pt idx="6">
                  <c:v>0.14861344468172966</c:v>
                </c:pt>
                <c:pt idx="7">
                  <c:v>0.14243382244778563</c:v>
                </c:pt>
                <c:pt idx="8">
                  <c:v>0.14110530422331205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2.3099999999999996</c:v>
                </c:pt>
                <c:pt idx="2">
                  <c:v>2.3199999999999994</c:v>
                </c:pt>
                <c:pt idx="3">
                  <c:v>2.3199999999999994</c:v>
                </c:pt>
                <c:pt idx="4">
                  <c:v>2.3199999999999994</c:v>
                </c:pt>
                <c:pt idx="5">
                  <c:v>2.3199999999998462</c:v>
                </c:pt>
                <c:pt idx="6">
                  <c:v>0.8586450001229472</c:v>
                </c:pt>
                <c:pt idx="7">
                  <c:v>0.84864500012294741</c:v>
                </c:pt>
                <c:pt idx="8">
                  <c:v>1.011183055577698E-2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0.27632818728709141</c:v>
                </c:pt>
                <c:pt idx="2">
                  <c:v>0.2796475620637171</c:v>
                </c:pt>
                <c:pt idx="3">
                  <c:v>0.27590082441085406</c:v>
                </c:pt>
                <c:pt idx="4">
                  <c:v>0.29495202845852891</c:v>
                </c:pt>
                <c:pt idx="5">
                  <c:v>0.27608320857272184</c:v>
                </c:pt>
                <c:pt idx="6">
                  <c:v>0.45812654088751575</c:v>
                </c:pt>
                <c:pt idx="7">
                  <c:v>0.44772725487222764</c:v>
                </c:pt>
                <c:pt idx="8">
                  <c:v>0.46506000000000014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1.115429992756606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0.27632818728709141</c:v>
                </c:pt>
                <c:pt idx="2">
                  <c:v>0.2796475620637171</c:v>
                </c:pt>
                <c:pt idx="3">
                  <c:v>0.27590082441085406</c:v>
                </c:pt>
                <c:pt idx="4">
                  <c:v>0.29495202845852891</c:v>
                </c:pt>
                <c:pt idx="5">
                  <c:v>0.27608320857272184</c:v>
                </c:pt>
                <c:pt idx="6">
                  <c:v>0.45812654088751575</c:v>
                </c:pt>
                <c:pt idx="7">
                  <c:v>0.44772725487222764</c:v>
                </c:pt>
                <c:pt idx="8">
                  <c:v>0.46506000000000014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1416.1439623556023</c:v>
                </c:pt>
                <c:pt idx="1">
                  <c:v>1738.1376967835899</c:v>
                </c:pt>
                <c:pt idx="2">
                  <c:v>2063.4489712882237</c:v>
                </c:pt>
                <c:pt idx="3">
                  <c:v>2302.9778572856521</c:v>
                </c:pt>
                <c:pt idx="4">
                  <c:v>2605.01037696191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1508.9861111111111</c:v>
                </c:pt>
                <c:pt idx="2">
                  <c:v>1243.327777777778</c:v>
                </c:pt>
                <c:pt idx="3">
                  <c:v>402.3653610619225</c:v>
                </c:pt>
                <c:pt idx="4">
                  <c:v>190.92322355555552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638.11028426265909</c:v>
                </c:pt>
                <c:pt idx="4">
                  <c:v>663.32146950007927</c:v>
                </c:pt>
                <c:pt idx="5">
                  <c:v>566.62381355923503</c:v>
                </c:pt>
                <c:pt idx="6">
                  <c:v>466.23594120112762</c:v>
                </c:pt>
                <c:pt idx="7">
                  <c:v>382.36184846213126</c:v>
                </c:pt>
                <c:pt idx="8">
                  <c:v>362.34047486646995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853.08611111111111</c:v>
                </c:pt>
                <c:pt idx="2">
                  <c:v>729.71944444444455</c:v>
                </c:pt>
                <c:pt idx="3">
                  <c:v>786.73824260000015</c:v>
                </c:pt>
                <c:pt idx="4">
                  <c:v>687.24336953333329</c:v>
                </c:pt>
                <c:pt idx="5">
                  <c:v>587.74849646666678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204.25277777777774</c:v>
                </c:pt>
                <c:pt idx="2">
                  <c:v>232.48611111111114</c:v>
                </c:pt>
                <c:pt idx="3">
                  <c:v>187.05333411402086</c:v>
                </c:pt>
                <c:pt idx="4">
                  <c:v>124.67791490055971</c:v>
                </c:pt>
                <c:pt idx="5">
                  <c:v>76.641487238433839</c:v>
                </c:pt>
                <c:pt idx="6">
                  <c:v>16.470831619640524</c:v>
                </c:pt>
                <c:pt idx="7">
                  <c:v>28.411106825819815</c:v>
                </c:pt>
                <c:pt idx="8">
                  <c:v>16.297004916391678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9.4048320296351502E-8</c:v>
                </c:pt>
                <c:pt idx="6">
                  <c:v>5.1453972451787472E-8</c:v>
                </c:pt>
                <c:pt idx="7">
                  <c:v>0</c:v>
                </c:pt>
                <c:pt idx="8">
                  <c:v>9.4729829778018917E-8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21.817592343262898</c:v>
                </c:pt>
                <c:pt idx="4">
                  <c:v>9.5751949176537696</c:v>
                </c:pt>
                <c:pt idx="5">
                  <c:v>13.704953529803571</c:v>
                </c:pt>
                <c:pt idx="6">
                  <c:v>4.1273887057767844</c:v>
                </c:pt>
                <c:pt idx="7">
                  <c:v>0</c:v>
                </c:pt>
                <c:pt idx="8">
                  <c:v>2.0997031119256087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963.29047185982893</c:v>
                </c:pt>
                <c:pt idx="4">
                  <c:v>1416.1439623556023</c:v>
                </c:pt>
                <c:pt idx="5">
                  <c:v>1738.1376967835899</c:v>
                </c:pt>
                <c:pt idx="6">
                  <c:v>2063.4489712882237</c:v>
                </c:pt>
                <c:pt idx="7">
                  <c:v>2302.9778572856521</c:v>
                </c:pt>
                <c:pt idx="8">
                  <c:v>2605.01037696191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46.380555555555524</c:v>
                </c:pt>
                <c:pt idx="1">
                  <c:v>106.05833333333329</c:v>
                </c:pt>
                <c:pt idx="2">
                  <c:v>167.81666666666666</c:v>
                </c:pt>
                <c:pt idx="3">
                  <c:v>396.18905140466671</c:v>
                </c:pt>
                <c:pt idx="4">
                  <c:v>598.44001241784861</c:v>
                </c:pt>
                <c:pt idx="5">
                  <c:v>691.72685981608504</c:v>
                </c:pt>
                <c:pt idx="6">
                  <c:v>748.72649793058804</c:v>
                </c:pt>
                <c:pt idx="7">
                  <c:v>738.87482329577597</c:v>
                </c:pt>
                <c:pt idx="8">
                  <c:v>741.9234006837579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0.51388888888888917</c:v>
                </c:pt>
                <c:pt idx="3">
                  <c:v>1.9305913338364782</c:v>
                </c:pt>
                <c:pt idx="4">
                  <c:v>0.22302960000000019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7.1619566504376531</c:v>
                </c:pt>
                <c:pt idx="7">
                  <c:v>14.476397824315869</c:v>
                </c:pt>
                <c:pt idx="8">
                  <c:v>65.727563196095772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1508.9861111111111</c:v>
                </c:pt>
                <c:pt idx="2">
                  <c:v>1243.327777777778</c:v>
                </c:pt>
                <c:pt idx="3">
                  <c:v>402.3653610619225</c:v>
                </c:pt>
                <c:pt idx="4">
                  <c:v>190.92322355555552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638.11028426265909</c:v>
                </c:pt>
                <c:pt idx="4">
                  <c:v>663.32146950007927</c:v>
                </c:pt>
                <c:pt idx="5">
                  <c:v>566.62381355923503</c:v>
                </c:pt>
                <c:pt idx="6">
                  <c:v>466.23594120112762</c:v>
                </c:pt>
                <c:pt idx="7">
                  <c:v>382.36184846213126</c:v>
                </c:pt>
                <c:pt idx="8">
                  <c:v>362.34047486646995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853.08611111111111</c:v>
                </c:pt>
                <c:pt idx="2">
                  <c:v>729.71944444444455</c:v>
                </c:pt>
                <c:pt idx="3">
                  <c:v>786.73824260000015</c:v>
                </c:pt>
                <c:pt idx="4">
                  <c:v>687.24336953333329</c:v>
                </c:pt>
                <c:pt idx="5">
                  <c:v>587.74849646666678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204.25277777777774</c:v>
                </c:pt>
                <c:pt idx="2">
                  <c:v>232.48611111111114</c:v>
                </c:pt>
                <c:pt idx="3">
                  <c:v>187.05333411402086</c:v>
                </c:pt>
                <c:pt idx="4">
                  <c:v>124.67791490055971</c:v>
                </c:pt>
                <c:pt idx="5">
                  <c:v>76.641487238433839</c:v>
                </c:pt>
                <c:pt idx="6">
                  <c:v>16.470831619640524</c:v>
                </c:pt>
                <c:pt idx="7">
                  <c:v>28.411106825819815</c:v>
                </c:pt>
                <c:pt idx="8">
                  <c:v>16.297004916391678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9.4048320296351502E-8</c:v>
                </c:pt>
                <c:pt idx="6">
                  <c:v>5.1453972451787472E-8</c:v>
                </c:pt>
                <c:pt idx="7">
                  <c:v>0</c:v>
                </c:pt>
                <c:pt idx="8">
                  <c:v>9.4729829778018917E-8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21.817592343262898</c:v>
                </c:pt>
                <c:pt idx="4">
                  <c:v>9.5751949176537696</c:v>
                </c:pt>
                <c:pt idx="5">
                  <c:v>13.704953529803571</c:v>
                </c:pt>
                <c:pt idx="6">
                  <c:v>4.1273887057767844</c:v>
                </c:pt>
                <c:pt idx="7">
                  <c:v>0</c:v>
                </c:pt>
                <c:pt idx="8">
                  <c:v>2.0997031119256087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963.29047185982893</c:v>
                </c:pt>
                <c:pt idx="4">
                  <c:v>1416.1439623556023</c:v>
                </c:pt>
                <c:pt idx="5">
                  <c:v>1738.1376967835899</c:v>
                </c:pt>
                <c:pt idx="6">
                  <c:v>2063.4489712882237</c:v>
                </c:pt>
                <c:pt idx="7">
                  <c:v>2302.9778572856521</c:v>
                </c:pt>
                <c:pt idx="8">
                  <c:v>2605.01037696191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46.380555555555524</c:v>
                </c:pt>
                <c:pt idx="1">
                  <c:v>106.05833333333329</c:v>
                </c:pt>
                <c:pt idx="2">
                  <c:v>167.81666666666666</c:v>
                </c:pt>
                <c:pt idx="3">
                  <c:v>396.18905140466671</c:v>
                </c:pt>
                <c:pt idx="4">
                  <c:v>598.44001241784861</c:v>
                </c:pt>
                <c:pt idx="5">
                  <c:v>691.72685981608504</c:v>
                </c:pt>
                <c:pt idx="6">
                  <c:v>748.72649793058804</c:v>
                </c:pt>
                <c:pt idx="7">
                  <c:v>738.87482329577597</c:v>
                </c:pt>
                <c:pt idx="8">
                  <c:v>741.9234006837579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0.51388888888888917</c:v>
                </c:pt>
                <c:pt idx="3">
                  <c:v>1.9305913338364782</c:v>
                </c:pt>
                <c:pt idx="4">
                  <c:v>0.22302960000000019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7.1619566504376531</c:v>
                </c:pt>
                <c:pt idx="7">
                  <c:v>14.476397824315869</c:v>
                </c:pt>
                <c:pt idx="8">
                  <c:v>65.727563196095772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44.59444444444447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727.60277777777821</c:v>
                </c:pt>
                <c:pt idx="2">
                  <c:v>78.126831566666667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631.72500000000014</c:v>
                </c:pt>
                <c:pt idx="2">
                  <c:v>663.32146950007927</c:v>
                </c:pt>
                <c:pt idx="3">
                  <c:v>466.23594120112762</c:v>
                </c:pt>
                <c:pt idx="4">
                  <c:v>362.34047486646995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916.07777777777801</c:v>
                </c:pt>
                <c:pt idx="1">
                  <c:v>729.71944444444455</c:v>
                </c:pt>
                <c:pt idx="2">
                  <c:v>687.24336953333329</c:v>
                </c:pt>
                <c:pt idx="3">
                  <c:v>488.25362340000004</c:v>
                </c:pt>
                <c:pt idx="4">
                  <c:v>289.2638772666669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145.74999999999997</c:v>
                </c:pt>
                <c:pt idx="1">
                  <c:v>232.48611111111114</c:v>
                </c:pt>
                <c:pt idx="2">
                  <c:v>124.67791490055971</c:v>
                </c:pt>
                <c:pt idx="3">
                  <c:v>16.470831619640524</c:v>
                </c:pt>
                <c:pt idx="4">
                  <c:v>16.297004916391678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829.34941267197394</c:v>
                </c:pt>
                <c:pt idx="3">
                  <c:v>878.28597306703512</c:v>
                </c:pt>
                <c:pt idx="4">
                  <c:v>988.10806022696829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72.102777777777803</c:v>
                </c:pt>
                <c:pt idx="2">
                  <c:v>586.79454968362836</c:v>
                </c:pt>
                <c:pt idx="3">
                  <c:v>1185.1629982211884</c:v>
                </c:pt>
                <c:pt idx="4">
                  <c:v>1616.9023167349417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45.619444444444412</c:v>
                </c:pt>
                <c:pt idx="1">
                  <c:v>162.13333333333333</c:v>
                </c:pt>
                <c:pt idx="2">
                  <c:v>592.44564335308019</c:v>
                </c:pt>
                <c:pt idx="3">
                  <c:v>745.28059369207938</c:v>
                </c:pt>
                <c:pt idx="4">
                  <c:v>741.88220583839382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23.125000000000007</c:v>
                </c:pt>
                <c:pt idx="2">
                  <c:v>9.7982245176537699</c:v>
                </c:pt>
                <c:pt idx="3">
                  <c:v>4.1273887057767844</c:v>
                </c:pt>
                <c:pt idx="4">
                  <c:v>2.0997031119256087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5.1453972451787472E-8</c:v>
                </c:pt>
                <c:pt idx="4">
                  <c:v>9.4729829778018917E-8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38.841866280000005</c:v>
                </c:pt>
                <c:pt idx="3">
                  <c:v>7.1619566504376531</c:v>
                </c:pt>
                <c:pt idx="4">
                  <c:v>65.727563196095772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687.24336953333329</c:v>
                </c:pt>
                <c:pt idx="1">
                  <c:v>587.74849646666678</c:v>
                </c:pt>
                <c:pt idx="2">
                  <c:v>488.25362340000004</c:v>
                </c:pt>
                <c:pt idx="3">
                  <c:v>388.7587503333333</c:v>
                </c:pt>
                <c:pt idx="4">
                  <c:v>289.2638772666669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1508.9861111111111</c:v>
                </c:pt>
                <c:pt idx="2">
                  <c:v>1243.327777777778</c:v>
                </c:pt>
                <c:pt idx="3">
                  <c:v>402.3653610619225</c:v>
                </c:pt>
                <c:pt idx="4">
                  <c:v>190.92322355555552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638.11028426265909</c:v>
                </c:pt>
                <c:pt idx="4">
                  <c:v>663.32146950007927</c:v>
                </c:pt>
                <c:pt idx="5">
                  <c:v>566.62381355923503</c:v>
                </c:pt>
                <c:pt idx="6">
                  <c:v>466.23594120112762</c:v>
                </c:pt>
                <c:pt idx="7">
                  <c:v>382.36184846213126</c:v>
                </c:pt>
                <c:pt idx="8">
                  <c:v>362.34047486646995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853.08611111111111</c:v>
                </c:pt>
                <c:pt idx="2">
                  <c:v>729.71944444444455</c:v>
                </c:pt>
                <c:pt idx="3">
                  <c:v>786.73824260000015</c:v>
                </c:pt>
                <c:pt idx="4">
                  <c:v>687.24336953333329</c:v>
                </c:pt>
                <c:pt idx="5">
                  <c:v>587.74849646666678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204.25277777777774</c:v>
                </c:pt>
                <c:pt idx="2">
                  <c:v>232.48611111111114</c:v>
                </c:pt>
                <c:pt idx="3">
                  <c:v>187.05333411402086</c:v>
                </c:pt>
                <c:pt idx="4">
                  <c:v>124.67791490055971</c:v>
                </c:pt>
                <c:pt idx="5">
                  <c:v>76.641487238433839</c:v>
                </c:pt>
                <c:pt idx="6">
                  <c:v>16.470831619640524</c:v>
                </c:pt>
                <c:pt idx="7">
                  <c:v>28.411106825819815</c:v>
                </c:pt>
                <c:pt idx="8">
                  <c:v>16.297004916391678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9.4048320296351502E-8</c:v>
                </c:pt>
                <c:pt idx="6">
                  <c:v>5.1453972451787472E-8</c:v>
                </c:pt>
                <c:pt idx="7">
                  <c:v>0</c:v>
                </c:pt>
                <c:pt idx="8">
                  <c:v>9.4729829778018917E-8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21.817592343262898</c:v>
                </c:pt>
                <c:pt idx="4">
                  <c:v>9.5751949176537696</c:v>
                </c:pt>
                <c:pt idx="5">
                  <c:v>13.704953529803571</c:v>
                </c:pt>
                <c:pt idx="6">
                  <c:v>4.1273887057767844</c:v>
                </c:pt>
                <c:pt idx="7">
                  <c:v>0</c:v>
                </c:pt>
                <c:pt idx="8">
                  <c:v>2.0997031119256087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963.29047185982893</c:v>
                </c:pt>
                <c:pt idx="4">
                  <c:v>1416.1439623556023</c:v>
                </c:pt>
                <c:pt idx="5">
                  <c:v>1738.1376967835899</c:v>
                </c:pt>
                <c:pt idx="6">
                  <c:v>2063.4489712882237</c:v>
                </c:pt>
                <c:pt idx="7">
                  <c:v>2302.9778572856521</c:v>
                </c:pt>
                <c:pt idx="8">
                  <c:v>2605.01037696191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46.380555555555524</c:v>
                </c:pt>
                <c:pt idx="1">
                  <c:v>106.05833333333329</c:v>
                </c:pt>
                <c:pt idx="2">
                  <c:v>167.81666666666666</c:v>
                </c:pt>
                <c:pt idx="3">
                  <c:v>396.18905140466671</c:v>
                </c:pt>
                <c:pt idx="4">
                  <c:v>598.44001241784861</c:v>
                </c:pt>
                <c:pt idx="5">
                  <c:v>691.72685981608504</c:v>
                </c:pt>
                <c:pt idx="6">
                  <c:v>748.72649793058804</c:v>
                </c:pt>
                <c:pt idx="7">
                  <c:v>738.87482329577597</c:v>
                </c:pt>
                <c:pt idx="8">
                  <c:v>741.9234006837579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0.51388888888888917</c:v>
                </c:pt>
                <c:pt idx="3">
                  <c:v>1.9305913338364782</c:v>
                </c:pt>
                <c:pt idx="4">
                  <c:v>0.22302960000000019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7.1619566504376531</c:v>
                </c:pt>
                <c:pt idx="7">
                  <c:v>14.476397824315869</c:v>
                </c:pt>
                <c:pt idx="8">
                  <c:v>65.727563196095772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2158.8583387093176</c:v>
                </c:pt>
                <c:pt idx="1">
                  <c:v>2534.2516341917644</c:v>
                </c:pt>
                <c:pt idx="2">
                  <c:v>2836.9010783014596</c:v>
                </c:pt>
                <c:pt idx="3">
                  <c:v>3070.2637874072484</c:v>
                </c:pt>
                <c:pt idx="4">
                  <c:v>3367.4301888806403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3690.5481767806327</c:v>
                </c:pt>
                <c:pt idx="1">
                  <c:v>3683.2032350878626</c:v>
                </c:pt>
                <c:pt idx="2">
                  <c:v>3787.2632541968105</c:v>
                </c:pt>
                <c:pt idx="3">
                  <c:v>3841.3843862027124</c:v>
                </c:pt>
                <c:pt idx="4">
                  <c:v>4016.9348379018516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592.44564335308019</c:v>
                </c:pt>
                <c:pt idx="1">
                  <c:v>686.11596555162021</c:v>
                </c:pt>
                <c:pt idx="2">
                  <c:v>745.28059369207938</c:v>
                </c:pt>
                <c:pt idx="3">
                  <c:v>735.54636058848507</c:v>
                </c:pt>
                <c:pt idx="4">
                  <c:v>741.88220583839382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690.45046499602893</c:v>
                </c:pt>
                <c:pt idx="4">
                  <c:v>829.34941267197394</c:v>
                </c:pt>
                <c:pt idx="5">
                  <c:v>869.77852042097663</c:v>
                </c:pt>
                <c:pt idx="6">
                  <c:v>878.28597306703512</c:v>
                </c:pt>
                <c:pt idx="7">
                  <c:v>918.87484483679998</c:v>
                </c:pt>
                <c:pt idx="8">
                  <c:v>988.10806022696829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C-4907-BD91-17597982D3F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72.102777777777803</c:v>
                </c:pt>
                <c:pt idx="3">
                  <c:v>272.8400068638</c:v>
                </c:pt>
                <c:pt idx="4">
                  <c:v>586.79454968362836</c:v>
                </c:pt>
                <c:pt idx="5">
                  <c:v>868.3591763626132</c:v>
                </c:pt>
                <c:pt idx="6">
                  <c:v>1185.1629982211884</c:v>
                </c:pt>
                <c:pt idx="7">
                  <c:v>1384.1030124488525</c:v>
                </c:pt>
                <c:pt idx="8">
                  <c:v>1616.9023167349417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C-4907-BD91-17597982D3F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45.619444444444412</c:v>
                </c:pt>
                <c:pt idx="1">
                  <c:v>100.46666666666664</c:v>
                </c:pt>
                <c:pt idx="2">
                  <c:v>162.13333333333333</c:v>
                </c:pt>
                <c:pt idx="3">
                  <c:v>390.58186376999998</c:v>
                </c:pt>
                <c:pt idx="4">
                  <c:v>592.44564335308019</c:v>
                </c:pt>
                <c:pt idx="5">
                  <c:v>686.11596555162021</c:v>
                </c:pt>
                <c:pt idx="6">
                  <c:v>745.28059369207938</c:v>
                </c:pt>
                <c:pt idx="7">
                  <c:v>735.54636058848507</c:v>
                </c:pt>
                <c:pt idx="8">
                  <c:v>741.88220583839382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'[4]Electricity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</c:v>
                </c:pt>
                <c:pt idx="2">
                  <c:v>154.88273110000003</c:v>
                </c:pt>
                <c:pt idx="3">
                  <c:v>206.96633389455391</c:v>
                </c:pt>
                <c:pt idx="4">
                  <c:v>69.950887764646879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271.87266946689562</c:v>
                </c:pt>
                <c:pt idx="6">
                  <c:v>201.70425876178675</c:v>
                </c:pt>
                <c:pt idx="7">
                  <c:v>165.69531615285393</c:v>
                </c:pt>
                <c:pt idx="8">
                  <c:v>54.819258980037368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121.7344671314809</c:v>
                </c:pt>
                <c:pt idx="8">
                  <c:v>109.89565849227829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2.1825540000000001</c:v>
                </c:pt>
                <c:pt idx="7">
                  <c:v>7.6177748400000027</c:v>
                </c:pt>
                <c:pt idx="8">
                  <c:v>16.085199600000003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4.0651060319999992</c:v>
                </c:pt>
                <c:pt idx="7">
                  <c:v>6.8586229843158666</c:v>
                </c:pt>
                <c:pt idx="8">
                  <c:v>38.57688489609577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6.3294066000000022</c:v>
                </c:pt>
                <c:pt idx="6">
                  <c:v>0.91429661843765309</c:v>
                </c:pt>
                <c:pt idx="7">
                  <c:v>0</c:v>
                </c:pt>
                <c:pt idx="8">
                  <c:v>9.7427186999999993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540.02393089535008</c:v>
                </c:pt>
                <c:pt idx="7">
                  <c:v>500.48211600000002</c:v>
                </c:pt>
                <c:pt idx="8">
                  <c:v>615.53547600000002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868.65286800000013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1530.7426941283175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14.039999999999997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6.2299319983644779</c:v>
                </c:pt>
                <c:pt idx="7">
                  <c:v>6.2503232338584276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15.666244434778998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23.530022746659085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73.767699744100057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8.2891468343461394</c:v>
                </c:pt>
                <c:pt idx="1">
                  <c:v>0</c:v>
                </c:pt>
                <c:pt idx="2">
                  <c:v>0</c:v>
                </c:pt>
                <c:pt idx="3">
                  <c:v>14.225746149999996</c:v>
                </c:pt>
                <c:pt idx="4">
                  <c:v>18.056473049999994</c:v>
                </c:pt>
                <c:pt idx="5">
                  <c:v>21.383531399999999</c:v>
                </c:pt>
                <c:pt idx="6">
                  <c:v>24.710589750000004</c:v>
                </c:pt>
                <c:pt idx="7">
                  <c:v>28.0377222125</c:v>
                </c:pt>
                <c:pt idx="8">
                  <c:v>31.364854674999997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2.1934760690366804</c:v>
                </c:pt>
                <c:pt idx="1">
                  <c:v>1.920022581362558</c:v>
                </c:pt>
                <c:pt idx="2">
                  <c:v>0</c:v>
                </c:pt>
                <c:pt idx="3">
                  <c:v>2.0172687183416347</c:v>
                </c:pt>
                <c:pt idx="4">
                  <c:v>3.8337570849539913</c:v>
                </c:pt>
                <c:pt idx="5">
                  <c:v>1.3165694193089292</c:v>
                </c:pt>
                <c:pt idx="6">
                  <c:v>1.1462099173716076</c:v>
                </c:pt>
                <c:pt idx="7">
                  <c:v>1.3165592965771435</c:v>
                </c:pt>
                <c:pt idx="8">
                  <c:v>1.3706475106340703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509.07035892189498</c:v>
                </c:pt>
                <c:pt idx="5">
                  <c:v>566.17169323609824</c:v>
                </c:pt>
                <c:pt idx="6">
                  <c:v>0</c:v>
                </c:pt>
                <c:pt idx="7">
                  <c:v>0</c:v>
                </c:pt>
                <c:pt idx="8">
                  <c:v>3.9595859506745792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7.5000446378325407E-4</c:v>
                </c:pt>
                <c:pt idx="4">
                  <c:v>0.36439189108646536</c:v>
                </c:pt>
                <c:pt idx="5">
                  <c:v>0.43622566337929475</c:v>
                </c:pt>
                <c:pt idx="6">
                  <c:v>1.3989576901790917</c:v>
                </c:pt>
                <c:pt idx="7">
                  <c:v>1.6472897644149158</c:v>
                </c:pt>
                <c:pt idx="8">
                  <c:v>9.0730037825111332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5.0934923485975272</c:v>
                </c:pt>
                <c:pt idx="8">
                  <c:v>4.5981447067898866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39.000934999999991</c:v>
                </c:pt>
                <c:pt idx="2">
                  <c:v>34.347166999999999</c:v>
                </c:pt>
                <c:pt idx="3">
                  <c:v>28.86276624244995</c:v>
                </c:pt>
                <c:pt idx="4">
                  <c:v>23.129902387642126</c:v>
                </c:pt>
                <c:pt idx="5">
                  <c:v>17.007015500706927</c:v>
                </c:pt>
                <c:pt idx="6">
                  <c:v>14.071098734802792</c:v>
                </c:pt>
                <c:pt idx="7">
                  <c:v>12.564448416437404</c:v>
                </c:pt>
                <c:pt idx="8">
                  <c:v>7.9252828443530277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-17.799559999999989</c:v>
                </c:pt>
                <c:pt idx="3">
                  <c:v>-12.36975696104998</c:v>
                </c:pt>
                <c:pt idx="4">
                  <c:v>-7.3041797013606704</c:v>
                </c:pt>
                <c:pt idx="5">
                  <c:v>-3.733247305033228</c:v>
                </c:pt>
                <c:pt idx="6">
                  <c:v>-1.9187861911094719</c:v>
                </c:pt>
                <c:pt idx="7">
                  <c:v>-0.80198606913430248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</c:v>
                </c:pt>
                <c:pt idx="5">
                  <c:v>3.9478324999999996</c:v>
                </c:pt>
                <c:pt idx="6">
                  <c:v>3.9657851468702319</c:v>
                </c:pt>
                <c:pt idx="7">
                  <c:v>3.9657851468702319</c:v>
                </c:pt>
                <c:pt idx="8">
                  <c:v>2.3201559999999999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2.5723418167711771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4.1709417083824771</c:v>
                </c:pt>
                <c:pt idx="7">
                  <c:v>4.1716588681348004</c:v>
                </c:pt>
                <c:pt idx="8">
                  <c:v>6.3371749999999993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</c:v>
                </c:pt>
                <c:pt idx="1">
                  <c:v>-8.5845319999999976</c:v>
                </c:pt>
                <c:pt idx="2">
                  <c:v>-7.3550550000000001</c:v>
                </c:pt>
                <c:pt idx="3">
                  <c:v>-5.1247086050447894</c:v>
                </c:pt>
                <c:pt idx="4">
                  <c:v>-2.4696426315789473</c:v>
                </c:pt>
                <c:pt idx="5">
                  <c:v>-1.734073353658536</c:v>
                </c:pt>
                <c:pt idx="6">
                  <c:v>-1.1095536620799151</c:v>
                </c:pt>
                <c:pt idx="7">
                  <c:v>-0.51941132010670432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10.263044999999991</c:v>
                </c:pt>
                <c:pt idx="1">
                  <c:v>9.2539440000000024</c:v>
                </c:pt>
                <c:pt idx="2">
                  <c:v>11.367604</c:v>
                </c:pt>
                <c:pt idx="3">
                  <c:v>6.8329448067263865</c:v>
                </c:pt>
                <c:pt idx="4">
                  <c:v>5.3508923684210519</c:v>
                </c:pt>
                <c:pt idx="5">
                  <c:v>6.1655941463414639</c:v>
                </c:pt>
                <c:pt idx="6">
                  <c:v>7.0271731931727937</c:v>
                </c:pt>
                <c:pt idx="7">
                  <c:v>7.6180326948983277</c:v>
                </c:pt>
                <c:pt idx="8">
                  <c:v>8.6573309999999992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39.000934999999991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2.5354079999999999</c:v>
                </c:pt>
                <c:pt idx="6">
                  <c:v>2.2054880000000003</c:v>
                </c:pt>
                <c:pt idx="7">
                  <c:v>1.923837</c:v>
                </c:pt>
                <c:pt idx="8">
                  <c:v>1.5307426941283175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2.4793999080000004</c:v>
                </c:pt>
                <c:pt idx="6">
                  <c:v>2.5189417228953506</c:v>
                </c:pt>
                <c:pt idx="7">
                  <c:v>2.4793999080000004</c:v>
                </c:pt>
                <c:pt idx="8">
                  <c:v>2.5944532680000001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-0.15825956859574469</c:v>
                </c:pt>
                <c:pt idx="6">
                  <c:v>-0.10495590512063631</c:v>
                </c:pt>
                <c:pt idx="7">
                  <c:v>-5.0599998122448989E-2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39.000934999999991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</c:v>
                </c:pt>
                <c:pt idx="1">
                  <c:v>-8.5845319999999976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36.477854541044856</c:v>
                </c:pt>
                <c:pt idx="2">
                  <c:v>92.476286404939088</c:v>
                </c:pt>
                <c:pt idx="3">
                  <c:v>67.453917136071951</c:v>
                </c:pt>
                <c:pt idx="4">
                  <c:v>107.38994097541119</c:v>
                </c:pt>
                <c:pt idx="5">
                  <c:v>108.41137278207381</c:v>
                </c:pt>
                <c:pt idx="6">
                  <c:v>116.04803803134637</c:v>
                </c:pt>
                <c:pt idx="7">
                  <c:v>116.6772496130851</c:v>
                </c:pt>
                <c:pt idx="8">
                  <c:v>177.35480880571805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73.140227943451151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118.59373637709632</c:v>
                </c:pt>
                <c:pt idx="7">
                  <c:v>118.61412761259028</c:v>
                </c:pt>
                <c:pt idx="8">
                  <c:v>180.18694910435028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452.79814031845314</c:v>
                </c:pt>
                <c:pt idx="4">
                  <c:v>268.05115154961607</c:v>
                </c:pt>
                <c:pt idx="5">
                  <c:v>246.59347455217511</c:v>
                </c:pt>
                <c:pt idx="6">
                  <c:v>226.95240679187467</c:v>
                </c:pt>
                <c:pt idx="7">
                  <c:v>209.82363226813283</c:v>
                </c:pt>
                <c:pt idx="8">
                  <c:v>135.65843048052318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14.039999999999997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10.999999999999996</c:v>
                </c:pt>
                <c:pt idx="5">
                  <c:v>13.25</c:v>
                </c:pt>
                <c:pt idx="6">
                  <c:v>13.760453422525794</c:v>
                </c:pt>
                <c:pt idx="7">
                  <c:v>13.760453422525794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6.2299319983644779</c:v>
                </c:pt>
                <c:pt idx="7">
                  <c:v>6.2503232338584276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15.666244434778998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23.530022746659085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73.767699744100057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39.000935000000005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-8.1813240000000018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64.026276696934488</c:v>
                </c:pt>
                <c:pt idx="1">
                  <c:v>60.140611663832871</c:v>
                </c:pt>
                <c:pt idx="2">
                  <c:v>57.641874829990051</c:v>
                </c:pt>
                <c:pt idx="3">
                  <c:v>56.200657656435176</c:v>
                </c:pt>
                <c:pt idx="4">
                  <c:v>51.766969531741381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26.307061000000004</c:v>
                </c:pt>
                <c:pt idx="2">
                  <c:v>23.359879000000031</c:v>
                </c:pt>
                <c:pt idx="3">
                  <c:v>23.450933881399955</c:v>
                </c:pt>
                <c:pt idx="4">
                  <c:v>21.973795686281452</c:v>
                </c:pt>
                <c:pt idx="5">
                  <c:v>19.114437195673702</c:v>
                </c:pt>
                <c:pt idx="6">
                  <c:v>17.700948543693325</c:v>
                </c:pt>
                <c:pt idx="7">
                  <c:v>16.855954695900628</c:v>
                </c:pt>
                <c:pt idx="8">
                  <c:v>12.523427551142913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11.351183806726386</c:v>
                </c:pt>
                <c:pt idx="4">
                  <c:v>10.909551368421052</c:v>
                </c:pt>
                <c:pt idx="5">
                  <c:v>10.89045414634146</c:v>
                </c:pt>
                <c:pt idx="6">
                  <c:v>11.043304193172794</c:v>
                </c:pt>
                <c:pt idx="7">
                  <c:v>11.031744694898329</c:v>
                </c:pt>
                <c:pt idx="8">
                  <c:v>11.108281999999999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4.6194738177747148</c:v>
                </c:pt>
                <c:pt idx="7">
                  <c:v>4.3526369098775524</c:v>
                </c:pt>
                <c:pt idx="8">
                  <c:v>4.125195962128319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7.4792786722906994</c:v>
                </c:pt>
                <c:pt idx="4">
                  <c:v>7.0810148222901734</c:v>
                </c:pt>
                <c:pt idx="5">
                  <c:v>6.4958738412214272</c:v>
                </c:pt>
                <c:pt idx="6">
                  <c:v>5.5676108126779118</c:v>
                </c:pt>
                <c:pt idx="7">
                  <c:v>5.8216018076500315</c:v>
                </c:pt>
                <c:pt idx="8">
                  <c:v>5.9368386074823505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2.2539970233455731</c:v>
                </c:pt>
                <c:pt idx="4">
                  <c:v>2.344757290200286</c:v>
                </c:pt>
                <c:pt idx="5">
                  <c:v>1.996645728813246</c:v>
                </c:pt>
                <c:pt idx="6">
                  <c:v>1.6352493883240591</c:v>
                </c:pt>
                <c:pt idx="7">
                  <c:v>1.333302654463673</c:v>
                </c:pt>
                <c:pt idx="8">
                  <c:v>1.261225709519292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0.23213411416463239</c:v>
                </c:pt>
                <c:pt idx="1">
                  <c:v>0.27114421434283792</c:v>
                </c:pt>
                <c:pt idx="2">
                  <c:v>0.24638992813682112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0.9721477856571622</c:v>
                </c:pt>
                <c:pt idx="2">
                  <c:v>1.5101190718631785</c:v>
                </c:pt>
                <c:pt idx="3">
                  <c:v>2.5779344141264491</c:v>
                </c:pt>
                <c:pt idx="4">
                  <c:v>3.3058754559596184</c:v>
                </c:pt>
                <c:pt idx="5">
                  <c:v>3.6199516722638223</c:v>
                </c:pt>
                <c:pt idx="6">
                  <c:v>3.8441758876233378</c:v>
                </c:pt>
                <c:pt idx="7">
                  <c:v>3.8087098589380135</c:v>
                </c:pt>
                <c:pt idx="8">
                  <c:v>3.8196847375347498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3.4678456986953834</c:v>
                </c:pt>
                <c:pt idx="4">
                  <c:v>5.0981182644801697</c:v>
                </c:pt>
                <c:pt idx="5">
                  <c:v>6.2572957084209246</c:v>
                </c:pt>
                <c:pt idx="6">
                  <c:v>7.4284162966376046</c:v>
                </c:pt>
                <c:pt idx="7">
                  <c:v>8.290720286228348</c:v>
                </c:pt>
                <c:pt idx="8">
                  <c:v>9.3780373570628779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9.7111572233692485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7.7561141733017429</c:v>
                </c:pt>
                <c:pt idx="5">
                  <c:v>6.6044050316940259</c:v>
                </c:pt>
                <c:pt idx="6">
                  <c:v>5.4526958900863054</c:v>
                </c:pt>
                <c:pt idx="7">
                  <c:v>4.3009867484785929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26.307061000000004</c:v>
                </c:pt>
                <c:pt idx="2">
                  <c:v>23.359879000000031</c:v>
                </c:pt>
                <c:pt idx="3">
                  <c:v>23.450933881399955</c:v>
                </c:pt>
                <c:pt idx="4">
                  <c:v>21.973795686281452</c:v>
                </c:pt>
                <c:pt idx="5">
                  <c:v>19.114437195673702</c:v>
                </c:pt>
                <c:pt idx="6">
                  <c:v>17.700948543693325</c:v>
                </c:pt>
                <c:pt idx="7">
                  <c:v>16.855954695900628</c:v>
                </c:pt>
                <c:pt idx="8">
                  <c:v>12.523427551142913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11.351183806726386</c:v>
                </c:pt>
                <c:pt idx="4">
                  <c:v>10.909551368421052</c:v>
                </c:pt>
                <c:pt idx="5">
                  <c:v>10.89045414634146</c:v>
                </c:pt>
                <c:pt idx="6">
                  <c:v>11.043304193172794</c:v>
                </c:pt>
                <c:pt idx="7">
                  <c:v>11.031744694898329</c:v>
                </c:pt>
                <c:pt idx="8">
                  <c:v>11.108281999999999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4.6194738177747148</c:v>
                </c:pt>
                <c:pt idx="7">
                  <c:v>4.3526369098775524</c:v>
                </c:pt>
                <c:pt idx="8">
                  <c:v>4.125195962128319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7.4792786722906994</c:v>
                </c:pt>
                <c:pt idx="4">
                  <c:v>7.0810148222901734</c:v>
                </c:pt>
                <c:pt idx="5">
                  <c:v>6.4958738412214272</c:v>
                </c:pt>
                <c:pt idx="6">
                  <c:v>5.5676108126779118</c:v>
                </c:pt>
                <c:pt idx="7">
                  <c:v>5.8216018076500315</c:v>
                </c:pt>
                <c:pt idx="8">
                  <c:v>5.9368386074823505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2.2539970233455731</c:v>
                </c:pt>
                <c:pt idx="4">
                  <c:v>2.344757290200286</c:v>
                </c:pt>
                <c:pt idx="5">
                  <c:v>1.996645728813246</c:v>
                </c:pt>
                <c:pt idx="6">
                  <c:v>1.6352493883240591</c:v>
                </c:pt>
                <c:pt idx="7">
                  <c:v>1.333302654463673</c:v>
                </c:pt>
                <c:pt idx="8">
                  <c:v>1.261225709519292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0.23213411416463239</c:v>
                </c:pt>
                <c:pt idx="1">
                  <c:v>0.27114421434283792</c:v>
                </c:pt>
                <c:pt idx="2">
                  <c:v>0.24638992813682112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0.9721477856571622</c:v>
                </c:pt>
                <c:pt idx="2">
                  <c:v>1.5101190718631785</c:v>
                </c:pt>
                <c:pt idx="3">
                  <c:v>2.5779344141264491</c:v>
                </c:pt>
                <c:pt idx="4">
                  <c:v>3.3058754559596184</c:v>
                </c:pt>
                <c:pt idx="5">
                  <c:v>3.6199516722638223</c:v>
                </c:pt>
                <c:pt idx="6">
                  <c:v>3.8441758876233378</c:v>
                </c:pt>
                <c:pt idx="7">
                  <c:v>3.8087098589380135</c:v>
                </c:pt>
                <c:pt idx="8">
                  <c:v>3.8196847375347498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3.4678456986953834</c:v>
                </c:pt>
                <c:pt idx="4">
                  <c:v>5.0981182644801697</c:v>
                </c:pt>
                <c:pt idx="5">
                  <c:v>6.2572957084209246</c:v>
                </c:pt>
                <c:pt idx="6">
                  <c:v>7.4284162966376046</c:v>
                </c:pt>
                <c:pt idx="7">
                  <c:v>8.290720286228348</c:v>
                </c:pt>
                <c:pt idx="8">
                  <c:v>9.3780373570628779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9.7111572233692485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7.7561141733017429</c:v>
                </c:pt>
                <c:pt idx="5">
                  <c:v>6.6044050316940259</c:v>
                </c:pt>
                <c:pt idx="6">
                  <c:v>5.4526958900863054</c:v>
                </c:pt>
                <c:pt idx="7">
                  <c:v>4.3009867484785929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18.09476583293025</c:v>
                </c:pt>
                <c:pt idx="1">
                  <c:v>18.67476695071942</c:v>
                </c:pt>
                <c:pt idx="2">
                  <c:v>18.825452385262913</c:v>
                </c:pt>
                <c:pt idx="3">
                  <c:v>19.659334607280066</c:v>
                </c:pt>
                <c:pt idx="4">
                  <c:v>20.860786411599271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64.026276696934488</c:v>
                </c:pt>
                <c:pt idx="1">
                  <c:v>60.140611663832871</c:v>
                </c:pt>
                <c:pt idx="2">
                  <c:v>57.641874829990051</c:v>
                </c:pt>
                <c:pt idx="3">
                  <c:v>56.200657656435176</c:v>
                </c:pt>
                <c:pt idx="4">
                  <c:v>51.766969531741381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26.307061000000004</c:v>
                </c:pt>
                <c:pt idx="2">
                  <c:v>23.359879000000031</c:v>
                </c:pt>
                <c:pt idx="3">
                  <c:v>23.450933881399955</c:v>
                </c:pt>
                <c:pt idx="4">
                  <c:v>21.973795686281452</c:v>
                </c:pt>
                <c:pt idx="5">
                  <c:v>19.114437195673702</c:v>
                </c:pt>
                <c:pt idx="6">
                  <c:v>17.700948543693325</c:v>
                </c:pt>
                <c:pt idx="7">
                  <c:v>16.855954695900628</c:v>
                </c:pt>
                <c:pt idx="8">
                  <c:v>12.523427551142913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11.351183806726386</c:v>
                </c:pt>
                <c:pt idx="4">
                  <c:v>10.909551368421052</c:v>
                </c:pt>
                <c:pt idx="5">
                  <c:v>10.89045414634146</c:v>
                </c:pt>
                <c:pt idx="6">
                  <c:v>11.043304193172794</c:v>
                </c:pt>
                <c:pt idx="7">
                  <c:v>11.031744694898329</c:v>
                </c:pt>
                <c:pt idx="8">
                  <c:v>11.108281999999999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4.6194738177747148</c:v>
                </c:pt>
                <c:pt idx="7">
                  <c:v>4.3526369098775524</c:v>
                </c:pt>
                <c:pt idx="8">
                  <c:v>4.125195962128319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7.4792786722906994</c:v>
                </c:pt>
                <c:pt idx="4">
                  <c:v>7.0810148222901734</c:v>
                </c:pt>
                <c:pt idx="5">
                  <c:v>6.4958738412214272</c:v>
                </c:pt>
                <c:pt idx="6">
                  <c:v>5.5676108126779118</c:v>
                </c:pt>
                <c:pt idx="7">
                  <c:v>5.8216018076500315</c:v>
                </c:pt>
                <c:pt idx="8">
                  <c:v>5.9368386074823505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2.2539970233455731</c:v>
                </c:pt>
                <c:pt idx="4">
                  <c:v>2.344757290200286</c:v>
                </c:pt>
                <c:pt idx="5">
                  <c:v>1.996645728813246</c:v>
                </c:pt>
                <c:pt idx="6">
                  <c:v>1.6352493883240591</c:v>
                </c:pt>
                <c:pt idx="7">
                  <c:v>1.333302654463673</c:v>
                </c:pt>
                <c:pt idx="8">
                  <c:v>1.261225709519292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0.23213411416463239</c:v>
                </c:pt>
                <c:pt idx="1">
                  <c:v>0.27114421434283792</c:v>
                </c:pt>
                <c:pt idx="2">
                  <c:v>0.24638992813682112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0.9721477856571622</c:v>
                </c:pt>
                <c:pt idx="2">
                  <c:v>1.5101190718631785</c:v>
                </c:pt>
                <c:pt idx="3">
                  <c:v>2.5779344141264491</c:v>
                </c:pt>
                <c:pt idx="4">
                  <c:v>3.3058754559596184</c:v>
                </c:pt>
                <c:pt idx="5">
                  <c:v>3.6199516722638223</c:v>
                </c:pt>
                <c:pt idx="6">
                  <c:v>3.8441758876233378</c:v>
                </c:pt>
                <c:pt idx="7">
                  <c:v>3.8087098589380135</c:v>
                </c:pt>
                <c:pt idx="8">
                  <c:v>3.8196847375347498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3.4678456986953834</c:v>
                </c:pt>
                <c:pt idx="4">
                  <c:v>5.0981182644801697</c:v>
                </c:pt>
                <c:pt idx="5">
                  <c:v>6.2572957084209246</c:v>
                </c:pt>
                <c:pt idx="6">
                  <c:v>7.4284162966376046</c:v>
                </c:pt>
                <c:pt idx="7">
                  <c:v>8.290720286228348</c:v>
                </c:pt>
                <c:pt idx="8">
                  <c:v>9.3780373570628779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9.7111572233692485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7.7561141733017429</c:v>
                </c:pt>
                <c:pt idx="5">
                  <c:v>6.6044050316940259</c:v>
                </c:pt>
                <c:pt idx="6">
                  <c:v>5.4526958900863054</c:v>
                </c:pt>
                <c:pt idx="7">
                  <c:v>4.3009867484785929</c:v>
                </c:pt>
                <c:pt idx="8">
                  <c:v>3.1492776068708759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-2.8607141252959501E-9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7.5000000000067482E-4</c:v>
                </c:pt>
                <c:pt idx="1">
                  <c:v>7.5000000000000002E-4</c:v>
                </c:pt>
                <c:pt idx="2">
                  <c:v>0</c:v>
                </c:pt>
                <c:pt idx="3">
                  <c:v>-7.041518127963057E-9</c:v>
                </c:pt>
                <c:pt idx="4">
                  <c:v>-5.2388145868992378E-9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7.5000446378325407E-4</c:v>
                </c:pt>
                <c:pt idx="3">
                  <c:v>0.36439189108646536</c:v>
                </c:pt>
                <c:pt idx="4">
                  <c:v>0.43622566337929464</c:v>
                </c:pt>
                <c:pt idx="5">
                  <c:v>1.3989576901790912</c:v>
                </c:pt>
                <c:pt idx="6">
                  <c:v>1.6472897644149156</c:v>
                </c:pt>
                <c:pt idx="7">
                  <c:v>9.0730037825111367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-3.4328569503551403E-7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9.0000000000080974E-2</c:v>
                </c:pt>
                <c:pt idx="1">
                  <c:v>0.09</c:v>
                </c:pt>
                <c:pt idx="2">
                  <c:v>0</c:v>
                </c:pt>
                <c:pt idx="3">
                  <c:v>-8.4498217535556684E-7</c:v>
                </c:pt>
                <c:pt idx="4">
                  <c:v>-6.2865775042790851E-7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9.0000535653990493E-2</c:v>
                </c:pt>
                <c:pt idx="3">
                  <c:v>43.727026930375843</c:v>
                </c:pt>
                <c:pt idx="4">
                  <c:v>52.347079605515354</c:v>
                </c:pt>
                <c:pt idx="5">
                  <c:v>167.87492282149094</c:v>
                </c:pt>
                <c:pt idx="6">
                  <c:v>197.67477172978988</c:v>
                </c:pt>
                <c:pt idx="7">
                  <c:v>1088.7604539013364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1505.6644700498152</c:v>
                </c:pt>
                <c:pt idx="2">
                  <c:v>1638.1773864402744</c:v>
                </c:pt>
                <c:pt idx="3">
                  <c:v>1679.7267088469175</c:v>
                </c:pt>
                <c:pt idx="4">
                  <c:v>1962.1923724250753</c:v>
                </c:pt>
                <c:pt idx="5">
                  <c:v>2127.0840694575986</c:v>
                </c:pt>
                <c:pt idx="6">
                  <c:v>2220.8154779129381</c:v>
                </c:pt>
                <c:pt idx="7">
                  <c:v>2304.0932240482598</c:v>
                </c:pt>
                <c:pt idx="8">
                  <c:v>2298.1764854408825</c:v>
                </c:pt>
                <c:pt idx="9">
                  <c:v>2291.6644016026203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1807.8950732026344</c:v>
                </c:pt>
                <c:pt idx="2">
                  <c:v>1678.5436882227164</c:v>
                </c:pt>
                <c:pt idx="3">
                  <c:v>1535.4780475540649</c:v>
                </c:pt>
                <c:pt idx="4">
                  <c:v>1510.1438988656739</c:v>
                </c:pt>
                <c:pt idx="5">
                  <c:v>1353.4621925816434</c:v>
                </c:pt>
                <c:pt idx="6">
                  <c:v>1332.0030530076813</c:v>
                </c:pt>
                <c:pt idx="7">
                  <c:v>1296.1778574640639</c:v>
                </c:pt>
                <c:pt idx="8">
                  <c:v>1184.7915244640926</c:v>
                </c:pt>
                <c:pt idx="9">
                  <c:v>1092.9396348469663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231.37748281149865</c:v>
                </c:pt>
                <c:pt idx="6">
                  <c:v>223.83211551930611</c:v>
                </c:pt>
                <c:pt idx="7">
                  <c:v>208.67950950940832</c:v>
                </c:pt>
                <c:pt idx="8">
                  <c:v>207.17097932507215</c:v>
                </c:pt>
                <c:pt idx="9">
                  <c:v>195.70918442044845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1599.0909296998198</c:v>
                </c:pt>
                <c:pt idx="2">
                  <c:v>1638.4633943436584</c:v>
                </c:pt>
                <c:pt idx="3">
                  <c:v>1598.1039124532213</c:v>
                </c:pt>
                <c:pt idx="4">
                  <c:v>1651.4837909640992</c:v>
                </c:pt>
                <c:pt idx="5">
                  <c:v>1634.7718860349935</c:v>
                </c:pt>
                <c:pt idx="6">
                  <c:v>1636.8878447937816</c:v>
                </c:pt>
                <c:pt idx="7">
                  <c:v>1665.8320074339795</c:v>
                </c:pt>
                <c:pt idx="8">
                  <c:v>1674.9096086206882</c:v>
                </c:pt>
                <c:pt idx="9">
                  <c:v>1683.1870989461941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1035.8743374377038</c:v>
                </c:pt>
                <c:pt idx="2">
                  <c:v>965.44360879800229</c:v>
                </c:pt>
                <c:pt idx="3">
                  <c:v>833.26441671103396</c:v>
                </c:pt>
                <c:pt idx="4">
                  <c:v>777.78071439428561</c:v>
                </c:pt>
                <c:pt idx="5">
                  <c:v>634.72657997934903</c:v>
                </c:pt>
                <c:pt idx="6">
                  <c:v>504.69854274365065</c:v>
                </c:pt>
                <c:pt idx="7">
                  <c:v>525.35314412898799</c:v>
                </c:pt>
                <c:pt idx="8">
                  <c:v>460.34625565944805</c:v>
                </c:pt>
                <c:pt idx="9">
                  <c:v>454.4106886243103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4580.2014539144329</c:v>
                </c:pt>
                <c:pt idx="2">
                  <c:v>4529.0704254488564</c:v>
                </c:pt>
                <c:pt idx="3">
                  <c:v>4397.3548438582766</c:v>
                </c:pt>
                <c:pt idx="4">
                  <c:v>4650.4377027173878</c:v>
                </c:pt>
                <c:pt idx="5">
                  <c:v>4673.4558039352596</c:v>
                </c:pt>
                <c:pt idx="6">
                  <c:v>4646.6889079055672</c:v>
                </c:pt>
                <c:pt idx="7">
                  <c:v>4720.1996932556349</c:v>
                </c:pt>
                <c:pt idx="8">
                  <c:v>4753.681291154292</c:v>
                </c:pt>
                <c:pt idx="9">
                  <c:v>4790.6156041046697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144.20499999999996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82.970399052664192</c:v>
                </c:pt>
                <c:pt idx="4">
                  <c:v>189.00700000000003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189.00700000000001</c:v>
                </c:pt>
                <c:pt idx="8">
                  <c:v>189.00699999999998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204.29400000000001</c:v>
                </c:pt>
                <c:pt idx="2">
                  <c:v>192.86300000000003</c:v>
                </c:pt>
                <c:pt idx="3">
                  <c:v>237.34899999999999</c:v>
                </c:pt>
                <c:pt idx="4">
                  <c:v>232.19401209821501</c:v>
                </c:pt>
                <c:pt idx="5">
                  <c:v>182.86434193059839</c:v>
                </c:pt>
                <c:pt idx="6">
                  <c:v>83.566117492488956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3268.416000000002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3410.1302296231338</c:v>
                </c:pt>
                <c:pt idx="4">
                  <c:v>4032.4196665419522</c:v>
                </c:pt>
                <c:pt idx="5">
                  <c:v>3982.1260180356949</c:v>
                </c:pt>
                <c:pt idx="6">
                  <c:v>3973.1453536327549</c:v>
                </c:pt>
                <c:pt idx="7">
                  <c:v>3921.6747809909289</c:v>
                </c:pt>
                <c:pt idx="8">
                  <c:v>3889.5031626754439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9.423961829889782</c:v>
                </c:pt>
                <c:pt idx="3">
                  <c:v>4.85148819745024</c:v>
                </c:pt>
                <c:pt idx="4">
                  <c:v>0.19470158144671479</c:v>
                </c:pt>
                <c:pt idx="5">
                  <c:v>0.2639831805060916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0.39850130693383329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379.37099999999992</c:v>
                </c:pt>
                <c:pt idx="2">
                  <c:v>384.23200000000003</c:v>
                </c:pt>
                <c:pt idx="3">
                  <c:v>226.3517716557524</c:v>
                </c:pt>
                <c:pt idx="4">
                  <c:v>469.5438168022568</c:v>
                </c:pt>
                <c:pt idx="5">
                  <c:v>238.84767628442131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2036.633030081447</c:v>
                </c:pt>
                <c:pt idx="1">
                  <c:v>2085.0769005603001</c:v>
                </c:pt>
                <c:pt idx="2">
                  <c:v>2049.083331797025</c:v>
                </c:pt>
                <c:pt idx="3">
                  <c:v>1992.9697609066691</c:v>
                </c:pt>
                <c:pt idx="4">
                  <c:v>1193.4305447065899</c:v>
                </c:pt>
                <c:pt idx="5">
                  <c:v>1352.89541186316</c:v>
                </c:pt>
                <c:pt idx="6">
                  <c:v>1400.6321053405111</c:v>
                </c:pt>
                <c:pt idx="7">
                  <c:v>1414.4078579730981</c:v>
                </c:pt>
                <c:pt idx="8">
                  <c:v>1411.2987407383889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815.75870834207387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990.8485741780288</c:v>
                </c:pt>
                <c:pt idx="5">
                  <c:v>807.50811158240379</c:v>
                </c:pt>
                <c:pt idx="6">
                  <c:v>990.8485741780288</c:v>
                </c:pt>
                <c:pt idx="7">
                  <c:v>990.38877132039102</c:v>
                </c:pt>
                <c:pt idx="8">
                  <c:v>990.8485741780288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176.1037639523274</c:v>
                </c:pt>
                <c:pt idx="1">
                  <c:v>477.29549811264252</c:v>
                </c:pt>
                <c:pt idx="2">
                  <c:v>768.05675577437694</c:v>
                </c:pt>
                <c:pt idx="3">
                  <c:v>1013.741434705847</c:v>
                </c:pt>
                <c:pt idx="4">
                  <c:v>1013.741434705847</c:v>
                </c:pt>
                <c:pt idx="5">
                  <c:v>1013.741434705847</c:v>
                </c:pt>
                <c:pt idx="6">
                  <c:v>1013.741434705847</c:v>
                </c:pt>
                <c:pt idx="7">
                  <c:v>1013.741434705847</c:v>
                </c:pt>
                <c:pt idx="8">
                  <c:v>1013.741434705847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</c:v>
                </c:pt>
                <c:pt idx="2">
                  <c:v>225.68588249742672</c:v>
                </c:pt>
                <c:pt idx="3">
                  <c:v>227.65034989787031</c:v>
                </c:pt>
                <c:pt idx="4">
                  <c:v>395.93277581650563</c:v>
                </c:pt>
                <c:pt idx="5">
                  <c:v>611.92561092940718</c:v>
                </c:pt>
                <c:pt idx="6">
                  <c:v>904.82369845580956</c:v>
                </c:pt>
                <c:pt idx="7">
                  <c:v>1014.0468872191398</c:v>
                </c:pt>
                <c:pt idx="8">
                  <c:v>1773.9090982426203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8.7140998310443387E-3</c:v>
                </c:pt>
                <c:pt idx="5">
                  <c:v>8.7187676581908828</c:v>
                </c:pt>
                <c:pt idx="6">
                  <c:v>14.551563054404646</c:v>
                </c:pt>
                <c:pt idx="7">
                  <c:v>50.870070039722734</c:v>
                </c:pt>
                <c:pt idx="8">
                  <c:v>979.0654059059716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</c:v>
                </c:pt>
                <c:pt idx="3">
                  <c:v>362.4329451308007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14.018817204301079</c:v>
                </c:pt>
                <c:pt idx="5">
                  <c:v>10.514112903225801</c:v>
                </c:pt>
                <c:pt idx="6">
                  <c:v>7.009408602150538</c:v>
                </c:pt>
                <c:pt idx="7">
                  <c:v>3.504704301075269</c:v>
                </c:pt>
                <c:pt idx="8">
                  <c:v>18.005418346774189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14873.53373778312</c:v>
                </c:pt>
                <c:pt idx="2">
                  <c:v>14016.07662242842</c:v>
                </c:pt>
                <c:pt idx="3">
                  <c:v>14522.26695853313</c:v>
                </c:pt>
                <c:pt idx="4">
                  <c:v>12992.80890576367</c:v>
                </c:pt>
                <c:pt idx="5">
                  <c:v>11813.716171012225</c:v>
                </c:pt>
                <c:pt idx="6">
                  <c:v>10501.618996179637</c:v>
                </c:pt>
                <c:pt idx="7">
                  <c:v>10054.570041775962</c:v>
                </c:pt>
                <c:pt idx="8">
                  <c:v>5725.0982693985452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460.18681025514093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603.47379552175789</c:v>
                </c:pt>
                <c:pt idx="4">
                  <c:v>753.50232564767589</c:v>
                </c:pt>
                <c:pt idx="5">
                  <c:v>718.17215638496543</c:v>
                </c:pt>
                <c:pt idx="6">
                  <c:v>789.07466654805376</c:v>
                </c:pt>
                <c:pt idx="7">
                  <c:v>898.01655986398794</c:v>
                </c:pt>
                <c:pt idx="8">
                  <c:v>975.97339312463737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846.49555890010186</c:v>
                </c:pt>
                <c:pt idx="1">
                  <c:v>975.80659407908433</c:v>
                </c:pt>
                <c:pt idx="2">
                  <c:v>690.35461313963037</c:v>
                </c:pt>
                <c:pt idx="3">
                  <c:v>909.1003489082359</c:v>
                </c:pt>
                <c:pt idx="4">
                  <c:v>912.76177947482404</c:v>
                </c:pt>
                <c:pt idx="5">
                  <c:v>916.47997183196617</c:v>
                </c:pt>
                <c:pt idx="6">
                  <c:v>916.1406971429509</c:v>
                </c:pt>
                <c:pt idx="7">
                  <c:v>916.2261231144513</c:v>
                </c:pt>
                <c:pt idx="8">
                  <c:v>916.24852045749617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628.36490206774704</c:v>
                </c:pt>
                <c:pt idx="1">
                  <c:v>597.83803602667103</c:v>
                </c:pt>
                <c:pt idx="2">
                  <c:v>546.2524005633876</c:v>
                </c:pt>
                <c:pt idx="3">
                  <c:v>847.98706247967766</c:v>
                </c:pt>
                <c:pt idx="4">
                  <c:v>935.51757462487444</c:v>
                </c:pt>
                <c:pt idx="5">
                  <c:v>1075.4213305066389</c:v>
                </c:pt>
                <c:pt idx="6">
                  <c:v>1134.776548002646</c:v>
                </c:pt>
                <c:pt idx="7">
                  <c:v>1133.9690182216791</c:v>
                </c:pt>
                <c:pt idx="8">
                  <c:v>1101.7994977714525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4145.1290000000008</c:v>
                </c:pt>
                <c:pt idx="2">
                  <c:v>4067.8670000000002</c:v>
                </c:pt>
                <c:pt idx="3">
                  <c:v>4239.2452448294334</c:v>
                </c:pt>
                <c:pt idx="4">
                  <c:v>4296.1687395722392</c:v>
                </c:pt>
                <c:pt idx="5">
                  <c:v>4235.7149718738629</c:v>
                </c:pt>
                <c:pt idx="6">
                  <c:v>4227.7209575439456</c:v>
                </c:pt>
                <c:pt idx="7">
                  <c:v>4227.6617249466417</c:v>
                </c:pt>
                <c:pt idx="8">
                  <c:v>4220.5272051274596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147.95855356652299</c:v>
                </c:pt>
                <c:pt idx="2">
                  <c:v>147.95855356652299</c:v>
                </c:pt>
                <c:pt idx="3">
                  <c:v>177.95158343883159</c:v>
                </c:pt>
                <c:pt idx="4">
                  <c:v>234.7572284875132</c:v>
                </c:pt>
                <c:pt idx="5">
                  <c:v>249.2578442412883</c:v>
                </c:pt>
                <c:pt idx="6">
                  <c:v>252.20017298450119</c:v>
                </c:pt>
                <c:pt idx="7">
                  <c:v>252.20017298450108</c:v>
                </c:pt>
                <c:pt idx="8">
                  <c:v>254.9320500910074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32.704677756357363</c:v>
                </c:pt>
                <c:pt idx="2">
                  <c:v>0.62847222222222221</c:v>
                </c:pt>
                <c:pt idx="3">
                  <c:v>31.809036246142259</c:v>
                </c:pt>
                <c:pt idx="4">
                  <c:v>0.3142361111111111</c:v>
                </c:pt>
                <c:pt idx="5">
                  <c:v>31.294726367468471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1026.7927729819321</c:v>
                </c:pt>
                <c:pt idx="1">
                  <c:v>1016.4549574861981</c:v>
                </c:pt>
                <c:pt idx="2">
                  <c:v>962.76136047660395</c:v>
                </c:pt>
                <c:pt idx="3">
                  <c:v>997.68962918996226</c:v>
                </c:pt>
                <c:pt idx="4">
                  <c:v>783.5861999213148</c:v>
                </c:pt>
                <c:pt idx="5">
                  <c:v>823.30879247246457</c:v>
                </c:pt>
                <c:pt idx="6">
                  <c:v>765.99275894668756</c:v>
                </c:pt>
                <c:pt idx="7">
                  <c:v>726.60050649350467</c:v>
                </c:pt>
                <c:pt idx="8">
                  <c:v>737.12944308335216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9.0000000000104538E-2</c:v>
                </c:pt>
                <c:pt idx="2">
                  <c:v>0.09</c:v>
                </c:pt>
                <c:pt idx="3">
                  <c:v>9.0000535653990479E-2</c:v>
                </c:pt>
                <c:pt idx="4">
                  <c:v>43.71831164227693</c:v>
                </c:pt>
                <c:pt idx="5">
                  <c:v>43.628311318666732</c:v>
                </c:pt>
                <c:pt idx="6">
                  <c:v>153.32335976708637</c:v>
                </c:pt>
                <c:pt idx="7">
                  <c:v>146.80470169006571</c:v>
                </c:pt>
                <c:pt idx="8">
                  <c:v>109.6950479953649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120.7906359009082</c:v>
                </c:pt>
                <c:pt idx="3">
                  <c:v>120.7906359009082</c:v>
                </c:pt>
                <c:pt idx="4">
                  <c:v>120.7906359009082</c:v>
                </c:pt>
                <c:pt idx="5">
                  <c:v>120.7906359009082</c:v>
                </c:pt>
                <c:pt idx="6">
                  <c:v>120.7906359009082</c:v>
                </c:pt>
                <c:pt idx="7">
                  <c:v>120.7906359009082</c:v>
                </c:pt>
                <c:pt idx="8">
                  <c:v>120.7906359009082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3415.8014112903238</c:v>
                </c:pt>
                <c:pt idx="1">
                  <c:v>3272.7232322918112</c:v>
                </c:pt>
                <c:pt idx="2">
                  <c:v>3271.4621435821341</c:v>
                </c:pt>
                <c:pt idx="3">
                  <c:v>3072.1144993950788</c:v>
                </c:pt>
                <c:pt idx="4">
                  <c:v>3181.9704065973642</c:v>
                </c:pt>
                <c:pt idx="5">
                  <c:v>3199.7996226082641</c:v>
                </c:pt>
                <c:pt idx="6">
                  <c:v>3456.993125545996</c:v>
                </c:pt>
                <c:pt idx="7">
                  <c:v>3433.5871635234989</c:v>
                </c:pt>
                <c:pt idx="8">
                  <c:v>3505.0660386420832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983.14393247717749</c:v>
                </c:pt>
                <c:pt idx="1">
                  <c:v>854.03075816261617</c:v>
                </c:pt>
                <c:pt idx="2">
                  <c:v>878.90002062106407</c:v>
                </c:pt>
                <c:pt idx="3">
                  <c:v>1013.9402047249605</c:v>
                </c:pt>
                <c:pt idx="4">
                  <c:v>699.48084677011434</c:v>
                </c:pt>
                <c:pt idx="5">
                  <c:v>526.36198939546944</c:v>
                </c:pt>
                <c:pt idx="6">
                  <c:v>373.4775627772384</c:v>
                </c:pt>
                <c:pt idx="7">
                  <c:v>357.28069367376577</c:v>
                </c:pt>
                <c:pt idx="8">
                  <c:v>368.61197387673758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1702.2187235720767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472.55062499999997</c:v>
                </c:pt>
                <c:pt idx="2">
                  <c:v>346.48100000000005</c:v>
                </c:pt>
                <c:pt idx="3">
                  <c:v>204.59896132207845</c:v>
                </c:pt>
                <c:pt idx="4">
                  <c:v>0</c:v>
                </c:pt>
                <c:pt idx="5">
                  <c:v>73.016696030647523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3150.420000000001</c:v>
                </c:pt>
                <c:pt idx="2">
                  <c:v>3264.4140000000011</c:v>
                </c:pt>
                <c:pt idx="3">
                  <c:v>2960.1978146284132</c:v>
                </c:pt>
                <c:pt idx="4">
                  <c:v>3123.8486455764778</c:v>
                </c:pt>
                <c:pt idx="5">
                  <c:v>2999.5796600441681</c:v>
                </c:pt>
                <c:pt idx="6">
                  <c:v>3046.590271336715</c:v>
                </c:pt>
                <c:pt idx="7">
                  <c:v>3192.2955953844398</c:v>
                </c:pt>
                <c:pt idx="8">
                  <c:v>3303.546030382302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34.053939632627028</c:v>
                </c:pt>
                <c:pt idx="3">
                  <c:v>16.02932219604725</c:v>
                </c:pt>
                <c:pt idx="4">
                  <c:v>1.421164252177336</c:v>
                </c:pt>
                <c:pt idx="5">
                  <c:v>1.8870328865426089</c:v>
                </c:pt>
                <c:pt idx="6">
                  <c:v>2.4953907525008661</c:v>
                </c:pt>
                <c:pt idx="7">
                  <c:v>3.0316002693816819</c:v>
                </c:pt>
                <c:pt idx="8">
                  <c:v>3.1452818578685129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724.64065328947333</c:v>
                </c:pt>
                <c:pt idx="5">
                  <c:v>710.3291668970669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5281.9961476129329</c:v>
                </c:pt>
                <c:pt idx="2">
                  <c:v>5270.8117908022332</c:v>
                </c:pt>
                <c:pt idx="3">
                  <c:v>5362.0616271968202</c:v>
                </c:pt>
                <c:pt idx="4">
                  <c:v>4864.7505185820082</c:v>
                </c:pt>
                <c:pt idx="5">
                  <c:v>5358.9405884132912</c:v>
                </c:pt>
                <c:pt idx="6">
                  <c:v>5697.3542871381123</c:v>
                </c:pt>
                <c:pt idx="7">
                  <c:v>5689.9083694132532</c:v>
                </c:pt>
                <c:pt idx="8">
                  <c:v>5670.400323733078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2004.4001668583667</c:v>
                </c:pt>
                <c:pt idx="1">
                  <c:v>1511.0413143530657</c:v>
                </c:pt>
                <c:pt idx="2">
                  <c:v>1428.1672489403857</c:v>
                </c:pt>
                <c:pt idx="3">
                  <c:v>1492.0046183430275</c:v>
                </c:pt>
                <c:pt idx="4">
                  <c:v>1585.9544142323612</c:v>
                </c:pt>
                <c:pt idx="5">
                  <c:v>799.73727319947329</c:v>
                </c:pt>
                <c:pt idx="6">
                  <c:v>1004.7258799773882</c:v>
                </c:pt>
                <c:pt idx="7">
                  <c:v>519.54858584875296</c:v>
                </c:pt>
                <c:pt idx="8">
                  <c:v>397.267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135.01906036737299</c:v>
                </c:pt>
                <c:pt idx="3">
                  <c:v>135.01906036737299</c:v>
                </c:pt>
                <c:pt idx="4">
                  <c:v>135.01906036737299</c:v>
                </c:pt>
                <c:pt idx="5">
                  <c:v>114.1607323130022</c:v>
                </c:pt>
                <c:pt idx="6">
                  <c:v>135.01906036737299</c:v>
                </c:pt>
                <c:pt idx="7">
                  <c:v>135.01906036737299</c:v>
                </c:pt>
                <c:pt idx="8">
                  <c:v>135.01906036737299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0.1428661437573614</c:v>
                </c:pt>
                <c:pt idx="2">
                  <c:v>0.14286614375723289</c:v>
                </c:pt>
                <c:pt idx="3">
                  <c:v>8.8742895892517891E-6</c:v>
                </c:pt>
                <c:pt idx="4">
                  <c:v>2.8858061885949722</c:v>
                </c:pt>
                <c:pt idx="5">
                  <c:v>3.4529986316580561</c:v>
                </c:pt>
                <c:pt idx="6">
                  <c:v>10.773375679663831</c:v>
                </c:pt>
                <c:pt idx="7">
                  <c:v>10.773375679663641</c:v>
                </c:pt>
                <c:pt idx="8">
                  <c:v>96.262049363184744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53.056567568337044</c:v>
                </c:pt>
                <c:pt idx="1">
                  <c:v>56.370519185840976</c:v>
                </c:pt>
                <c:pt idx="2">
                  <c:v>41.28667827675006</c:v>
                </c:pt>
                <c:pt idx="3">
                  <c:v>26.202837367659171</c:v>
                </c:pt>
                <c:pt idx="4">
                  <c:v>0.45574088117931483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22.073846153846151</c:v>
                </c:pt>
                <c:pt idx="1">
                  <c:v>31.455230769230763</c:v>
                </c:pt>
                <c:pt idx="2">
                  <c:v>20.970153846153849</c:v>
                </c:pt>
                <c:pt idx="3">
                  <c:v>10.485076923076917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300.6967023662375</c:v>
                </c:pt>
                <c:pt idx="4">
                  <c:v>311.67940542987873</c:v>
                </c:pt>
                <c:pt idx="5">
                  <c:v>318.01160467683371</c:v>
                </c:pt>
                <c:pt idx="6">
                  <c:v>319.29745907512978</c:v>
                </c:pt>
                <c:pt idx="7">
                  <c:v>319.29745907512972</c:v>
                </c:pt>
                <c:pt idx="8">
                  <c:v>319.29745907512972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2.5844999999999989</c:v>
                </c:pt>
                <c:pt idx="2">
                  <c:v>1.7230000000000001</c:v>
                </c:pt>
                <c:pt idx="3">
                  <c:v>0.86150000000000015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14.8056395233955</c:v>
                </c:pt>
                <c:pt idx="3">
                  <c:v>9.7573895233954957</c:v>
                </c:pt>
                <c:pt idx="4">
                  <c:v>3.646139523395497</c:v>
                </c:pt>
                <c:pt idx="5">
                  <c:v>3.6461395233954961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</c:v>
                </c:pt>
                <c:pt idx="1">
                  <c:v>2.551922221624046</c:v>
                </c:pt>
                <c:pt idx="2">
                  <c:v>2.551922221624046</c:v>
                </c:pt>
                <c:pt idx="3">
                  <c:v>0.18802083333333319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170.8961693548305</c:v>
                </c:pt>
                <c:pt idx="1">
                  <c:v>126.98428068679939</c:v>
                </c:pt>
                <c:pt idx="2">
                  <c:v>108.9586942635267</c:v>
                </c:pt>
                <c:pt idx="3">
                  <c:v>129.27157577365699</c:v>
                </c:pt>
                <c:pt idx="4">
                  <c:v>65.163340157490524</c:v>
                </c:pt>
                <c:pt idx="5">
                  <c:v>99.023609835570042</c:v>
                </c:pt>
                <c:pt idx="6">
                  <c:v>98.875925708755659</c:v>
                </c:pt>
                <c:pt idx="7">
                  <c:v>101.9445593667087</c:v>
                </c:pt>
                <c:pt idx="8">
                  <c:v>80.338289161890145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764.61526071746619</c:v>
                </c:pt>
                <c:pt idx="1">
                  <c:v>762.27957161094253</c:v>
                </c:pt>
                <c:pt idx="2">
                  <c:v>810.17079538158305</c:v>
                </c:pt>
                <c:pt idx="3">
                  <c:v>730.84028207313236</c:v>
                </c:pt>
                <c:pt idx="4">
                  <c:v>742.42581013738868</c:v>
                </c:pt>
                <c:pt idx="5">
                  <c:v>721.99271570269275</c:v>
                </c:pt>
                <c:pt idx="6">
                  <c:v>735.74375890031479</c:v>
                </c:pt>
                <c:pt idx="7">
                  <c:v>753.05403376383697</c:v>
                </c:pt>
                <c:pt idx="8">
                  <c:v>786.39218120837529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379.37099999999992</c:v>
                </c:pt>
                <c:pt idx="2">
                  <c:v>384.23200000000003</c:v>
                </c:pt>
                <c:pt idx="3">
                  <c:v>226.3517716557524</c:v>
                </c:pt>
                <c:pt idx="4">
                  <c:v>469.5438168022568</c:v>
                </c:pt>
                <c:pt idx="5">
                  <c:v>238.84767628442131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3268.416000000002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3410.1302296231338</c:v>
                </c:pt>
                <c:pt idx="4">
                  <c:v>4032.4196665419522</c:v>
                </c:pt>
                <c:pt idx="5">
                  <c:v>3982.1260180356949</c:v>
                </c:pt>
                <c:pt idx="6">
                  <c:v>3973.1453536327549</c:v>
                </c:pt>
                <c:pt idx="7">
                  <c:v>3921.6747809909289</c:v>
                </c:pt>
                <c:pt idx="8">
                  <c:v>3889.5031626754439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144.20499999999996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82.970399052664192</c:v>
                </c:pt>
                <c:pt idx="4">
                  <c:v>189.00700000000003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189.00700000000001</c:v>
                </c:pt>
                <c:pt idx="8">
                  <c:v>189.00699999999998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176.1037639523274</c:v>
                </c:pt>
                <c:pt idx="1">
                  <c:v>477.29549811264252</c:v>
                </c:pt>
                <c:pt idx="2">
                  <c:v>768.05675577437694</c:v>
                </c:pt>
                <c:pt idx="3">
                  <c:v>1013.741434705847</c:v>
                </c:pt>
                <c:pt idx="4">
                  <c:v>1013.741434705847</c:v>
                </c:pt>
                <c:pt idx="5">
                  <c:v>1013.741434705847</c:v>
                </c:pt>
                <c:pt idx="6">
                  <c:v>1013.741434705847</c:v>
                </c:pt>
                <c:pt idx="7">
                  <c:v>1013.741434705847</c:v>
                </c:pt>
                <c:pt idx="8">
                  <c:v>1013.741434705847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9.423961829889782</c:v>
                </c:pt>
                <c:pt idx="3">
                  <c:v>4.85148819745024</c:v>
                </c:pt>
                <c:pt idx="4">
                  <c:v>0.19470158144671479</c:v>
                </c:pt>
                <c:pt idx="5">
                  <c:v>0.2639831805060916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0.39850130693383329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2036.633030081447</c:v>
                </c:pt>
                <c:pt idx="1">
                  <c:v>2085.0769005603001</c:v>
                </c:pt>
                <c:pt idx="2">
                  <c:v>2049.083331797025</c:v>
                </c:pt>
                <c:pt idx="3">
                  <c:v>1992.9697609066691</c:v>
                </c:pt>
                <c:pt idx="4">
                  <c:v>1193.4305447065899</c:v>
                </c:pt>
                <c:pt idx="5">
                  <c:v>1352.89541186316</c:v>
                </c:pt>
                <c:pt idx="6">
                  <c:v>1400.6321053405111</c:v>
                </c:pt>
                <c:pt idx="7">
                  <c:v>1414.4078579730981</c:v>
                </c:pt>
                <c:pt idx="8">
                  <c:v>1411.2987407383889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815.75870834207387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990.8485741780288</c:v>
                </c:pt>
                <c:pt idx="5">
                  <c:v>807.50811158240379</c:v>
                </c:pt>
                <c:pt idx="6">
                  <c:v>990.8485741780288</c:v>
                </c:pt>
                <c:pt idx="7">
                  <c:v>990.38877132039102</c:v>
                </c:pt>
                <c:pt idx="8">
                  <c:v>990.8485741780288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204.29400000000001</c:v>
                </c:pt>
                <c:pt idx="2">
                  <c:v>192.86300000000003</c:v>
                </c:pt>
                <c:pt idx="3">
                  <c:v>237.34899999999999</c:v>
                </c:pt>
                <c:pt idx="4">
                  <c:v>232.19401209821501</c:v>
                </c:pt>
                <c:pt idx="5">
                  <c:v>182.86434193059839</c:v>
                </c:pt>
                <c:pt idx="6">
                  <c:v>83.566117492488956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</c:v>
                </c:pt>
                <c:pt idx="2">
                  <c:v>225.68588249742672</c:v>
                </c:pt>
                <c:pt idx="3">
                  <c:v>227.65034989787031</c:v>
                </c:pt>
                <c:pt idx="4">
                  <c:v>395.93277581650563</c:v>
                </c:pt>
                <c:pt idx="5">
                  <c:v>611.92561092940718</c:v>
                </c:pt>
                <c:pt idx="6">
                  <c:v>904.82369845580956</c:v>
                </c:pt>
                <c:pt idx="7">
                  <c:v>1014.0468872191398</c:v>
                </c:pt>
                <c:pt idx="8">
                  <c:v>1773.9090982426203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8.7140998310443387E-3</c:v>
                </c:pt>
                <c:pt idx="5">
                  <c:v>8.7187676581908828</c:v>
                </c:pt>
                <c:pt idx="6">
                  <c:v>14.551563054404646</c:v>
                </c:pt>
                <c:pt idx="7">
                  <c:v>50.870070039722734</c:v>
                </c:pt>
                <c:pt idx="8">
                  <c:v>979.0654059059716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14.018817204301079</c:v>
                </c:pt>
                <c:pt idx="5">
                  <c:v>10.514112903225801</c:v>
                </c:pt>
                <c:pt idx="6">
                  <c:v>7.009408602150538</c:v>
                </c:pt>
                <c:pt idx="7">
                  <c:v>3.504704301075269</c:v>
                </c:pt>
                <c:pt idx="8">
                  <c:v>18.005418346774189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460.18681025514093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603.47379552175789</c:v>
                </c:pt>
                <c:pt idx="4">
                  <c:v>753.50232564767589</c:v>
                </c:pt>
                <c:pt idx="5">
                  <c:v>718.17215638496543</c:v>
                </c:pt>
                <c:pt idx="6">
                  <c:v>789.07466654805376</c:v>
                </c:pt>
                <c:pt idx="7">
                  <c:v>898.01655986398794</c:v>
                </c:pt>
                <c:pt idx="8">
                  <c:v>975.97339312463737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</c:v>
                </c:pt>
                <c:pt idx="3">
                  <c:v>362.4329451308007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14873.53373778312</c:v>
                </c:pt>
                <c:pt idx="2">
                  <c:v>14016.07662242842</c:v>
                </c:pt>
                <c:pt idx="3">
                  <c:v>14522.26695853313</c:v>
                </c:pt>
                <c:pt idx="4">
                  <c:v>12992.80890576367</c:v>
                </c:pt>
                <c:pt idx="5">
                  <c:v>11813.716171012225</c:v>
                </c:pt>
                <c:pt idx="6">
                  <c:v>10501.618996179637</c:v>
                </c:pt>
                <c:pt idx="7">
                  <c:v>10054.570041775962</c:v>
                </c:pt>
                <c:pt idx="8">
                  <c:v>5725.0982693985452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983.14393247717749</c:v>
                </c:pt>
                <c:pt idx="1">
                  <c:v>854.03075816261617</c:v>
                </c:pt>
                <c:pt idx="2">
                  <c:v>878.90002062106407</c:v>
                </c:pt>
                <c:pt idx="3">
                  <c:v>1013.9402047249605</c:v>
                </c:pt>
                <c:pt idx="4">
                  <c:v>699.48084677011434</c:v>
                </c:pt>
                <c:pt idx="5">
                  <c:v>526.36198939546944</c:v>
                </c:pt>
                <c:pt idx="6">
                  <c:v>373.4775627772384</c:v>
                </c:pt>
                <c:pt idx="7">
                  <c:v>357.28069367376577</c:v>
                </c:pt>
                <c:pt idx="8">
                  <c:v>368.61197387673758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147.95855356652299</c:v>
                </c:pt>
                <c:pt idx="2">
                  <c:v>147.95855356652299</c:v>
                </c:pt>
                <c:pt idx="3">
                  <c:v>177.95158343883159</c:v>
                </c:pt>
                <c:pt idx="4">
                  <c:v>234.7572284875132</c:v>
                </c:pt>
                <c:pt idx="5">
                  <c:v>249.2578442412883</c:v>
                </c:pt>
                <c:pt idx="6">
                  <c:v>252.20017298450119</c:v>
                </c:pt>
                <c:pt idx="7">
                  <c:v>252.20017298450108</c:v>
                </c:pt>
                <c:pt idx="8">
                  <c:v>254.9320500910074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120.7906359009082</c:v>
                </c:pt>
                <c:pt idx="3">
                  <c:v>120.7906359009082</c:v>
                </c:pt>
                <c:pt idx="4">
                  <c:v>120.7906359009082</c:v>
                </c:pt>
                <c:pt idx="5">
                  <c:v>120.7906359009082</c:v>
                </c:pt>
                <c:pt idx="6">
                  <c:v>120.7906359009082</c:v>
                </c:pt>
                <c:pt idx="7">
                  <c:v>120.7906359009082</c:v>
                </c:pt>
                <c:pt idx="8">
                  <c:v>120.7906359009082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1026.7927729819321</c:v>
                </c:pt>
                <c:pt idx="1">
                  <c:v>1016.4549574861981</c:v>
                </c:pt>
                <c:pt idx="2">
                  <c:v>962.76136047660395</c:v>
                </c:pt>
                <c:pt idx="3">
                  <c:v>997.68962918996226</c:v>
                </c:pt>
                <c:pt idx="4">
                  <c:v>783.5861999213148</c:v>
                </c:pt>
                <c:pt idx="5">
                  <c:v>823.30879247246457</c:v>
                </c:pt>
                <c:pt idx="6">
                  <c:v>765.99275894668756</c:v>
                </c:pt>
                <c:pt idx="7">
                  <c:v>726.60050649350467</c:v>
                </c:pt>
                <c:pt idx="8">
                  <c:v>737.12944308335216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4145.1290000000008</c:v>
                </c:pt>
                <c:pt idx="2">
                  <c:v>4067.8670000000002</c:v>
                </c:pt>
                <c:pt idx="3">
                  <c:v>4239.2452448294334</c:v>
                </c:pt>
                <c:pt idx="4">
                  <c:v>4296.1687395722392</c:v>
                </c:pt>
                <c:pt idx="5">
                  <c:v>4235.7149718738629</c:v>
                </c:pt>
                <c:pt idx="6">
                  <c:v>4227.7209575439456</c:v>
                </c:pt>
                <c:pt idx="7">
                  <c:v>4227.6617249466417</c:v>
                </c:pt>
                <c:pt idx="8">
                  <c:v>4220.5272051274596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846.49555890010186</c:v>
                </c:pt>
                <c:pt idx="1">
                  <c:v>975.80659407908433</c:v>
                </c:pt>
                <c:pt idx="2">
                  <c:v>690.35461313963037</c:v>
                </c:pt>
                <c:pt idx="3">
                  <c:v>909.1003489082359</c:v>
                </c:pt>
                <c:pt idx="4">
                  <c:v>912.76177947482404</c:v>
                </c:pt>
                <c:pt idx="5">
                  <c:v>916.47997183196617</c:v>
                </c:pt>
                <c:pt idx="6">
                  <c:v>916.1406971429509</c:v>
                </c:pt>
                <c:pt idx="7">
                  <c:v>916.2261231144513</c:v>
                </c:pt>
                <c:pt idx="8">
                  <c:v>916.24852045749617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3415.8014112903238</c:v>
                </c:pt>
                <c:pt idx="1">
                  <c:v>3272.7232322918112</c:v>
                </c:pt>
                <c:pt idx="2">
                  <c:v>3271.4621435821341</c:v>
                </c:pt>
                <c:pt idx="3">
                  <c:v>3072.1144993950788</c:v>
                </c:pt>
                <c:pt idx="4">
                  <c:v>3181.9704065973642</c:v>
                </c:pt>
                <c:pt idx="5">
                  <c:v>3199.7996226082641</c:v>
                </c:pt>
                <c:pt idx="6">
                  <c:v>3456.993125545996</c:v>
                </c:pt>
                <c:pt idx="7">
                  <c:v>3433.5871635234989</c:v>
                </c:pt>
                <c:pt idx="8">
                  <c:v>3505.0660386420832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628.36490206774704</c:v>
                </c:pt>
                <c:pt idx="1">
                  <c:v>597.83803602667103</c:v>
                </c:pt>
                <c:pt idx="2">
                  <c:v>546.2524005633876</c:v>
                </c:pt>
                <c:pt idx="3">
                  <c:v>847.98706247967766</c:v>
                </c:pt>
                <c:pt idx="4">
                  <c:v>935.51757462487444</c:v>
                </c:pt>
                <c:pt idx="5">
                  <c:v>1075.4213305066389</c:v>
                </c:pt>
                <c:pt idx="6">
                  <c:v>1134.776548002646</c:v>
                </c:pt>
                <c:pt idx="7">
                  <c:v>1133.9690182216791</c:v>
                </c:pt>
                <c:pt idx="8">
                  <c:v>1101.7994977714525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32.704677756357363</c:v>
                </c:pt>
                <c:pt idx="2">
                  <c:v>0.62847222222222221</c:v>
                </c:pt>
                <c:pt idx="3">
                  <c:v>31.809036246142259</c:v>
                </c:pt>
                <c:pt idx="4">
                  <c:v>0.3142361111111111</c:v>
                </c:pt>
                <c:pt idx="5">
                  <c:v>31.294726367468471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9.0000000000104538E-2</c:v>
                </c:pt>
                <c:pt idx="2">
                  <c:v>0.09</c:v>
                </c:pt>
                <c:pt idx="3">
                  <c:v>9.0000535653990479E-2</c:v>
                </c:pt>
                <c:pt idx="4">
                  <c:v>43.71831164227693</c:v>
                </c:pt>
                <c:pt idx="5">
                  <c:v>43.628311318666732</c:v>
                </c:pt>
                <c:pt idx="6">
                  <c:v>153.32335976708637</c:v>
                </c:pt>
                <c:pt idx="7">
                  <c:v>146.80470169006571</c:v>
                </c:pt>
                <c:pt idx="8">
                  <c:v>109.6950479953649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724.64065328947333</c:v>
                </c:pt>
                <c:pt idx="5">
                  <c:v>710.3291668970669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3150.420000000001</c:v>
                </c:pt>
                <c:pt idx="2">
                  <c:v>3264.4140000000011</c:v>
                </c:pt>
                <c:pt idx="3">
                  <c:v>2960.1978146284132</c:v>
                </c:pt>
                <c:pt idx="4">
                  <c:v>3123.8486455764778</c:v>
                </c:pt>
                <c:pt idx="5">
                  <c:v>2999.5796600441681</c:v>
                </c:pt>
                <c:pt idx="6">
                  <c:v>3046.590271336715</c:v>
                </c:pt>
                <c:pt idx="7">
                  <c:v>3192.2955953844398</c:v>
                </c:pt>
                <c:pt idx="8">
                  <c:v>3303.546030382302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1702.2187235720767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135.01906036737299</c:v>
                </c:pt>
                <c:pt idx="3">
                  <c:v>135.01906036737299</c:v>
                </c:pt>
                <c:pt idx="4">
                  <c:v>135.01906036737299</c:v>
                </c:pt>
                <c:pt idx="5">
                  <c:v>114.1607323130022</c:v>
                </c:pt>
                <c:pt idx="6">
                  <c:v>135.01906036737299</c:v>
                </c:pt>
                <c:pt idx="7">
                  <c:v>135.01906036737299</c:v>
                </c:pt>
                <c:pt idx="8">
                  <c:v>135.01906036737299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34.053939632627028</c:v>
                </c:pt>
                <c:pt idx="3">
                  <c:v>16.02932219604725</c:v>
                </c:pt>
                <c:pt idx="4">
                  <c:v>1.421164252177336</c:v>
                </c:pt>
                <c:pt idx="5">
                  <c:v>1.8870328865426089</c:v>
                </c:pt>
                <c:pt idx="6">
                  <c:v>2.4953907525008661</c:v>
                </c:pt>
                <c:pt idx="7">
                  <c:v>3.0316002693816819</c:v>
                </c:pt>
                <c:pt idx="8">
                  <c:v>3.1452818578685129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5281.9961476129329</c:v>
                </c:pt>
                <c:pt idx="2">
                  <c:v>5270.8117908022332</c:v>
                </c:pt>
                <c:pt idx="3">
                  <c:v>5362.0616271968202</c:v>
                </c:pt>
                <c:pt idx="4">
                  <c:v>4864.7505185820082</c:v>
                </c:pt>
                <c:pt idx="5">
                  <c:v>5358.9405884132912</c:v>
                </c:pt>
                <c:pt idx="6">
                  <c:v>5697.3542871381123</c:v>
                </c:pt>
                <c:pt idx="7">
                  <c:v>5689.9083694132532</c:v>
                </c:pt>
                <c:pt idx="8">
                  <c:v>5670.400323733078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2004.4001668583667</c:v>
                </c:pt>
                <c:pt idx="1">
                  <c:v>1511.0413143530657</c:v>
                </c:pt>
                <c:pt idx="2">
                  <c:v>1428.1672489403857</c:v>
                </c:pt>
                <c:pt idx="3">
                  <c:v>1492.0046183430275</c:v>
                </c:pt>
                <c:pt idx="4">
                  <c:v>1585.9544142323612</c:v>
                </c:pt>
                <c:pt idx="5">
                  <c:v>799.73727319947329</c:v>
                </c:pt>
                <c:pt idx="6">
                  <c:v>1004.7258799773882</c:v>
                </c:pt>
                <c:pt idx="7">
                  <c:v>519.54858584875296</c:v>
                </c:pt>
                <c:pt idx="8">
                  <c:v>397.267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472.55062499999997</c:v>
                </c:pt>
                <c:pt idx="2">
                  <c:v>346.48100000000005</c:v>
                </c:pt>
                <c:pt idx="3">
                  <c:v>204.59896132207845</c:v>
                </c:pt>
                <c:pt idx="4">
                  <c:v>0</c:v>
                </c:pt>
                <c:pt idx="5">
                  <c:v>73.016696030647523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0.1428661437573614</c:v>
                </c:pt>
                <c:pt idx="2">
                  <c:v>0.14286614375723289</c:v>
                </c:pt>
                <c:pt idx="3">
                  <c:v>8.8742895892517891E-6</c:v>
                </c:pt>
                <c:pt idx="4">
                  <c:v>2.8858061885949722</c:v>
                </c:pt>
                <c:pt idx="5">
                  <c:v>3.4529986316580561</c:v>
                </c:pt>
                <c:pt idx="6">
                  <c:v>10.773375679663831</c:v>
                </c:pt>
                <c:pt idx="7">
                  <c:v>10.773375679663641</c:v>
                </c:pt>
                <c:pt idx="8">
                  <c:v>96.262049363184744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53.056567568337044</c:v>
                </c:pt>
                <c:pt idx="1">
                  <c:v>56.370519185840976</c:v>
                </c:pt>
                <c:pt idx="2">
                  <c:v>41.28667827675006</c:v>
                </c:pt>
                <c:pt idx="3">
                  <c:v>26.202837367659171</c:v>
                </c:pt>
                <c:pt idx="4">
                  <c:v>0.45574088117931483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22.073846153846151</c:v>
                </c:pt>
                <c:pt idx="1">
                  <c:v>31.455230769230763</c:v>
                </c:pt>
                <c:pt idx="2">
                  <c:v>20.970153846153849</c:v>
                </c:pt>
                <c:pt idx="3">
                  <c:v>10.485076923076917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300.6967023662375</c:v>
                </c:pt>
                <c:pt idx="4">
                  <c:v>311.67940542987873</c:v>
                </c:pt>
                <c:pt idx="5">
                  <c:v>318.01160467683371</c:v>
                </c:pt>
                <c:pt idx="6">
                  <c:v>319.29745907512978</c:v>
                </c:pt>
                <c:pt idx="7">
                  <c:v>319.29745907512972</c:v>
                </c:pt>
                <c:pt idx="8">
                  <c:v>319.29745907512972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2.5844999999999989</c:v>
                </c:pt>
                <c:pt idx="2">
                  <c:v>1.7230000000000001</c:v>
                </c:pt>
                <c:pt idx="3">
                  <c:v>0.86150000000000015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14.8056395233955</c:v>
                </c:pt>
                <c:pt idx="3">
                  <c:v>9.7573895233954957</c:v>
                </c:pt>
                <c:pt idx="4">
                  <c:v>3.646139523395497</c:v>
                </c:pt>
                <c:pt idx="5">
                  <c:v>3.6461395233954961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</c:v>
                </c:pt>
                <c:pt idx="1">
                  <c:v>2.551922221624046</c:v>
                </c:pt>
                <c:pt idx="2">
                  <c:v>2.551922221624046</c:v>
                </c:pt>
                <c:pt idx="3">
                  <c:v>0.18802083333333319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170.8961693548305</c:v>
                </c:pt>
                <c:pt idx="1">
                  <c:v>126.98428068679939</c:v>
                </c:pt>
                <c:pt idx="2">
                  <c:v>108.9586942635267</c:v>
                </c:pt>
                <c:pt idx="3">
                  <c:v>129.27157577365699</c:v>
                </c:pt>
                <c:pt idx="4">
                  <c:v>65.163340157490524</c:v>
                </c:pt>
                <c:pt idx="5">
                  <c:v>99.023609835570042</c:v>
                </c:pt>
                <c:pt idx="6">
                  <c:v>98.875925708755659</c:v>
                </c:pt>
                <c:pt idx="7">
                  <c:v>101.9445593667087</c:v>
                </c:pt>
                <c:pt idx="8">
                  <c:v>80.338289161890145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764.61526071746619</c:v>
                </c:pt>
                <c:pt idx="1">
                  <c:v>762.27957161094253</c:v>
                </c:pt>
                <c:pt idx="2">
                  <c:v>810.17079538158305</c:v>
                </c:pt>
                <c:pt idx="3">
                  <c:v>730.84028207313236</c:v>
                </c:pt>
                <c:pt idx="4">
                  <c:v>742.42581013738868</c:v>
                </c:pt>
                <c:pt idx="5">
                  <c:v>721.99271570269275</c:v>
                </c:pt>
                <c:pt idx="6">
                  <c:v>735.74375890031479</c:v>
                </c:pt>
                <c:pt idx="7">
                  <c:v>753.05403376383697</c:v>
                </c:pt>
                <c:pt idx="8">
                  <c:v>786.39218120837529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2216.9928735315611</c:v>
                </c:pt>
                <c:pt idx="1">
                  <c:v>1908.9911237668491</c:v>
                </c:pt>
                <c:pt idx="2">
                  <c:v>2035.1162616217878</c:v>
                </c:pt>
                <c:pt idx="3">
                  <c:v>1376.9400389800273</c:v>
                </c:pt>
                <c:pt idx="4">
                  <c:v>1554.7918256668659</c:v>
                </c:pt>
                <c:pt idx="5">
                  <c:v>1118.7834796663522</c:v>
                </c:pt>
                <c:pt idx="6">
                  <c:v>450.65299897242778</c:v>
                </c:pt>
                <c:pt idx="7">
                  <c:v>524.65299897242835</c:v>
                </c:pt>
                <c:pt idx="8">
                  <c:v>845.51258492310274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9183.967062721209</c:v>
                </c:pt>
                <c:pt idx="1">
                  <c:v>8742.0019352707241</c:v>
                </c:pt>
                <c:pt idx="2">
                  <c:v>4860.5499143470552</c:v>
                </c:pt>
                <c:pt idx="3">
                  <c:v>2778.9990352270611</c:v>
                </c:pt>
                <c:pt idx="4">
                  <c:v>1554.4882250826649</c:v>
                </c:pt>
                <c:pt idx="5">
                  <c:v>542.80871068207171</c:v>
                </c:pt>
                <c:pt idx="6">
                  <c:v>63.763677277856644</c:v>
                </c:pt>
                <c:pt idx="7">
                  <c:v>224.8872565136528</c:v>
                </c:pt>
                <c:pt idx="8">
                  <c:v>228.31193554064623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200.56055445208261</c:v>
                </c:pt>
                <c:pt idx="3">
                  <c:v>176.4486533603602</c:v>
                </c:pt>
                <c:pt idx="4">
                  <c:v>263.06989805526479</c:v>
                </c:pt>
                <c:pt idx="5">
                  <c:v>271.55425756548289</c:v>
                </c:pt>
                <c:pt idx="6">
                  <c:v>347.1723368881041</c:v>
                </c:pt>
                <c:pt idx="7">
                  <c:v>401.56989842368449</c:v>
                </c:pt>
                <c:pt idx="8">
                  <c:v>461.45621683519738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7902.5004361915981</c:v>
                </c:pt>
                <c:pt idx="1">
                  <c:v>5208.83563886513</c:v>
                </c:pt>
                <c:pt idx="2">
                  <c:v>6019.9684489050469</c:v>
                </c:pt>
                <c:pt idx="3">
                  <c:v>1955.2518454533131</c:v>
                </c:pt>
                <c:pt idx="4">
                  <c:v>873.75338643085752</c:v>
                </c:pt>
                <c:pt idx="5">
                  <c:v>278.49350822096739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539.07513861832979</c:v>
                </c:pt>
                <c:pt idx="3">
                  <c:v>417.04577331286396</c:v>
                </c:pt>
                <c:pt idx="4">
                  <c:v>313.6191602494236</c:v>
                </c:pt>
                <c:pt idx="5">
                  <c:v>113.15130230678157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1429.1739190532285</c:v>
                </c:pt>
                <c:pt idx="4">
                  <c:v>2157.114960886398</c:v>
                </c:pt>
                <c:pt idx="5">
                  <c:v>2492.0495052449728</c:v>
                </c:pt>
                <c:pt idx="6">
                  <c:v>2695.4153925501178</c:v>
                </c:pt>
                <c:pt idx="7">
                  <c:v>2659.9493638647932</c:v>
                </c:pt>
                <c:pt idx="8">
                  <c:v>2670.9242424615286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3467.8456986953834</c:v>
                </c:pt>
                <c:pt idx="4">
                  <c:v>5098.1182644801684</c:v>
                </c:pt>
                <c:pt idx="5">
                  <c:v>6257.2957084209247</c:v>
                </c:pt>
                <c:pt idx="6">
                  <c:v>7428.4162966376061</c:v>
                </c:pt>
                <c:pt idx="7">
                  <c:v>8290.7202862283484</c:v>
                </c:pt>
                <c:pt idx="8">
                  <c:v>9378.0373570628781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2253.9970233455729</c:v>
                </c:pt>
                <c:pt idx="4">
                  <c:v>2344.7572902002862</c:v>
                </c:pt>
                <c:pt idx="5">
                  <c:v>1996.645728813246</c:v>
                </c:pt>
                <c:pt idx="6">
                  <c:v>1635.2493883240591</c:v>
                </c:pt>
                <c:pt idx="7">
                  <c:v>1333.302654463673</c:v>
                </c:pt>
                <c:pt idx="8">
                  <c:v>1261.225709519292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14.8056395233955</c:v>
                </c:pt>
                <c:pt idx="3">
                  <c:v>9.7573895233954957</c:v>
                </c:pt>
                <c:pt idx="4">
                  <c:v>3.646139523395497</c:v>
                </c:pt>
                <c:pt idx="5">
                  <c:v>3.6461395233954961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379.37099999999992</c:v>
                </c:pt>
                <c:pt idx="2">
                  <c:v>384.23200000000003</c:v>
                </c:pt>
                <c:pt idx="3">
                  <c:v>226.3517716557524</c:v>
                </c:pt>
                <c:pt idx="4">
                  <c:v>469.5438168022568</c:v>
                </c:pt>
                <c:pt idx="5">
                  <c:v>238.84767628442131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1026.7927729819321</c:v>
                </c:pt>
                <c:pt idx="1">
                  <c:v>1016.4549574861981</c:v>
                </c:pt>
                <c:pt idx="2">
                  <c:v>962.76136047660395</c:v>
                </c:pt>
                <c:pt idx="3">
                  <c:v>997.68962918996226</c:v>
                </c:pt>
                <c:pt idx="4">
                  <c:v>783.5861999213148</c:v>
                </c:pt>
                <c:pt idx="5">
                  <c:v>823.30879247246457</c:v>
                </c:pt>
                <c:pt idx="6">
                  <c:v>765.99275894668756</c:v>
                </c:pt>
                <c:pt idx="7">
                  <c:v>726.60050649350467</c:v>
                </c:pt>
                <c:pt idx="8">
                  <c:v>737.12944308335216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724.64065328947333</c:v>
                </c:pt>
                <c:pt idx="5">
                  <c:v>710.3291668970669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53.056567568337044</c:v>
                </c:pt>
                <c:pt idx="1">
                  <c:v>56.370519185840976</c:v>
                </c:pt>
                <c:pt idx="2">
                  <c:v>41.28667827675006</c:v>
                </c:pt>
                <c:pt idx="3">
                  <c:v>26.202837367659171</c:v>
                </c:pt>
                <c:pt idx="4">
                  <c:v>0.45574088117931483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144.20499999999996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82.970399052664192</c:v>
                </c:pt>
                <c:pt idx="4">
                  <c:v>189.00700000000003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189.00700000000001</c:v>
                </c:pt>
                <c:pt idx="8">
                  <c:v>189.00699999999998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846.49555890010186</c:v>
                </c:pt>
                <c:pt idx="1">
                  <c:v>975.80659407908433</c:v>
                </c:pt>
                <c:pt idx="2">
                  <c:v>690.35461313963037</c:v>
                </c:pt>
                <c:pt idx="3">
                  <c:v>909.1003489082359</c:v>
                </c:pt>
                <c:pt idx="4">
                  <c:v>912.76177947482404</c:v>
                </c:pt>
                <c:pt idx="5">
                  <c:v>916.47997183196617</c:v>
                </c:pt>
                <c:pt idx="6">
                  <c:v>916.1406971429509</c:v>
                </c:pt>
                <c:pt idx="7">
                  <c:v>916.2261231144513</c:v>
                </c:pt>
                <c:pt idx="8">
                  <c:v>916.24852045749617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2216.9928735315611</c:v>
                </c:pt>
                <c:pt idx="1">
                  <c:v>1908.9911237668491</c:v>
                </c:pt>
                <c:pt idx="2">
                  <c:v>2035.1162616217878</c:v>
                </c:pt>
                <c:pt idx="3">
                  <c:v>1376.9400389800273</c:v>
                </c:pt>
                <c:pt idx="4">
                  <c:v>1554.7918256668659</c:v>
                </c:pt>
                <c:pt idx="5">
                  <c:v>1118.7834796663522</c:v>
                </c:pt>
                <c:pt idx="6">
                  <c:v>450.65299897242778</c:v>
                </c:pt>
                <c:pt idx="7">
                  <c:v>524.65299897242835</c:v>
                </c:pt>
                <c:pt idx="8">
                  <c:v>845.51258492310274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1702.2187235720767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460.18681025514093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603.47379552175789</c:v>
                </c:pt>
                <c:pt idx="4">
                  <c:v>753.50232564767589</c:v>
                </c:pt>
                <c:pt idx="5">
                  <c:v>718.17215638496543</c:v>
                </c:pt>
                <c:pt idx="6">
                  <c:v>789.07466654805376</c:v>
                </c:pt>
                <c:pt idx="7">
                  <c:v>898.01655986398794</c:v>
                </c:pt>
                <c:pt idx="8">
                  <c:v>975.97339312463737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2216.9928735315611</c:v>
                </c:pt>
                <c:pt idx="1">
                  <c:v>1908.9911237668491</c:v>
                </c:pt>
                <c:pt idx="2">
                  <c:v>2035.1162616217878</c:v>
                </c:pt>
                <c:pt idx="3">
                  <c:v>1376.9400389800273</c:v>
                </c:pt>
                <c:pt idx="4">
                  <c:v>1554.7918256668659</c:v>
                </c:pt>
                <c:pt idx="5">
                  <c:v>1118.7834796663522</c:v>
                </c:pt>
                <c:pt idx="6">
                  <c:v>450.65299897242778</c:v>
                </c:pt>
                <c:pt idx="7">
                  <c:v>524.65299897242835</c:v>
                </c:pt>
                <c:pt idx="8">
                  <c:v>845.51258492310274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53.056567568337044</c:v>
                </c:pt>
                <c:pt idx="1">
                  <c:v>56.370519185840976</c:v>
                </c:pt>
                <c:pt idx="2">
                  <c:v>41.28667827675006</c:v>
                </c:pt>
                <c:pt idx="3">
                  <c:v>26.202837367659171</c:v>
                </c:pt>
                <c:pt idx="4">
                  <c:v>0.45574088117931483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144.20499999999996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82.970399052664192</c:v>
                </c:pt>
                <c:pt idx="4">
                  <c:v>189.00700000000003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189.00700000000001</c:v>
                </c:pt>
                <c:pt idx="8">
                  <c:v>189.00699999999998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846.49555890010186</c:v>
                </c:pt>
                <c:pt idx="1">
                  <c:v>975.80659407908433</c:v>
                </c:pt>
                <c:pt idx="2">
                  <c:v>690.35461313963037</c:v>
                </c:pt>
                <c:pt idx="3">
                  <c:v>909.1003489082359</c:v>
                </c:pt>
                <c:pt idx="4">
                  <c:v>912.76177947482404</c:v>
                </c:pt>
                <c:pt idx="5">
                  <c:v>916.47997183196617</c:v>
                </c:pt>
                <c:pt idx="6">
                  <c:v>916.1406971429509</c:v>
                </c:pt>
                <c:pt idx="7">
                  <c:v>916.2261231144513</c:v>
                </c:pt>
                <c:pt idx="8">
                  <c:v>916.24852045749617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1702.2187235720767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460.18681025514093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603.47379552175789</c:v>
                </c:pt>
                <c:pt idx="4">
                  <c:v>753.50232564767589</c:v>
                </c:pt>
                <c:pt idx="5">
                  <c:v>718.17215638496543</c:v>
                </c:pt>
                <c:pt idx="6">
                  <c:v>789.07466654805376</c:v>
                </c:pt>
                <c:pt idx="7">
                  <c:v>898.01655986398794</c:v>
                </c:pt>
                <c:pt idx="8">
                  <c:v>975.97339312463737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5713.4919999999993</c:v>
                </c:pt>
                <c:pt idx="1">
                  <c:v>6309.2430000000004</c:v>
                </c:pt>
                <c:pt idx="2">
                  <c:v>7059.634</c:v>
                </c:pt>
                <c:pt idx="3">
                  <c:v>7479.2786722906994</c:v>
                </c:pt>
                <c:pt idx="4">
                  <c:v>7081.0148222901735</c:v>
                </c:pt>
                <c:pt idx="5">
                  <c:v>6495.873841221427</c:v>
                </c:pt>
                <c:pt idx="6">
                  <c:v>5567.6108126779118</c:v>
                </c:pt>
                <c:pt idx="7">
                  <c:v>5821.6018076500313</c:v>
                </c:pt>
                <c:pt idx="8">
                  <c:v>5936.8386074823502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8.5523595481925252</c:v>
                </c:pt>
                <c:pt idx="4">
                  <c:v>93.489445214756145</c:v>
                </c:pt>
                <c:pt idx="5">
                  <c:v>5.5816931783592469</c:v>
                </c:pt>
                <c:pt idx="6">
                  <c:v>4.8594415022331559</c:v>
                </c:pt>
                <c:pt idx="7">
                  <c:v>5.581650262291074</c:v>
                </c:pt>
                <c:pt idx="8">
                  <c:v>5.8109612359499172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216.65977522087721</c:v>
                </c:pt>
                <c:pt idx="4">
                  <c:v>178.74711537915636</c:v>
                </c:pt>
                <c:pt idx="5">
                  <c:v>141.4028938517676</c:v>
                </c:pt>
                <c:pt idx="6">
                  <c:v>123.1058513899067</c:v>
                </c:pt>
                <c:pt idx="7">
                  <c:v>141.40180664470728</c:v>
                </c:pt>
                <c:pt idx="8">
                  <c:v>147.21101797739783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215.30251517782179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728.25252500000022</c:v>
                </c:pt>
                <c:pt idx="8">
                  <c:v>814.67154999999923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</c:v>
                </c:pt>
                <c:pt idx="1">
                  <c:v>0.64885298697544203</c:v>
                </c:pt>
                <c:pt idx="2">
                  <c:v>0</c:v>
                </c:pt>
                <c:pt idx="3">
                  <c:v>8.761760752688172</c:v>
                </c:pt>
                <c:pt idx="4">
                  <c:v>12.26646505376344</c:v>
                </c:pt>
                <c:pt idx="5">
                  <c:v>15.77116935483871</c:v>
                </c:pt>
                <c:pt idx="6">
                  <c:v>19.27587365591398</c:v>
                </c:pt>
                <c:pt idx="7">
                  <c:v>22.780577956989251</c:v>
                </c:pt>
                <c:pt idx="8">
                  <c:v>8.2798639112903221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826.62899999999991</c:v>
                </c:pt>
                <c:pt idx="2">
                  <c:v>810.31399999999985</c:v>
                </c:pt>
                <c:pt idx="3">
                  <c:v>588.42064237309182</c:v>
                </c:pt>
                <c:pt idx="4">
                  <c:v>411.50864701178887</c:v>
                </c:pt>
                <c:pt idx="5">
                  <c:v>334.70513777387418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774.23199999999974</c:v>
                </c:pt>
                <c:pt idx="1">
                  <c:v>616.47699999999998</c:v>
                </c:pt>
                <c:pt idx="2">
                  <c:v>468.21100000000013</c:v>
                </c:pt>
                <c:pt idx="3">
                  <c:v>594.90086726713946</c:v>
                </c:pt>
                <c:pt idx="4">
                  <c:v>559.76205422713952</c:v>
                </c:pt>
                <c:pt idx="5">
                  <c:v>524.62324118713946</c:v>
                </c:pt>
                <c:pt idx="6">
                  <c:v>61.627432252303819</c:v>
                </c:pt>
                <c:pt idx="7">
                  <c:v>217.35296264060659</c:v>
                </c:pt>
                <c:pt idx="8">
                  <c:v>217.35296264060659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92.48599999999999</c:v>
                </c:pt>
                <c:pt idx="2">
                  <c:v>75.256000000000029</c:v>
                </c:pt>
                <c:pt idx="3">
                  <c:v>90.197352266874987</c:v>
                </c:pt>
                <c:pt idx="4">
                  <c:v>103.53109132500001</c:v>
                </c:pt>
                <c:pt idx="5">
                  <c:v>24.481565258124999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31.16</c:v>
                </c:pt>
                <c:pt idx="1">
                  <c:v>41.429000000000002</c:v>
                </c:pt>
                <c:pt idx="2">
                  <c:v>49.155999999999992</c:v>
                </c:pt>
                <c:pt idx="3">
                  <c:v>47.481675240546771</c:v>
                </c:pt>
                <c:pt idx="4">
                  <c:v>167.17646597568179</c:v>
                </c:pt>
                <c:pt idx="5">
                  <c:v>177.49519667791898</c:v>
                </c:pt>
                <c:pt idx="6">
                  <c:v>265.85099003784597</c:v>
                </c:pt>
                <c:pt idx="7">
                  <c:v>363.11782850581233</c:v>
                </c:pt>
                <c:pt idx="8">
                  <c:v>363.11782850581233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0.20599999999999991</c:v>
                </c:pt>
                <c:pt idx="1">
                  <c:v>1.0620000000000001</c:v>
                </c:pt>
                <c:pt idx="2">
                  <c:v>2.8439999999999981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1.7960089720833323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526.52899999999988</c:v>
                </c:pt>
                <c:pt idx="1">
                  <c:v>688.95199999999988</c:v>
                </c:pt>
                <c:pt idx="2">
                  <c:v>803.43100000000027</c:v>
                </c:pt>
                <c:pt idx="3">
                  <c:v>757.37667886020745</c:v>
                </c:pt>
                <c:pt idx="4">
                  <c:v>735.20365208420742</c:v>
                </c:pt>
                <c:pt idx="5">
                  <c:v>713.03062530820739</c:v>
                </c:pt>
                <c:pt idx="6">
                  <c:v>342.42045967223936</c:v>
                </c:pt>
                <c:pt idx="7">
                  <c:v>152.37113373627781</c:v>
                </c:pt>
                <c:pt idx="8">
                  <c:v>152.37113373627781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2573.6029999999996</c:v>
                </c:pt>
                <c:pt idx="1">
                  <c:v>2267.0349999999994</c:v>
                </c:pt>
                <c:pt idx="2">
                  <c:v>2209.2120000000004</c:v>
                </c:pt>
                <c:pt idx="3">
                  <c:v>2081.2117903691105</c:v>
                </c:pt>
                <c:pt idx="4">
                  <c:v>1979.8576131788177</c:v>
                </c:pt>
                <c:pt idx="5">
                  <c:v>1776.1317751773483</c:v>
                </c:pt>
                <c:pt idx="6">
                  <c:v>669.89888196238917</c:v>
                </c:pt>
                <c:pt idx="7">
                  <c:v>732.84192488269673</c:v>
                </c:pt>
                <c:pt idx="8">
                  <c:v>732.84192488269673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2.1695447580346086</c:v>
                </c:pt>
                <c:pt idx="2">
                  <c:v>85.061769500430444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176.68866860009109</c:v>
                </c:pt>
                <c:pt idx="1">
                  <c:v>157.73771690317355</c:v>
                </c:pt>
                <c:pt idx="2">
                  <c:v>140.65591678836577</c:v>
                </c:pt>
                <c:pt idx="3">
                  <c:v>162.49483141565801</c:v>
                </c:pt>
                <c:pt idx="4">
                  <c:v>134.06033653436725</c:v>
                </c:pt>
                <c:pt idx="5">
                  <c:v>106.0521703888257</c:v>
                </c:pt>
                <c:pt idx="6">
                  <c:v>92.329388542430053</c:v>
                </c:pt>
                <c:pt idx="7">
                  <c:v>106.05135498353049</c:v>
                </c:pt>
                <c:pt idx="8">
                  <c:v>110.40826348304844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2.7834896105056219</c:v>
                </c:pt>
                <c:pt idx="2">
                  <c:v>66.549623282424861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544F182-8297-4E47-8EEE-DA8D4AF7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25FB7B9B" TargetMode="External"/><Relationship Id="rId1" Type="http://schemas.openxmlformats.org/officeDocument/2006/relationships/externalLinkPath" Target="file:///\\25FB7B9B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teo_nicoli_polito_it/Documents/Politecnico/MAHTEP%20-%20Energy%20system%20models/Papers%20and%20Conferences/TEMOA-Europe_Conferences_2024/1_Results_bau/_Results_1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25FB7B9B" TargetMode="External"/><Relationship Id="rId1" Type="http://schemas.openxmlformats.org/officeDocument/2006/relationships/externalLinkPath" Target="file:///\\25FB7B9B\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25FB7B9B" TargetMode="External"/><Relationship Id="rId1" Type="http://schemas.openxmlformats.org/officeDocument/2006/relationships/externalLinkPath" Target="file:///\\25FB7B9B\_9_Industrial%20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25FB7B9B" TargetMode="External"/><Relationship Id="rId1" Type="http://schemas.openxmlformats.org/officeDocument/2006/relationships/externalLinkPath" Target="file:///\\25FB7B9B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0.439</v>
          </cell>
          <cell r="F2">
            <v>0.105</v>
          </cell>
          <cell r="G2">
            <v>3.3757060325563547E-2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</v>
          </cell>
          <cell r="F3">
            <v>0.26400000000000001</v>
          </cell>
          <cell r="G3">
            <v>0.105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207130.0072474388</v>
          </cell>
          <cell r="E4">
            <v>219100.3696534287</v>
          </cell>
          <cell r="F4">
            <v>211310.07815532561</v>
          </cell>
          <cell r="G4">
            <v>210507.3487231961</v>
          </cell>
          <cell r="H4">
            <v>190583.4993710558</v>
          </cell>
          <cell r="I4">
            <v>177271.39472402469</v>
          </cell>
          <cell r="J4">
            <v>152726.57598267699</v>
          </cell>
          <cell r="K4">
            <v>136674.65293371241</v>
          </cell>
          <cell r="L4">
            <v>35631.098654439702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3815.3324650313361</v>
          </cell>
          <cell r="E5">
            <v>0</v>
          </cell>
          <cell r="F5">
            <v>0</v>
          </cell>
          <cell r="G5">
            <v>9597.4</v>
          </cell>
          <cell r="H5">
            <v>12181.8</v>
          </cell>
          <cell r="I5">
            <v>8705.5552818450324</v>
          </cell>
          <cell r="J5">
            <v>10266.6491673007</v>
          </cell>
          <cell r="K5">
            <v>11815.46186957542</v>
          </cell>
          <cell r="L5">
            <v>21160.299999999981</v>
          </cell>
        </row>
        <row r="6">
          <cell r="A6">
            <v>4</v>
          </cell>
          <cell r="B6" t="str">
            <v>TRA_FT_GSL</v>
          </cell>
          <cell r="C6" t="str">
            <v>PRI_OIL_GSL_kt</v>
          </cell>
          <cell r="D6">
            <v>79217.141867487226</v>
          </cell>
          <cell r="E6">
            <v>70720.613816237645</v>
          </cell>
          <cell r="F6">
            <v>63062.106942152292</v>
          </cell>
          <cell r="G6">
            <v>72853.433188306692</v>
          </cell>
          <cell r="H6">
            <v>56903.778324285537</v>
          </cell>
          <cell r="I6">
            <v>47547.756704541753</v>
          </cell>
          <cell r="J6">
            <v>41395.24242643061</v>
          </cell>
          <cell r="K6">
            <v>47547.391123220274</v>
          </cell>
          <cell r="L6">
            <v>49500.780898832629</v>
          </cell>
        </row>
        <row r="7">
          <cell r="A7">
            <v>5</v>
          </cell>
          <cell r="B7" t="str">
            <v>TRA_FT_GSL</v>
          </cell>
          <cell r="C7" t="str">
            <v>RNW_BIO_ETBE</v>
          </cell>
          <cell r="D7">
            <v>6544.0247629663354</v>
          </cell>
          <cell r="E7">
            <v>5842.1376630805034</v>
          </cell>
          <cell r="F7">
            <v>5209.4783995691023</v>
          </cell>
          <cell r="G7">
            <v>6018.3270894688121</v>
          </cell>
          <cell r="H7">
            <v>4965.1976494210103</v>
          </cell>
          <cell r="I7">
            <v>3927.8581625491001</v>
          </cell>
          <cell r="J7">
            <v>3419.6069830529641</v>
          </cell>
          <cell r="K7">
            <v>3927.8279623529802</v>
          </cell>
          <cell r="L7">
            <v>4089.1949438166071</v>
          </cell>
        </row>
        <row r="8">
          <cell r="A8">
            <v>6</v>
          </cell>
          <cell r="B8" t="str">
            <v>TRA_FT_GSL</v>
          </cell>
          <cell r="C8" t="str">
            <v>RNW_BIO_ETH</v>
          </cell>
          <cell r="D8">
            <v>344.42235594559662</v>
          </cell>
          <cell r="E8">
            <v>307.48092963581593</v>
          </cell>
          <cell r="F8">
            <v>274.18307366153181</v>
          </cell>
          <cell r="G8">
            <v>316.75405734046387</v>
          </cell>
          <cell r="H8">
            <v>3462.5720449909682</v>
          </cell>
          <cell r="I8">
            <v>206.72937697626841</v>
          </cell>
          <cell r="J8">
            <v>179.97931489752429</v>
          </cell>
          <cell r="K8">
            <v>206.727787492262</v>
          </cell>
          <cell r="L8">
            <v>215.22078651666359</v>
          </cell>
        </row>
        <row r="9">
          <cell r="A9">
            <v>7</v>
          </cell>
          <cell r="B9" t="str">
            <v>TRA_FT_HFO</v>
          </cell>
          <cell r="C9" t="str">
            <v>PRI_OIL_HFO</v>
          </cell>
          <cell r="D9">
            <v>66.912345640312438</v>
          </cell>
          <cell r="E9">
            <v>102.5820087418906</v>
          </cell>
          <cell r="F9">
            <v>102.5820087418906</v>
          </cell>
          <cell r="G9">
            <v>102.5820087418906</v>
          </cell>
          <cell r="H9">
            <v>6.639764936336924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TRA_FT_JTK</v>
          </cell>
          <cell r="C10" t="str">
            <v>PRI_OIL_KER_kt</v>
          </cell>
        </row>
        <row r="11">
          <cell r="A11">
            <v>9</v>
          </cell>
          <cell r="B11" t="str">
            <v>TRA_FT_LPG</v>
          </cell>
          <cell r="C11" t="str">
            <v>PRI_OIL_LPG</v>
          </cell>
          <cell r="D11">
            <v>229.15654743684169</v>
          </cell>
          <cell r="E11">
            <v>284.06691109139081</v>
          </cell>
          <cell r="F11">
            <v>252.40972550834539</v>
          </cell>
          <cell r="G11">
            <v>205.76536830199041</v>
          </cell>
          <cell r="H11">
            <v>284.06691109139081</v>
          </cell>
          <cell r="I11">
            <v>284.06691109139081</v>
          </cell>
          <cell r="J11">
            <v>284.06691109139081</v>
          </cell>
          <cell r="K11">
            <v>284.06691109139081</v>
          </cell>
          <cell r="L11">
            <v>284.06691109139081</v>
          </cell>
        </row>
        <row r="12">
          <cell r="A12">
            <v>10</v>
          </cell>
          <cell r="B12" t="str">
            <v>TRA_FT_NGA</v>
          </cell>
          <cell r="C12" t="str">
            <v>PRI_GAS_NGA</v>
          </cell>
          <cell r="D12">
            <v>10.38164779160708</v>
          </cell>
          <cell r="E12">
            <v>4.5419709088280964</v>
          </cell>
          <cell r="F12">
            <v>0</v>
          </cell>
          <cell r="G12">
            <v>17.52352150537634</v>
          </cell>
          <cell r="H12">
            <v>14.018817204301079</v>
          </cell>
          <cell r="I12">
            <v>10.514112903225801</v>
          </cell>
          <cell r="J12">
            <v>7.009408602150538</v>
          </cell>
          <cell r="K12">
            <v>3.504704301075269</v>
          </cell>
          <cell r="L12">
            <v>18.005418346774189</v>
          </cell>
        </row>
        <row r="13">
          <cell r="A13">
            <v>11</v>
          </cell>
          <cell r="B13" t="str">
            <v>TRA_FT_NGA</v>
          </cell>
          <cell r="C13" t="str">
            <v>RNW_POT_BIO_GAS</v>
          </cell>
          <cell r="D13">
            <v>0</v>
          </cell>
          <cell r="E13">
            <v>0.64885298697544203</v>
          </cell>
          <cell r="F13">
            <v>0</v>
          </cell>
          <cell r="G13">
            <v>8.761760752688172</v>
          </cell>
          <cell r="H13">
            <v>12.26646505376344</v>
          </cell>
          <cell r="I13">
            <v>15.77116935483871</v>
          </cell>
          <cell r="J13">
            <v>19.27587365591398</v>
          </cell>
          <cell r="K13">
            <v>22.780577956989251</v>
          </cell>
          <cell r="L13">
            <v>8.2798639112903221</v>
          </cell>
        </row>
        <row r="14">
          <cell r="A14">
            <v>12</v>
          </cell>
          <cell r="B14" t="str">
            <v>TRA_FT_AMM_ELCSYS_CU</v>
          </cell>
          <cell r="C14" t="str">
            <v>HH2_WE_CU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8.9205098912610636E-2</v>
          </cell>
          <cell r="J14">
            <v>0.63399859242193457</v>
          </cell>
          <cell r="K14">
            <v>4.0404350354097689</v>
          </cell>
          <cell r="L14">
            <v>23.808456014546291</v>
          </cell>
        </row>
        <row r="15">
          <cell r="A15">
            <v>13</v>
          </cell>
          <cell r="B15" t="str">
            <v>TRA_FT_AMM_ELCSYS_DT</v>
          </cell>
          <cell r="C15" t="str">
            <v>HH2_WE_DT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1.5131958327606901E-2</v>
          </cell>
          <cell r="J15">
            <v>1.5131958327606901E-2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TRA_FT_DST_INT</v>
          </cell>
          <cell r="C16" t="str">
            <v>PRI_OIL_DST_kt</v>
          </cell>
          <cell r="D16">
            <v>1925.0190445097401</v>
          </cell>
          <cell r="E16">
            <v>3878.6634593995268</v>
          </cell>
          <cell r="F16">
            <v>2109.6004770423378</v>
          </cell>
          <cell r="G16">
            <v>3990.8362626645849</v>
          </cell>
          <cell r="H16">
            <v>7402.4883720930238</v>
          </cell>
          <cell r="I16">
            <v>2280.336705837994</v>
          </cell>
          <cell r="J16">
            <v>1668.3603009552801</v>
          </cell>
          <cell r="K16">
            <v>1045.3431855500819</v>
          </cell>
          <cell r="L16">
            <v>7402.4883720930238</v>
          </cell>
        </row>
        <row r="17">
          <cell r="A17">
            <v>15</v>
          </cell>
          <cell r="B17" t="str">
            <v>TRA_FT_DST_INT</v>
          </cell>
          <cell r="C17" t="str">
            <v>RNW_BIO_EMHV</v>
          </cell>
          <cell r="D17">
            <v>1776.9406564705289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5720.8447181549664</v>
          </cell>
          <cell r="J17">
            <v>6404.3508326992987</v>
          </cell>
          <cell r="K17">
            <v>7100.1881304245844</v>
          </cell>
          <cell r="L17">
            <v>0</v>
          </cell>
        </row>
        <row r="18">
          <cell r="A18">
            <v>16</v>
          </cell>
          <cell r="B18" t="str">
            <v>TRA_FT_HFO_INT</v>
          </cell>
          <cell r="C18" t="str">
            <v>PRI_OIL_HFO</v>
          </cell>
          <cell r="D18">
            <v>1811.4704259711821</v>
          </cell>
          <cell r="E18">
            <v>1857.8</v>
          </cell>
          <cell r="F18">
            <v>1772.368108473762</v>
          </cell>
          <cell r="G18">
            <v>1857.8</v>
          </cell>
          <cell r="H18">
            <v>1741.842288836272</v>
          </cell>
          <cell r="I18">
            <v>1764.371270141469</v>
          </cell>
          <cell r="J18">
            <v>1798.57440055554</v>
          </cell>
          <cell r="K18">
            <v>1804.005479257806</v>
          </cell>
          <cell r="L18">
            <v>1462.0535375164541</v>
          </cell>
        </row>
        <row r="19">
          <cell r="A19">
            <v>17</v>
          </cell>
          <cell r="B19" t="str">
            <v>TRA_FT_AMM_INT_ELCSYS_CU</v>
          </cell>
          <cell r="C19" t="str">
            <v>HH2_WE_CU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0.81844767271474861</v>
          </cell>
          <cell r="J19">
            <v>5.8098498735082984</v>
          </cell>
          <cell r="K19">
            <v>37.043450785954292</v>
          </cell>
          <cell r="L19">
            <v>217.9344622881691</v>
          </cell>
        </row>
        <row r="20">
          <cell r="A20">
            <v>18</v>
          </cell>
          <cell r="B20" t="str">
            <v>TRA_FT_AMM_INT_ELCSYS_DT</v>
          </cell>
          <cell r="C20" t="str">
            <v>HH2_WE_DT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0.1387334643821726</v>
          </cell>
          <cell r="J20">
            <v>0.1387334643821726</v>
          </cell>
          <cell r="K20">
            <v>0</v>
          </cell>
          <cell r="L20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18.5139</v>
          </cell>
        </row>
        <row r="22">
          <cell r="A22" t="str">
            <v>EUR</v>
          </cell>
          <cell r="B22" t="str">
            <v>ELC_COA_EXS</v>
          </cell>
          <cell r="C22">
            <v>167.53207787568181</v>
          </cell>
          <cell r="D22">
            <v>167.53207787568181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4.0196078431372539</v>
          </cell>
          <cell r="F23">
            <v>4.0196078431372539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44.932044444444443</v>
          </cell>
          <cell r="E25">
            <v>33.699033333333333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99.454814814814839</v>
          </cell>
          <cell r="E26">
            <v>91.974814814814835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  <cell r="C29">
            <v>1.4782</v>
          </cell>
          <cell r="D29">
            <v>1.4782</v>
          </cell>
        </row>
        <row r="30">
          <cell r="A30" t="str">
            <v>EUR</v>
          </cell>
          <cell r="B30" t="str">
            <v>ELC_MAR_EXS</v>
          </cell>
          <cell r="C30">
            <v>0.17457000724339411</v>
          </cell>
          <cell r="D30">
            <v>0.174570007243394</v>
          </cell>
          <cell r="E30">
            <v>0.174570007243394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74.623846085927923</v>
          </cell>
          <cell r="E32">
            <v>68.621955859969546</v>
          </cell>
          <cell r="F32">
            <v>30.546163990883581</v>
          </cell>
          <cell r="G32">
            <v>14.576946075233749</v>
          </cell>
        </row>
        <row r="33">
          <cell r="A33" t="str">
            <v>EUR</v>
          </cell>
          <cell r="B33" t="str">
            <v>ELC_CHP_COA_EXS</v>
          </cell>
          <cell r="C33">
            <v>103.2728742911694</v>
          </cell>
          <cell r="D33">
            <v>66.312414000091053</v>
          </cell>
          <cell r="E33">
            <v>65.57729261796041</v>
          </cell>
          <cell r="F33">
            <v>43.718195078640278</v>
          </cell>
          <cell r="G33">
            <v>16.784455529073728</v>
          </cell>
        </row>
        <row r="34">
          <cell r="A34" t="str">
            <v>EUR</v>
          </cell>
          <cell r="B34" t="str">
            <v>ELC_CHP_BIO_EXS</v>
          </cell>
          <cell r="C34">
            <v>9.5007724791102177</v>
          </cell>
          <cell r="D34">
            <v>5.2649583627589864</v>
          </cell>
          <cell r="E34">
            <v>5.2649583627589864</v>
          </cell>
          <cell r="F34">
            <v>2.2033529578825508</v>
          </cell>
          <cell r="G34">
            <v>2.2033529578825508</v>
          </cell>
        </row>
        <row r="35">
          <cell r="A35" t="str">
            <v>EUR</v>
          </cell>
          <cell r="B35" t="str">
            <v>ELC_CHP_GEO_EXS</v>
          </cell>
          <cell r="C35">
            <v>0.4010991406646372</v>
          </cell>
          <cell r="D35">
            <v>0.3208793125317097</v>
          </cell>
          <cell r="E35">
            <v>0.24065948439878221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55.198022641301549</v>
          </cell>
          <cell r="D37">
            <v>57.307157182267872</v>
          </cell>
          <cell r="E37">
            <v>57.3071571822679</v>
          </cell>
          <cell r="F37">
            <v>57.3071571822679</v>
          </cell>
          <cell r="G37">
            <v>57.3071571822679</v>
          </cell>
          <cell r="H37">
            <v>57.3071571822679</v>
          </cell>
          <cell r="I37">
            <v>2.1091345409663438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0.81501989260952024</v>
          </cell>
          <cell r="E39">
            <v>0.81501989260952024</v>
          </cell>
          <cell r="F39">
            <v>0.81501989260952024</v>
          </cell>
          <cell r="G39">
            <v>0.81501989260952024</v>
          </cell>
          <cell r="H39">
            <v>0.81501989260952024</v>
          </cell>
          <cell r="I39">
            <v>0.81501989260952024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159.6241615709265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56.115313528008109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20.965185185185149</v>
          </cell>
          <cell r="E43">
            <v>20.965185185185149</v>
          </cell>
          <cell r="F43">
            <v>25.486033333333339</v>
          </cell>
          <cell r="G43">
            <v>25.486033333333339</v>
          </cell>
          <cell r="H43">
            <v>25.486033333333339</v>
          </cell>
          <cell r="I43">
            <v>25.486033333333339</v>
          </cell>
          <cell r="J43">
            <v>25.486033333333339</v>
          </cell>
          <cell r="K43">
            <v>25.486033333333339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2.2931333713850739</v>
          </cell>
          <cell r="E49">
            <v>8.8784158887197524</v>
          </cell>
          <cell r="F49">
            <v>8.8784158887197524</v>
          </cell>
          <cell r="G49">
            <v>8.8784158887197524</v>
          </cell>
          <cell r="H49">
            <v>8.8784158887197524</v>
          </cell>
          <cell r="I49">
            <v>8.8784158887197524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1.9130629676991311</v>
          </cell>
          <cell r="D53">
            <v>1.9130629676991311</v>
          </cell>
          <cell r="E53">
            <v>1.9130629676991311</v>
          </cell>
          <cell r="F53">
            <v>1.9130629676991311</v>
          </cell>
          <cell r="G53">
            <v>1.9130629676991311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10.61440624219602</v>
          </cell>
          <cell r="D56">
            <v>23.583804600123319</v>
          </cell>
          <cell r="E56">
            <v>23.583804600123319</v>
          </cell>
          <cell r="F56">
            <v>23.583804600123319</v>
          </cell>
          <cell r="G56">
            <v>23.583804600123319</v>
          </cell>
          <cell r="H56">
            <v>12.96939835792729</v>
          </cell>
        </row>
        <row r="57">
          <cell r="A57" t="str">
            <v>EUR</v>
          </cell>
          <cell r="B57" t="str">
            <v>ELC_BIO_CRP_COM_NEW</v>
          </cell>
          <cell r="E57">
            <v>8.5570588235294114</v>
          </cell>
          <cell r="F57">
            <v>8.5570588235294114</v>
          </cell>
          <cell r="G57">
            <v>8.5570588235294114</v>
          </cell>
          <cell r="H57">
            <v>8.5570588235294114</v>
          </cell>
          <cell r="I57">
            <v>8.5570588235294114</v>
          </cell>
          <cell r="J57">
            <v>8.5570588235294114</v>
          </cell>
        </row>
        <row r="58">
          <cell r="A58" t="str">
            <v>EUR</v>
          </cell>
          <cell r="B58" t="str">
            <v>ELC_BIO_MUN_INC_NEW</v>
          </cell>
          <cell r="C58">
            <v>10.038396962397639</v>
          </cell>
          <cell r="D58">
            <v>10.038396962397639</v>
          </cell>
          <cell r="E58">
            <v>10.038396962397639</v>
          </cell>
          <cell r="F58">
            <v>10.038396962397639</v>
          </cell>
          <cell r="G58">
            <v>10.038396962397639</v>
          </cell>
          <cell r="H58">
            <v>10.038396962397639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8.3085498895673773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1.763739043889383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222.14981179697179</v>
          </cell>
          <cell r="I65">
            <v>300.30593930173802</v>
          </cell>
          <cell r="J65">
            <v>336.76765353691201</v>
          </cell>
          <cell r="K65">
            <v>366.09869832282851</v>
          </cell>
        </row>
        <row r="66">
          <cell r="A66" t="str">
            <v>EUR</v>
          </cell>
          <cell r="B66" t="str">
            <v>ELC_SOL_PV_CEN_NEW</v>
          </cell>
          <cell r="C66">
            <v>29.3918</v>
          </cell>
          <cell r="D66">
            <v>95.211799999999997</v>
          </cell>
          <cell r="E66">
            <v>160.31</v>
          </cell>
          <cell r="F66">
            <v>309.82</v>
          </cell>
          <cell r="G66">
            <v>461.8015363827987</v>
          </cell>
          <cell r="H66">
            <v>544.24556838199601</v>
          </cell>
          <cell r="I66">
            <v>572.47642382589913</v>
          </cell>
          <cell r="J66">
            <v>589.51222452809236</v>
          </cell>
          <cell r="K66">
            <v>600.18827776241153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1.4613549998770521</v>
          </cell>
          <cell r="E69">
            <v>1.4713549998770521</v>
          </cell>
          <cell r="F69">
            <v>1.4713549998770521</v>
          </cell>
          <cell r="G69">
            <v>1.4713549998770521</v>
          </cell>
          <cell r="H69">
            <v>1.4713549998770521</v>
          </cell>
          <cell r="I69">
            <v>9.9999999999997886E-3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0.84864500012294752</v>
          </cell>
          <cell r="E70">
            <v>0.84864500012294741</v>
          </cell>
          <cell r="F70">
            <v>0.84864500012294741</v>
          </cell>
          <cell r="G70">
            <v>0.84864500012294741</v>
          </cell>
          <cell r="H70">
            <v>0.84864500012279398</v>
          </cell>
          <cell r="I70">
            <v>0.84864500012294741</v>
          </cell>
          <cell r="J70">
            <v>0.84864500012294741</v>
          </cell>
          <cell r="K70">
            <v>1.011183055577698E-2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0.98542999275660581</v>
          </cell>
          <cell r="D73">
            <v>1.0154299927566059</v>
          </cell>
          <cell r="E73">
            <v>1.115429992756606</v>
          </cell>
          <cell r="F73">
            <v>1.115429992756606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5.0246036884830039</v>
          </cell>
          <cell r="D74">
            <v>5.0246036884830039</v>
          </cell>
          <cell r="E74">
            <v>5.0246036884825669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5.0246036884830039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I87">
            <v>0.84359770255954469</v>
          </cell>
          <cell r="J87">
            <v>5.6235940917358347</v>
          </cell>
          <cell r="K87">
            <v>12.16735571671555</v>
          </cell>
        </row>
        <row r="88">
          <cell r="A88" t="str">
            <v>EUR</v>
          </cell>
          <cell r="B88" t="str">
            <v>ELC_STG_CEN_BTT_NEW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2.8858061885949762</v>
          </cell>
          <cell r="G6">
            <v>3.4529986316580539</v>
          </cell>
          <cell r="H6">
            <v>10.773375679663831</v>
          </cell>
          <cell r="I6">
            <v>10.773375679663831</v>
          </cell>
          <cell r="J6">
            <v>96.262049363184744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724.74992835858518</v>
          </cell>
          <cell r="E23">
            <v>732.69506117003436</v>
          </cell>
          <cell r="F23">
            <v>740.64017240747057</v>
          </cell>
          <cell r="G23">
            <v>748.58530521891976</v>
          </cell>
          <cell r="H23">
            <v>756.5304380303686</v>
          </cell>
          <cell r="I23">
            <v>764.4755708418179</v>
          </cell>
          <cell r="J23">
            <v>764.4755708418179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G28">
            <v>6.0452182323781897E-2</v>
          </cell>
          <cell r="H28">
            <v>0.45542843729421911</v>
          </cell>
          <cell r="I28">
            <v>0.45542843729421911</v>
          </cell>
          <cell r="J28">
            <v>0.4252023461323281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1.1606819006166121E-2</v>
          </cell>
          <cell r="G30">
            <v>1.1606819006166121E-2</v>
          </cell>
          <cell r="H30">
            <v>1.1606819006166121E-2</v>
          </cell>
          <cell r="I30">
            <v>2.4516959639380742</v>
          </cell>
          <cell r="J30">
            <v>16.742663733185079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G34">
            <v>9.5039227785613765</v>
          </cell>
          <cell r="H34">
            <v>9.5039227785613765</v>
          </cell>
          <cell r="I34">
            <v>9.5039227785613765</v>
          </cell>
          <cell r="J34">
            <v>651.18920934406401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62.326159026666772</v>
          </cell>
          <cell r="G38">
            <v>62.326159026666772</v>
          </cell>
          <cell r="H38">
            <v>219.03337044861729</v>
          </cell>
          <cell r="I38">
            <v>219.03337044861729</v>
          </cell>
          <cell r="J38">
            <v>156.70721142195049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  <cell r="J41">
            <v>270.96991090939662</v>
          </cell>
        </row>
        <row r="42">
          <cell r="A42" t="str">
            <v>EUR</v>
          </cell>
          <cell r="B42" t="str">
            <v>HH2_DEL_TRA_LH2_INT_C_2_NEW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1.65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3.0731999999999999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0.69120370924253294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1989.886</v>
          </cell>
          <cell r="I7">
            <v>1989.886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31.521000000000001</v>
          </cell>
          <cell r="F8">
            <v>68.63</v>
          </cell>
          <cell r="G8">
            <v>137.26</v>
          </cell>
          <cell r="H8">
            <v>68.63</v>
          </cell>
          <cell r="I8">
            <v>68.63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  <cell r="J9">
            <v>1731.9739999999999</v>
          </cell>
          <cell r="K9">
            <v>865.98699999999997</v>
          </cell>
        </row>
        <row r="10">
          <cell r="B10" t="str">
            <v>IMP_OIL_OLA</v>
          </cell>
          <cell r="C10">
            <v>1862.966157975</v>
          </cell>
          <cell r="D10">
            <v>2382.763157975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2324.3820000000001</v>
          </cell>
          <cell r="H11">
            <v>2324.3820000000001</v>
          </cell>
          <cell r="I11">
            <v>2324.3820000000001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16046.073240928239</v>
          </cell>
          <cell r="D13">
            <v>15957.089240928241</v>
          </cell>
          <cell r="E13">
            <v>6480.4489999999996</v>
          </cell>
          <cell r="F13">
            <v>8659.6792424499545</v>
          </cell>
          <cell r="G13">
            <v>11586.49463009208</v>
          </cell>
          <cell r="H13">
            <v>2926.8153876421279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20487.73</v>
          </cell>
          <cell r="F14">
            <v>28079.065999999999</v>
          </cell>
          <cell r="G14">
            <v>14039.532999999999</v>
          </cell>
          <cell r="H14">
            <v>11375.42550070693</v>
          </cell>
          <cell r="I14">
            <v>19814.934235509721</v>
          </cell>
          <cell r="J14">
            <v>15372.3671512402</v>
          </cell>
          <cell r="K14">
            <v>3466.4292082187021</v>
          </cell>
        </row>
        <row r="15">
          <cell r="B15" t="str">
            <v>IMP_OIL_CHI</v>
          </cell>
          <cell r="C15">
            <v>5.6829999999999998</v>
          </cell>
          <cell r="D15">
            <v>7.4566472624999989</v>
          </cell>
          <cell r="E15">
            <v>6.1426472624999988</v>
          </cell>
          <cell r="F15">
            <v>8.5809999999999995</v>
          </cell>
          <cell r="G15">
            <v>17.161999999999999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3204.846</v>
          </cell>
          <cell r="G18">
            <v>3204.846</v>
          </cell>
          <cell r="H18">
            <v>1602.423</v>
          </cell>
          <cell r="I18">
            <v>1520.3599472115579</v>
          </cell>
          <cell r="J18">
            <v>2967.7731436424701</v>
          </cell>
          <cell r="K18">
            <v>1796.0742679626039</v>
          </cell>
        </row>
        <row r="19">
          <cell r="B19" t="str">
            <v>EXP_OIL_GLB</v>
          </cell>
          <cell r="C19">
            <v>38333.89</v>
          </cell>
          <cell r="D19">
            <v>33784.29516718255</v>
          </cell>
          <cell r="E19">
            <v>33839.07916718255</v>
          </cell>
          <cell r="F19">
            <v>17799.560000000001</v>
          </cell>
          <cell r="G19">
            <v>7304.1797013606711</v>
          </cell>
          <cell r="H19">
            <v>7879.8155586935127</v>
          </cell>
          <cell r="I19">
            <v>1918.7861911094719</v>
          </cell>
          <cell r="J19">
            <v>1343.1503337766301</v>
          </cell>
        </row>
        <row r="20">
          <cell r="B20" t="str">
            <v>IMP_GAS_PIP_AFR</v>
          </cell>
          <cell r="C20">
            <v>2283.5279999999998</v>
          </cell>
          <cell r="D20">
            <v>2283.5279999999998</v>
          </cell>
          <cell r="E20">
            <v>2283.5279999999998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16252.438599999999</v>
          </cell>
          <cell r="D21">
            <v>25550.60219999999</v>
          </cell>
          <cell r="E21">
            <v>33696.342599999989</v>
          </cell>
          <cell r="F21">
            <v>33696.342599999989</v>
          </cell>
          <cell r="G21">
            <v>33696.342599999989</v>
          </cell>
          <cell r="H21">
            <v>33696.342599999989</v>
          </cell>
          <cell r="I21">
            <v>33696.342599999989</v>
          </cell>
          <cell r="J21">
            <v>33696.342599999989</v>
          </cell>
          <cell r="K21">
            <v>33696.342599999989</v>
          </cell>
        </row>
        <row r="22">
          <cell r="B22" t="str">
            <v>IMP_GAS_PIP_CAC</v>
          </cell>
          <cell r="C22">
            <v>36.628</v>
          </cell>
          <cell r="D22">
            <v>36.628</v>
          </cell>
          <cell r="E22">
            <v>427.39658499999842</v>
          </cell>
          <cell r="F22">
            <v>580.30499999999995</v>
          </cell>
          <cell r="G22">
            <v>703.39999999999986</v>
          </cell>
          <cell r="H22">
            <v>703.39999999999986</v>
          </cell>
          <cell r="I22">
            <v>703.39999999999986</v>
          </cell>
          <cell r="J22">
            <v>703.39999999999986</v>
          </cell>
          <cell r="K22">
            <v>703.4</v>
          </cell>
        </row>
        <row r="23">
          <cell r="B23" t="str">
            <v>IMP_GAS_PIP_MEA</v>
          </cell>
          <cell r="G23">
            <v>386.86999999999978</v>
          </cell>
          <cell r="H23">
            <v>466.00249999999983</v>
          </cell>
          <cell r="I23">
            <v>483.95514687023211</v>
          </cell>
          <cell r="J23">
            <v>483.95514687023211</v>
          </cell>
          <cell r="K23">
            <v>483.95514687023211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15939.58700000001</v>
          </cell>
          <cell r="F24">
            <v>12479.7636050448</v>
          </cell>
          <cell r="G24">
            <v>7594.3512366237373</v>
          </cell>
          <cell r="H24">
            <v>4203.7159852374834</v>
          </cell>
          <cell r="I24">
            <v>2843.6270157384511</v>
          </cell>
          <cell r="J24">
            <v>1628.964982186619</v>
          </cell>
          <cell r="K24">
            <v>259.70566005335212</v>
          </cell>
        </row>
        <row r="25">
          <cell r="B25" t="str">
            <v>IMP_GAS_LNG_AFR</v>
          </cell>
          <cell r="C25">
            <v>3959.5664750254182</v>
          </cell>
          <cell r="D25">
            <v>11250.788284608539</v>
          </cell>
          <cell r="E25">
            <v>14262.158562547171</v>
          </cell>
          <cell r="F25">
            <v>10873.952595495261</v>
          </cell>
          <cell r="G25">
            <v>5093.2458425312097</v>
          </cell>
          <cell r="H25">
            <v>1294.9685325528869</v>
          </cell>
          <cell r="I25">
            <v>2578.3602750302898</v>
          </cell>
          <cell r="J25">
            <v>19192.750836073839</v>
          </cell>
          <cell r="K25">
            <v>8954.6795467982211</v>
          </cell>
        </row>
        <row r="26">
          <cell r="B26" t="str">
            <v>IMP_GAS_LNG_MEA</v>
          </cell>
          <cell r="C26">
            <v>3278.846793001238</v>
          </cell>
          <cell r="D26">
            <v>5780.484241101537</v>
          </cell>
          <cell r="E26">
            <v>7374.8148962005971</v>
          </cell>
          <cell r="F26">
            <v>9008.0484058474394</v>
          </cell>
          <cell r="G26">
            <v>8635.46576563095</v>
          </cell>
          <cell r="H26">
            <v>8751.3702425674601</v>
          </cell>
          <cell r="I26">
            <v>10324.84469569885</v>
          </cell>
          <cell r="J26">
            <v>22797.658354611642</v>
          </cell>
          <cell r="K26">
            <v>8954.6795467982192</v>
          </cell>
        </row>
        <row r="27">
          <cell r="B27" t="str">
            <v>IMP_GAS_LNG_GLB</v>
          </cell>
          <cell r="C27">
            <v>1066.2993170731561</v>
          </cell>
          <cell r="D27">
            <v>1066.2993170731561</v>
          </cell>
        </row>
        <row r="28">
          <cell r="B28" t="str">
            <v>IMP_GAS_LNG_OLA</v>
          </cell>
          <cell r="C28">
            <v>228.52</v>
          </cell>
          <cell r="D28">
            <v>654.84238410596026</v>
          </cell>
          <cell r="E28">
            <v>1753.4405548376681</v>
          </cell>
          <cell r="F28">
            <v>1098.5981707317069</v>
          </cell>
          <cell r="J28">
            <v>4288.1303094606837</v>
          </cell>
          <cell r="K28">
            <v>2144.0651547303419</v>
          </cell>
        </row>
        <row r="29">
          <cell r="B29" t="str">
            <v>IMP_GAS_LNG_USA</v>
          </cell>
          <cell r="E29">
            <v>3687.407448100299</v>
          </cell>
          <cell r="F29">
            <v>9349.6930492818756</v>
          </cell>
          <cell r="G29">
            <v>10799.47591607574</v>
          </cell>
          <cell r="H29">
            <v>10806.95317822003</v>
          </cell>
          <cell r="I29">
            <v>11345.9737797868</v>
          </cell>
          <cell r="J29">
            <v>17987.133587028369</v>
          </cell>
          <cell r="K29">
            <v>6155.461335283715</v>
          </cell>
        </row>
        <row r="30">
          <cell r="B30" t="str">
            <v>IMP_GAS_LNG_RUS</v>
          </cell>
          <cell r="E30">
            <v>2232.8828331946011</v>
          </cell>
          <cell r="F30">
            <v>2232.8828331946011</v>
          </cell>
        </row>
        <row r="31">
          <cell r="B31" t="str">
            <v>IMP_HH2_GLB</v>
          </cell>
          <cell r="F31">
            <v>1088.7604525529609</v>
          </cell>
          <cell r="G31">
            <v>2177.5209051059219</v>
          </cell>
          <cell r="H31">
            <v>3266.2813576588828</v>
          </cell>
          <cell r="I31">
            <v>3434.1562795742661</v>
          </cell>
          <cell r="J31">
            <v>4522.9167321272262</v>
          </cell>
          <cell r="K31">
            <v>5611.6771846801876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39.541814895350107</v>
          </cell>
          <cell r="J33">
            <v>269.64853489535011</v>
          </cell>
          <cell r="K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1737.305736</v>
          </cell>
          <cell r="G34">
            <v>1737.305736</v>
          </cell>
          <cell r="H34">
            <v>868.6528679999999</v>
          </cell>
          <cell r="I34">
            <v>868.6528679999999</v>
          </cell>
          <cell r="J34">
            <v>2605.958603999999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99.712912000000003</v>
          </cell>
          <cell r="F35">
            <v>149.569368</v>
          </cell>
          <cell r="G35">
            <v>299.13873599999999</v>
          </cell>
          <cell r="H35">
            <v>299.13873599999999</v>
          </cell>
          <cell r="I35">
            <v>149.569368</v>
          </cell>
          <cell r="J35">
            <v>299.13873599999999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2105.4764879999998</v>
          </cell>
          <cell r="F37">
            <v>1052.7382439999999</v>
          </cell>
          <cell r="G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11.505336</v>
          </cell>
          <cell r="G38">
            <v>5.7526679999999999</v>
          </cell>
          <cell r="H38">
            <v>5.7526679999999999</v>
          </cell>
          <cell r="I38">
            <v>11.505336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690.32015999999999</v>
          </cell>
          <cell r="H40">
            <v>690.32015999999999</v>
          </cell>
          <cell r="I40">
            <v>345.16007999999999</v>
          </cell>
          <cell r="J40">
            <v>690.32015999999999</v>
          </cell>
          <cell r="K40">
            <v>345.16007999999999</v>
          </cell>
        </row>
        <row r="41">
          <cell r="B41" t="str">
            <v>EXP_COA_GLB</v>
          </cell>
          <cell r="C41">
            <v>931.79</v>
          </cell>
          <cell r="D41">
            <v>930.79</v>
          </cell>
          <cell r="E41">
            <v>571.75599999999997</v>
          </cell>
          <cell r="F41">
            <v>976.99950133333357</v>
          </cell>
          <cell r="G41">
            <v>563.50306992907804</v>
          </cell>
          <cell r="H41">
            <v>158.2595685957447</v>
          </cell>
          <cell r="I41">
            <v>104.9559051206363</v>
          </cell>
          <cell r="J41">
            <v>104.9559051206363</v>
          </cell>
        </row>
        <row r="42">
          <cell r="B42" t="str">
            <v>IMP_GAS_LNG_DMY_TECH</v>
          </cell>
          <cell r="C42">
            <v>8955.6795467982211</v>
          </cell>
          <cell r="D42">
            <v>15223.808047530099</v>
          </cell>
          <cell r="E42">
            <v>20707.702597451989</v>
          </cell>
          <cell r="F42">
            <v>26383.913513912928</v>
          </cell>
          <cell r="G42">
            <v>32060.12443037386</v>
          </cell>
          <cell r="H42">
            <v>37729.887293699721</v>
          </cell>
          <cell r="I42">
            <v>41862.69246541187</v>
          </cell>
          <cell r="J42">
            <v>49637.441035340518</v>
          </cell>
          <cell r="K42">
            <v>58592.120582138727</v>
          </cell>
        </row>
        <row r="43">
          <cell r="A43" t="str">
            <v>EUR</v>
          </cell>
          <cell r="B43" t="str">
            <v>IMP_NGA_DMY_ANNUAL_TECH</v>
          </cell>
          <cell r="C43">
            <v>16290.0666</v>
          </cell>
          <cell r="D43">
            <v>25675.378195000001</v>
          </cell>
          <cell r="E43">
            <v>40848.649595000003</v>
          </cell>
          <cell r="F43">
            <v>43168.805594999998</v>
          </cell>
          <cell r="G43">
            <v>47134.590741870234</v>
          </cell>
          <cell r="H43">
            <v>51100.375888740462</v>
          </cell>
          <cell r="I43">
            <v>51100.375888740462</v>
          </cell>
          <cell r="J43">
            <v>51100.375888740462</v>
          </cell>
          <cell r="K43">
            <v>51100.375888740462</v>
          </cell>
        </row>
        <row r="44">
          <cell r="A44" t="str">
            <v>EUR</v>
          </cell>
          <cell r="B44" t="str">
            <v>IMP_OIL_DMY_ANNUAL_TECH</v>
          </cell>
          <cell r="C44">
            <v>39001.93499999999</v>
          </cell>
          <cell r="D44">
            <v>73349.101999999984</v>
          </cell>
          <cell r="E44">
            <v>74006.777723431951</v>
          </cell>
          <cell r="F44">
            <v>95425.926646708205</v>
          </cell>
          <cell r="G44">
            <v>111775.26642398319</v>
          </cell>
          <cell r="H44">
            <v>111775.26642398319</v>
          </cell>
          <cell r="I44">
            <v>125711.1829035647</v>
          </cell>
          <cell r="J44">
            <v>125711.1829035647</v>
          </cell>
          <cell r="K44">
            <v>125711.1829035647</v>
          </cell>
        </row>
        <row r="45">
          <cell r="A45" t="str">
            <v>EUR</v>
          </cell>
          <cell r="B45" t="str">
            <v>IMP_HCO_DMY_ANNUAL_TECH</v>
          </cell>
          <cell r="C45">
            <v>4193.813861011532</v>
          </cell>
          <cell r="D45">
            <v>9638.8204667796217</v>
          </cell>
          <cell r="E45">
            <v>12994.72724803878</v>
          </cell>
          <cell r="F45">
            <v>12994.72724803878</v>
          </cell>
          <cell r="G45">
            <v>15100.047372376121</v>
          </cell>
          <cell r="H45">
            <v>17432.488213921501</v>
          </cell>
          <cell r="I45">
            <v>20026.941481921502</v>
          </cell>
          <cell r="J45">
            <v>20026.941481921502</v>
          </cell>
          <cell r="K45">
            <v>20026.941481921502</v>
          </cell>
        </row>
        <row r="46">
          <cell r="A46" t="str">
            <v>EUR</v>
          </cell>
          <cell r="B46" t="str">
            <v>IMP_BCO_DMY_ANNUAL_TECH</v>
          </cell>
          <cell r="C46">
            <v>1793.777138988467</v>
          </cell>
          <cell r="D46">
            <v>2568.186533220377</v>
          </cell>
          <cell r="E46">
            <v>3295.574943117992</v>
          </cell>
          <cell r="F46">
            <v>3669.6547267806559</v>
          </cell>
          <cell r="G46">
            <v>3816.613793235269</v>
          </cell>
          <cell r="H46">
            <v>3816.613793235269</v>
          </cell>
          <cell r="I46">
            <v>3816.613793235269</v>
          </cell>
          <cell r="J46">
            <v>3816.613793235269</v>
          </cell>
          <cell r="K46">
            <v>3816.613793235269</v>
          </cell>
        </row>
        <row r="47">
          <cell r="A47" t="str">
            <v>EUR</v>
          </cell>
          <cell r="B47" t="str">
            <v>IMP_EMHV_DMY_TECH</v>
          </cell>
          <cell r="C47">
            <v>21161.299999999981</v>
          </cell>
          <cell r="D47">
            <v>42321.599999999962</v>
          </cell>
          <cell r="E47">
            <v>61237.249999999964</v>
          </cell>
          <cell r="F47">
            <v>82397.549999999945</v>
          </cell>
          <cell r="G47">
            <v>103557.8499999999</v>
          </cell>
          <cell r="H47">
            <v>122473.4999999999</v>
          </cell>
          <cell r="I47">
            <v>143633.7999999999</v>
          </cell>
          <cell r="J47">
            <v>162549.4499999999</v>
          </cell>
          <cell r="K47">
            <v>162549.4499999999</v>
          </cell>
        </row>
        <row r="48">
          <cell r="A48" t="str">
            <v>EUR</v>
          </cell>
          <cell r="B48" t="str">
            <v>IMP_WOD_DMY_TECH</v>
          </cell>
          <cell r="C48">
            <v>3657.4411731780442</v>
          </cell>
          <cell r="D48">
            <v>3657.4411731780442</v>
          </cell>
          <cell r="E48">
            <v>6306.4477956946012</v>
          </cell>
          <cell r="F48">
            <v>6306.4477956946012</v>
          </cell>
          <cell r="G48">
            <v>9628.0194889307004</v>
          </cell>
          <cell r="H48">
            <v>9628.0194889307004</v>
          </cell>
          <cell r="I48">
            <v>9652.1633057031031</v>
          </cell>
          <cell r="J48">
            <v>9652.1633057031031</v>
          </cell>
          <cell r="K48">
            <v>9652.1633057031031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3237.6475860066112</v>
          </cell>
          <cell r="D49">
            <v>6070.7929030533251</v>
          </cell>
          <cell r="E49">
            <v>9047.4325936858095</v>
          </cell>
          <cell r="F49">
            <v>9047.4325936858095</v>
          </cell>
          <cell r="G49">
            <v>14704.444671233379</v>
          </cell>
          <cell r="H49">
            <v>14704.444671233379</v>
          </cell>
          <cell r="I49">
            <v>16647.132138515579</v>
          </cell>
          <cell r="J49">
            <v>16647.132138515579</v>
          </cell>
          <cell r="K49">
            <v>16647.132138515579</v>
          </cell>
        </row>
        <row r="50">
          <cell r="A50" t="str">
            <v>EUR</v>
          </cell>
          <cell r="B50" t="str">
            <v>IMP_HH2_DMY_TECH</v>
          </cell>
          <cell r="F50">
            <v>351.43796629808082</v>
          </cell>
          <cell r="G50">
            <v>1427.6258609547469</v>
          </cell>
          <cell r="H50">
            <v>2503.813755611412</v>
          </cell>
          <cell r="I50">
            <v>3241.1362980486192</v>
          </cell>
          <cell r="J50">
            <v>3965.886226407204</v>
          </cell>
          <cell r="K50">
            <v>5054.6466789601654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111.33283711312259</v>
          </cell>
          <cell r="D53">
            <v>221.66567422624519</v>
          </cell>
          <cell r="E53">
            <v>331.99851133936778</v>
          </cell>
          <cell r="F53">
            <v>331.99851133936778</v>
          </cell>
          <cell r="G53">
            <v>331.99851133936778</v>
          </cell>
          <cell r="H53">
            <v>331.99851133936778</v>
          </cell>
          <cell r="I53">
            <v>331.99851133936778</v>
          </cell>
          <cell r="J53">
            <v>330.99851133936778</v>
          </cell>
          <cell r="K53">
            <v>165.49925566968389</v>
          </cell>
        </row>
        <row r="54">
          <cell r="A54" t="str">
            <v>EUR</v>
          </cell>
          <cell r="B54" t="str">
            <v>IMP_BIO_REF_ETHSUG_LEV</v>
          </cell>
          <cell r="C54">
            <v>43.445220348839932</v>
          </cell>
          <cell r="D54">
            <v>85.890440697679864</v>
          </cell>
          <cell r="E54">
            <v>128.33566104651979</v>
          </cell>
          <cell r="F54">
            <v>128.33566104651979</v>
          </cell>
          <cell r="G54">
            <v>128.33566104651979</v>
          </cell>
          <cell r="H54">
            <v>128.33566104651979</v>
          </cell>
          <cell r="I54">
            <v>128.33566104651979</v>
          </cell>
          <cell r="J54">
            <v>127.3356610465198</v>
          </cell>
          <cell r="K54">
            <v>63.667830523259887</v>
          </cell>
        </row>
        <row r="55">
          <cell r="A55" t="str">
            <v>EUR</v>
          </cell>
          <cell r="B55" t="str">
            <v>IMP_BIO_REF_ETHSUG_OTH</v>
          </cell>
          <cell r="C55">
            <v>189.8000511691568</v>
          </cell>
          <cell r="D55">
            <v>378.60010233831372</v>
          </cell>
          <cell r="E55">
            <v>567.40015350747058</v>
          </cell>
          <cell r="F55">
            <v>567.40015350747058</v>
          </cell>
          <cell r="G55">
            <v>567.40015350747058</v>
          </cell>
          <cell r="H55">
            <v>567.40015350747058</v>
          </cell>
          <cell r="I55">
            <v>567.40015350747058</v>
          </cell>
          <cell r="J55">
            <v>566.40015350747058</v>
          </cell>
          <cell r="K55">
            <v>283.20007675373529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138857.21679348749</v>
          </cell>
          <cell r="D59">
            <v>312392.66636658763</v>
          </cell>
          <cell r="E59">
            <v>440094.22027858638</v>
          </cell>
          <cell r="F59">
            <v>567795.77419058513</v>
          </cell>
          <cell r="G59">
            <v>673151.20700193627</v>
          </cell>
          <cell r="H59">
            <v>756495.54882120795</v>
          </cell>
          <cell r="I59">
            <v>829055.43448583502</v>
          </cell>
          <cell r="J59">
            <v>912398.14891591039</v>
          </cell>
          <cell r="K59">
            <v>686774.20733587281</v>
          </cell>
        </row>
        <row r="60">
          <cell r="A60" t="str">
            <v>EUR</v>
          </cell>
          <cell r="B60" t="str">
            <v>IMP_BIO_ISOBUT</v>
          </cell>
          <cell r="C60">
            <v>3652.7995329053228</v>
          </cell>
          <cell r="D60">
            <v>8216.6331755577867</v>
          </cell>
          <cell r="E60">
            <v>11575.07463173458</v>
          </cell>
          <cell r="F60">
            <v>14933.516087911379</v>
          </cell>
          <cell r="G60">
            <v>17704.27370477578</v>
          </cell>
          <cell r="H60">
            <v>19896.158840126838</v>
          </cell>
          <cell r="I60">
            <v>19896.158840126838</v>
          </cell>
          <cell r="J60">
            <v>19895.158840126838</v>
          </cell>
          <cell r="K60">
            <v>13961.442485895281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655.40247629663372</v>
          </cell>
          <cell r="D61">
            <v>1473.2414650599551</v>
          </cell>
          <cell r="E61">
            <v>2075.074174006837</v>
          </cell>
          <cell r="F61">
            <v>2676.9068829537182</v>
          </cell>
          <cell r="G61">
            <v>3173.4266478958189</v>
          </cell>
          <cell r="H61">
            <v>3566.2124641507289</v>
          </cell>
          <cell r="I61">
            <v>3958.995260386027</v>
          </cell>
          <cell r="J61">
            <v>3957.995260386027</v>
          </cell>
          <cell r="K61">
            <v>2894.6732897077331</v>
          </cell>
        </row>
        <row r="62">
          <cell r="A62" t="str">
            <v>EUR</v>
          </cell>
          <cell r="B62" t="str">
            <v>IMP_BIO_EMHV_GLB</v>
          </cell>
          <cell r="C62">
            <v>485.30301517782169</v>
          </cell>
          <cell r="D62">
            <v>215.30251517782179</v>
          </cell>
          <cell r="E62">
            <v>369.49990000000003</v>
          </cell>
          <cell r="F62">
            <v>838.49919999999986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</v>
          </cell>
          <cell r="K62">
            <v>814.67154999999923</v>
          </cell>
        </row>
        <row r="63">
          <cell r="A63" t="str">
            <v>EUR</v>
          </cell>
          <cell r="B63" t="str">
            <v>IMP_BIO_WOD_GLB</v>
          </cell>
          <cell r="C63">
            <v>3939.4411731780442</v>
          </cell>
          <cell r="D63">
            <v>5920.4411731780438</v>
          </cell>
          <cell r="E63">
            <v>4913.0066225165556</v>
          </cell>
          <cell r="F63">
            <v>4432.8020806164022</v>
          </cell>
          <cell r="G63">
            <v>5105.3671513359441</v>
          </cell>
          <cell r="H63">
            <v>4037.0941177933778</v>
          </cell>
          <cell r="I63">
            <v>715.52242455727935</v>
          </cell>
          <cell r="J63">
            <v>48.287633544811953</v>
          </cell>
          <cell r="K63">
            <v>24.14381677240597</v>
          </cell>
        </row>
        <row r="64">
          <cell r="A64" t="str">
            <v>EUR</v>
          </cell>
          <cell r="B64" t="str">
            <v>IMP_BIO_ETH_GLB</v>
          </cell>
          <cell r="C64">
            <v>264.87938482217851</v>
          </cell>
          <cell r="D64">
            <v>163.88440838243969</v>
          </cell>
          <cell r="E64">
            <v>76.494923560261256</v>
          </cell>
          <cell r="F64">
            <v>80.369271647077085</v>
          </cell>
          <cell r="G64">
            <v>233.1085977408616</v>
          </cell>
          <cell r="H64">
            <v>152.73932609378451</v>
          </cell>
          <cell r="I64">
            <v>45.665733759825002</v>
          </cell>
          <cell r="J64">
            <v>154.8806748462051</v>
          </cell>
          <cell r="K64">
            <v>54.607470543190047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13585.7908288984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7.8571944000000009</v>
          </cell>
          <cell r="J2">
            <v>27.423989424000009</v>
          </cell>
          <cell r="K2">
            <v>57.906718560000009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14.6343817152</v>
          </cell>
          <cell r="J3">
            <v>24.691042743537121</v>
          </cell>
          <cell r="K3">
            <v>138.87678562594479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22.785863760000009</v>
          </cell>
          <cell r="I5">
            <v>3.291467826375551</v>
          </cell>
          <cell r="K5">
            <v>35.073787320000001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9476.6402409282418</v>
          </cell>
          <cell r="E13">
            <v>6480.4490000000014</v>
          </cell>
          <cell r="F13">
            <v>8659.6792424499545</v>
          </cell>
          <cell r="G13">
            <v>2926.8153876421288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11375.42550070693</v>
          </cell>
          <cell r="I14">
            <v>8439.5087348027919</v>
          </cell>
          <cell r="J14">
            <v>6932.8584164374033</v>
          </cell>
          <cell r="K14">
            <v>2293.6928443530278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1602.423</v>
          </cell>
          <cell r="I18">
            <v>1520.3599472115579</v>
          </cell>
          <cell r="J18">
            <v>1447.413196430912</v>
          </cell>
          <cell r="K18">
            <v>1072.3676697471481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17799.55999999999</v>
          </cell>
          <cell r="F19">
            <v>12369.75696104998</v>
          </cell>
          <cell r="G19">
            <v>7304.1797013606692</v>
          </cell>
          <cell r="H19">
            <v>3733.2473050332278</v>
          </cell>
          <cell r="I19">
            <v>1918.7861911094719</v>
          </cell>
          <cell r="J19">
            <v>801.98606913430251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2283.5279999999998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14460.199000000001</v>
          </cell>
          <cell r="E21">
            <v>13473.857</v>
          </cell>
          <cell r="F21">
            <v>6791.875794999999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493.78679999999991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36.628</v>
          </cell>
        </row>
        <row r="23">
          <cell r="A23" t="str">
            <v>EUR</v>
          </cell>
          <cell r="B23" t="str">
            <v>IMP_GAS_PIP_MEA</v>
          </cell>
          <cell r="G23">
            <v>386.86999999999989</v>
          </cell>
          <cell r="H23">
            <v>466.0025</v>
          </cell>
          <cell r="I23">
            <v>483.95514687023223</v>
          </cell>
          <cell r="J23">
            <v>483.95514687023223</v>
          </cell>
        </row>
        <row r="24">
          <cell r="A24" t="str">
            <v>EUR</v>
          </cell>
          <cell r="B24" t="str">
            <v>EXP_GAS_NGA_GLB</v>
          </cell>
          <cell r="C24">
            <v>8181.3239999999996</v>
          </cell>
          <cell r="D24">
            <v>8584.5319999999974</v>
          </cell>
          <cell r="E24">
            <v>7355.0550000000003</v>
          </cell>
          <cell r="F24">
            <v>5124.7086050447897</v>
          </cell>
          <cell r="G24">
            <v>2469.6426315789472</v>
          </cell>
          <cell r="H24">
            <v>1734.073353658536</v>
          </cell>
          <cell r="I24">
            <v>1109.5536620799151</v>
          </cell>
          <cell r="J24">
            <v>519.41132010670435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I25">
            <v>219.1067083824787</v>
          </cell>
          <cell r="J25">
            <v>219.8238681348009</v>
          </cell>
          <cell r="K25">
            <v>2021.36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550.98181677117736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  <cell r="K28">
            <v>363.98</v>
          </cell>
        </row>
        <row r="29">
          <cell r="A29" t="str">
            <v>EUR</v>
          </cell>
          <cell r="B29" t="str">
            <v>IMP_GAS_LNG_USA</v>
          </cell>
          <cell r="E29">
            <v>827.55090000000007</v>
          </cell>
          <cell r="G29">
            <v>2594.41</v>
          </cell>
          <cell r="H29">
            <v>2594.41</v>
          </cell>
          <cell r="I29">
            <v>2594.4099999999989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9.0000535653990493E-2</v>
          </cell>
          <cell r="G31">
            <v>43.727026930375843</v>
          </cell>
          <cell r="H31">
            <v>52.347079605515368</v>
          </cell>
          <cell r="I31">
            <v>167.874922821491</v>
          </cell>
          <cell r="J31">
            <v>197.67477172978991</v>
          </cell>
          <cell r="K31">
            <v>1088.7604539013359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39.541814895350107</v>
          </cell>
          <cell r="K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868.65286800000013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158.2595685957447</v>
          </cell>
          <cell r="I41">
            <v>104.9559051206363</v>
          </cell>
          <cell r="J41">
            <v>50.599998122448987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2572.341816771177</v>
          </cell>
          <cell r="G42">
            <v>3951.835</v>
          </cell>
          <cell r="H42">
            <v>3951.835</v>
          </cell>
          <cell r="I42">
            <v>4170.9417083824783</v>
          </cell>
          <cell r="J42">
            <v>4171.6588681348003</v>
          </cell>
          <cell r="K42">
            <v>6337.1749999999993</v>
          </cell>
        </row>
        <row r="46">
          <cell r="C46">
            <v>1792.777138988466</v>
          </cell>
          <cell r="D46">
            <v>774.40939423191048</v>
          </cell>
          <cell r="E46">
            <v>727.38840989761457</v>
          </cell>
          <cell r="F46">
            <v>291.28473074084098</v>
          </cell>
          <cell r="G46">
            <v>340.10155555410762</v>
          </cell>
          <cell r="H46">
            <v>146.95906645461309</v>
          </cell>
          <cell r="I46">
            <v>224.90452831676239</v>
          </cell>
          <cell r="J46">
            <v>374.07978366266428</v>
          </cell>
        </row>
        <row r="47">
          <cell r="C47">
            <v>5592.2731215018648</v>
          </cell>
          <cell r="F47">
            <v>9597.3999999999978</v>
          </cell>
          <cell r="G47">
            <v>12181.8</v>
          </cell>
          <cell r="H47">
            <v>14426.4</v>
          </cell>
          <cell r="I47">
            <v>16671</v>
          </cell>
          <cell r="J47">
            <v>18915.650000000001</v>
          </cell>
          <cell r="K47">
            <v>21160.299999999981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509.07035892189498</v>
          </cell>
          <cell r="H48">
            <v>566.17169323609824</v>
          </cell>
          <cell r="K48">
            <v>3.9595859506745792</v>
          </cell>
        </row>
        <row r="49">
          <cell r="C49">
            <v>3236.6475860066121</v>
          </cell>
          <cell r="D49">
            <v>2833.1453170467139</v>
          </cell>
          <cell r="F49">
            <v>2976.639690632484</v>
          </cell>
          <cell r="G49">
            <v>5657.0120775475752</v>
          </cell>
          <cell r="H49">
            <v>1942.7024041743091</v>
          </cell>
          <cell r="I49">
            <v>1691.3234725861109</v>
          </cell>
          <cell r="J49">
            <v>1942.687467282195</v>
          </cell>
          <cell r="K49">
            <v>2022.4989090070389</v>
          </cell>
        </row>
        <row r="50">
          <cell r="F50">
            <v>9.0000535653990493E-2</v>
          </cell>
          <cell r="G50">
            <v>43.72702693037585</v>
          </cell>
          <cell r="H50">
            <v>52.347079605515361</v>
          </cell>
          <cell r="I50">
            <v>167.874922821491</v>
          </cell>
          <cell r="J50">
            <v>197.67477172978991</v>
          </cell>
          <cell r="K50">
            <v>1088.7604539013359</v>
          </cell>
        </row>
        <row r="53">
          <cell r="D53">
            <v>4.6147564877815839</v>
          </cell>
          <cell r="E53">
            <v>110.33283711312259</v>
          </cell>
        </row>
        <row r="54">
          <cell r="E54">
            <v>42.445220348839932</v>
          </cell>
        </row>
        <row r="55">
          <cell r="E55">
            <v>188.80005116915689</v>
          </cell>
        </row>
        <row r="59">
          <cell r="C59">
            <v>138856.21679348749</v>
          </cell>
          <cell r="D59">
            <v>124279.20170033351</v>
          </cell>
          <cell r="E59">
            <v>125972.5416395577</v>
          </cell>
          <cell r="F59">
            <v>127701.55391199869</v>
          </cell>
          <cell r="G59">
            <v>105355.4328113512</v>
          </cell>
          <cell r="H59">
            <v>83334.712870800387</v>
          </cell>
          <cell r="I59">
            <v>72544.813425474626</v>
          </cell>
          <cell r="J59">
            <v>83343.714430075313</v>
          </cell>
          <cell r="K59">
            <v>86756.903484154653</v>
          </cell>
        </row>
        <row r="60">
          <cell r="C60">
            <v>3651.799532905321</v>
          </cell>
          <cell r="D60">
            <v>3260.1214637726021</v>
          </cell>
          <cell r="E60">
            <v>2907.074999759544</v>
          </cell>
          <cell r="F60">
            <v>3358.441456176794</v>
          </cell>
          <cell r="G60">
            <v>2770.7576168644032</v>
          </cell>
          <cell r="H60">
            <v>2191.8851353510609</v>
          </cell>
          <cell r="I60">
            <v>1908.2628253643779</v>
          </cell>
          <cell r="J60">
            <v>2191.8682825630472</v>
          </cell>
          <cell r="K60">
            <v>2281.9168213262319</v>
          </cell>
        </row>
        <row r="61">
          <cell r="C61">
            <v>654.40247629663349</v>
          </cell>
          <cell r="D61">
            <v>584.21376630805014</v>
          </cell>
          <cell r="E61">
            <v>520.94783995691023</v>
          </cell>
          <cell r="F61">
            <v>601.83270894688144</v>
          </cell>
          <cell r="G61">
            <v>496.51976494210089</v>
          </cell>
          <cell r="H61">
            <v>392.78581625490989</v>
          </cell>
          <cell r="I61">
            <v>341.96069830529638</v>
          </cell>
          <cell r="J61">
            <v>392.78279623529812</v>
          </cell>
          <cell r="K61">
            <v>408.9194943816608</v>
          </cell>
        </row>
        <row r="62">
          <cell r="C62">
            <v>215.30251517782179</v>
          </cell>
          <cell r="F62">
            <v>369.49989999999991</v>
          </cell>
          <cell r="G62">
            <v>468.99929999999989</v>
          </cell>
          <cell r="H62">
            <v>555.41639999999995</v>
          </cell>
          <cell r="I62">
            <v>641.83350000000007</v>
          </cell>
          <cell r="J62">
            <v>728.25252499999999</v>
          </cell>
          <cell r="K62">
            <v>814.67154999999991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509.07035892189498</v>
          </cell>
          <cell r="H63">
            <v>566.17169323609824</v>
          </cell>
          <cell r="K63">
            <v>3.9595859506745792</v>
          </cell>
        </row>
        <row r="64">
          <cell r="C64">
            <v>87.389484822178503</v>
          </cell>
          <cell r="D64">
            <v>76.49492356026127</v>
          </cell>
          <cell r="F64">
            <v>80.369271647077085</v>
          </cell>
          <cell r="G64">
            <v>152.73932609378451</v>
          </cell>
          <cell r="H64">
            <v>52.452964912706342</v>
          </cell>
          <cell r="I64">
            <v>45.665733759825002</v>
          </cell>
          <cell r="J64">
            <v>52.452561616619263</v>
          </cell>
          <cell r="K64">
            <v>54.607470543190047</v>
          </cell>
        </row>
        <row r="65">
          <cell r="C65">
            <v>2771.3960000000002</v>
          </cell>
          <cell r="D65">
            <v>1191.065065634144</v>
          </cell>
          <cell r="E65">
            <v>3087.815787853091</v>
          </cell>
          <cell r="F65">
            <v>2049.3421314103748</v>
          </cell>
          <cell r="G65">
            <v>2935.821144551614</v>
          </cell>
          <cell r="H65">
            <v>3046.7875854995218</v>
          </cell>
          <cell r="I65">
            <v>3272.6016886315751</v>
          </cell>
          <cell r="J65">
            <v>3186.8732712217488</v>
          </cell>
          <cell r="K65">
            <v>3038.9930299932039</v>
          </cell>
        </row>
        <row r="66">
          <cell r="C66">
            <v>126.61199999999999</v>
          </cell>
          <cell r="D66">
            <v>91.861078574403507</v>
          </cell>
          <cell r="E66">
            <v>164.57520500861699</v>
          </cell>
          <cell r="F66">
            <v>323.01213426527602</v>
          </cell>
          <cell r="G66">
            <v>841.08307955359783</v>
          </cell>
          <cell r="H66">
            <v>766.0403952460141</v>
          </cell>
          <cell r="I66">
            <v>808.80780893087638</v>
          </cell>
          <cell r="J66">
            <v>916.66559767045453</v>
          </cell>
          <cell r="K66">
            <v>3198.5755957039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5.1492973046371091</v>
          </cell>
          <cell r="F3">
            <v>26.074999999999999</v>
          </cell>
          <cell r="G3">
            <v>26.07500000000001</v>
          </cell>
          <cell r="H3">
            <v>26.07500000000001</v>
          </cell>
          <cell r="I3">
            <v>26.07500000000001</v>
          </cell>
          <cell r="J3">
            <v>26.074999999999999</v>
          </cell>
          <cell r="K3">
            <v>26.074999999999999</v>
          </cell>
        </row>
        <row r="4">
          <cell r="A4" t="str">
            <v>EUR</v>
          </cell>
          <cell r="B4" t="str">
            <v>TRA_FT_LPG</v>
          </cell>
          <cell r="C4">
            <v>229.15654743684169</v>
          </cell>
          <cell r="D4">
            <v>284.06691109139081</v>
          </cell>
          <cell r="E4">
            <v>252.4097255083453</v>
          </cell>
          <cell r="F4">
            <v>205.76536830199041</v>
          </cell>
          <cell r="G4">
            <v>284.06691109139081</v>
          </cell>
          <cell r="H4">
            <v>284.06691109139081</v>
          </cell>
          <cell r="I4">
            <v>284.06691109139081</v>
          </cell>
          <cell r="J4">
            <v>284.06691109139081</v>
          </cell>
          <cell r="K4">
            <v>284.06691109139081</v>
          </cell>
        </row>
        <row r="5">
          <cell r="A5" t="str">
            <v>EUR</v>
          </cell>
          <cell r="B5" t="str">
            <v>TRA_FT_GSL</v>
          </cell>
          <cell r="C5">
            <v>3651.2213953792698</v>
          </cell>
          <cell r="D5">
            <v>3259.6053350692841</v>
          </cell>
          <cell r="E5">
            <v>2906.614763885897</v>
          </cell>
          <cell r="F5">
            <v>3357.9097618662558</v>
          </cell>
          <cell r="G5">
            <v>2719.0990285381899</v>
          </cell>
          <cell r="H5">
            <v>2191.5381253254218</v>
          </cell>
          <cell r="I5">
            <v>1907.960717228656</v>
          </cell>
          <cell r="J5">
            <v>2191.5212752054699</v>
          </cell>
          <cell r="K5">
            <v>2281.5555578631502</v>
          </cell>
        </row>
        <row r="6">
          <cell r="A6" t="str">
            <v>EUR</v>
          </cell>
          <cell r="B6" t="str">
            <v>TRA_FT_DST</v>
          </cell>
          <cell r="C6">
            <v>9053.4806115435786</v>
          </cell>
          <cell r="D6">
            <v>9421.3158950974321</v>
          </cell>
          <cell r="E6">
            <v>9086.3333606789965</v>
          </cell>
          <cell r="F6">
            <v>9421.3158950974339</v>
          </cell>
          <cell r="G6">
            <v>8664.0897729553981</v>
          </cell>
          <cell r="H6">
            <v>7957.8338514840962</v>
          </cell>
          <cell r="I6">
            <v>6962.5087601961886</v>
          </cell>
          <cell r="J6">
            <v>6331.9053581282851</v>
          </cell>
          <cell r="K6">
            <v>2346.808792140906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171.6059592945771</v>
          </cell>
          <cell r="G7">
            <v>318.30700000000002</v>
          </cell>
          <cell r="H7">
            <v>318.30700000000007</v>
          </cell>
          <cell r="I7">
            <v>318.30700000000002</v>
          </cell>
          <cell r="J7">
            <v>318.30700000000002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416.23713460601641</v>
          </cell>
          <cell r="J8">
            <v>431.83380268843848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6.639764936336924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1741.842288836272</v>
          </cell>
          <cell r="H10">
            <v>1764.3712701414679</v>
          </cell>
          <cell r="I10">
            <v>1798.57440055554</v>
          </cell>
          <cell r="J10">
            <v>1804.005479257806</v>
          </cell>
          <cell r="K10">
            <v>1462.0535375164541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</v>
          </cell>
          <cell r="E11">
            <v>225.51300000000009</v>
          </cell>
          <cell r="F11">
            <v>227.65034989787031</v>
          </cell>
          <cell r="G11">
            <v>395.9327758165054</v>
          </cell>
          <cell r="H11">
            <v>611.79441205145542</v>
          </cell>
          <cell r="I11">
            <v>904.00825067182052</v>
          </cell>
          <cell r="J11">
            <v>1008.969103578297</v>
          </cell>
          <cell r="K11">
            <v>1744.0307600254309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H16">
            <v>4.6206236627768002E-2</v>
          </cell>
          <cell r="I16">
            <v>0.32839702371518181</v>
          </cell>
          <cell r="J16">
            <v>2.0928545520493298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H17">
            <v>7.8380143696930131E-3</v>
          </cell>
          <cell r="I17">
            <v>7.8380143696930131E-3</v>
          </cell>
        </row>
        <row r="18">
          <cell r="A18" t="str">
            <v>EUR</v>
          </cell>
          <cell r="B18" t="str">
            <v>TRA_FT_AMM_INT_ELCSYS_CU</v>
          </cell>
          <cell r="H18">
            <v>0.42393750238370681</v>
          </cell>
          <cell r="I18">
            <v>3.0093716760531741</v>
          </cell>
          <cell r="J18">
            <v>19.187675070028011</v>
          </cell>
          <cell r="K18">
            <v>112.8851540616247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H19">
            <v>7.1860816944024228E-2</v>
          </cell>
          <cell r="I19">
            <v>7.1860816944024228E-2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7.8090000000000006E-4</v>
          </cell>
          <cell r="G27">
            <v>3.9044999999999998E-4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7.1842799999999804E-2</v>
          </cell>
          <cell r="E28">
            <v>5.3882100000000002E-2</v>
          </cell>
          <cell r="F28">
            <v>3.5921399999999992E-2</v>
          </cell>
          <cell r="G28">
            <v>1.7960699999999989E-2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2.005235653293699</v>
          </cell>
          <cell r="F29">
            <v>0.74419769999999985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0.35324539866406879</v>
          </cell>
          <cell r="D31">
            <v>0.45356322756703288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131.62104000000011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0.72799999999999987</v>
          </cell>
          <cell r="D39">
            <v>0.36399999999999988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8.7074999999999978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0.18199999999999991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127.5641899240959</v>
          </cell>
          <cell r="D54">
            <v>527.94569397033035</v>
          </cell>
          <cell r="E54">
            <v>953.3357285355645</v>
          </cell>
          <cell r="F54">
            <v>1094.411666715499</v>
          </cell>
          <cell r="G54">
            <v>694.03016266926397</v>
          </cell>
          <cell r="H54">
            <v>268.6401281040304</v>
          </cell>
        </row>
        <row r="55">
          <cell r="A55" t="str">
            <v>EUR</v>
          </cell>
          <cell r="B55" t="str">
            <v>TRA_ROA_CAR_DST_NEW</v>
          </cell>
          <cell r="C55">
            <v>99.331010075904246</v>
          </cell>
          <cell r="D55">
            <v>267.72659442966972</v>
          </cell>
          <cell r="E55">
            <v>387.99191280637478</v>
          </cell>
          <cell r="F55">
            <v>306.41864341787868</v>
          </cell>
          <cell r="G55">
            <v>164.81096782250961</v>
          </cell>
          <cell r="H55">
            <v>44.545649445803271</v>
          </cell>
          <cell r="I55">
            <v>24.217422349269182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76.226551299846989</v>
          </cell>
          <cell r="H56">
            <v>101.52581675332139</v>
          </cell>
          <cell r="I56">
            <v>101.1285696971227</v>
          </cell>
          <cell r="J56">
            <v>98.85621295135482</v>
          </cell>
          <cell r="K56">
            <v>96.804400474198061</v>
          </cell>
        </row>
        <row r="57">
          <cell r="A57" t="str">
            <v>EUR</v>
          </cell>
          <cell r="B57" t="str">
            <v>TRA_ROA_CAR_NGA_NEW</v>
          </cell>
          <cell r="J57">
            <v>9.4508837500000009</v>
          </cell>
          <cell r="K57">
            <v>9.4508837500000009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1009.472190698074</v>
          </cell>
          <cell r="J59">
            <v>1347.748753690923</v>
          </cell>
          <cell r="K59">
            <v>1525.9925833227719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297</v>
          </cell>
          <cell r="H60">
            <v>451.32330303145812</v>
          </cell>
          <cell r="I60">
            <v>451.32330303145812</v>
          </cell>
          <cell r="J60">
            <v>154.3233030314581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20.64100000000002</v>
          </cell>
          <cell r="D62">
            <v>30.878670799999998</v>
          </cell>
          <cell r="E62">
            <v>40.174727038121731</v>
          </cell>
          <cell r="F62">
            <v>43.050472431863042</v>
          </cell>
          <cell r="G62">
            <v>42.508239394041908</v>
          </cell>
          <cell r="H62">
            <v>32.270568594042523</v>
          </cell>
          <cell r="I62">
            <v>22.974512355920211</v>
          </cell>
          <cell r="J62">
            <v>20.098766962178349</v>
          </cell>
        </row>
        <row r="63">
          <cell r="A63" t="str">
            <v>EUR</v>
          </cell>
          <cell r="B63" t="str">
            <v>TRA_ROA_BUS_LPG_NEW</v>
          </cell>
          <cell r="C63">
            <v>1.2520000000000009</v>
          </cell>
          <cell r="D63">
            <v>1.4827999999999999</v>
          </cell>
          <cell r="E63">
            <v>1.4827999999998389</v>
          </cell>
          <cell r="F63">
            <v>0.93600000000000005</v>
          </cell>
          <cell r="G63">
            <v>0.23079999999999859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19.641876772230709</v>
          </cell>
          <cell r="J66">
            <v>24.680562634895981</v>
          </cell>
          <cell r="K66">
            <v>50.064803250782361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5.1527295838509186</v>
          </cell>
          <cell r="I67">
            <v>4.9957295838511184</v>
          </cell>
          <cell r="J67">
            <v>4.0179095838508729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216.21599638865689</v>
          </cell>
          <cell r="G69">
            <v>223.03234076939609</v>
          </cell>
          <cell r="H69">
            <v>228.97845164630891</v>
          </cell>
          <cell r="I69">
            <v>226.85301893779089</v>
          </cell>
          <cell r="J69">
            <v>211.18554246620161</v>
          </cell>
          <cell r="K69">
            <v>72.595048995169478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0.96216749999999995</v>
          </cell>
          <cell r="H71">
            <v>0.96216749999999995</v>
          </cell>
          <cell r="I71">
            <v>0.96216749999999995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4.4013224817742786</v>
          </cell>
          <cell r="K73">
            <v>59.199999999999982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H75">
            <v>0.68999999999996919</v>
          </cell>
          <cell r="I75">
            <v>0.68999999999996919</v>
          </cell>
          <cell r="J75">
            <v>0.68999999999996919</v>
          </cell>
          <cell r="K75">
            <v>54.491513037911247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193.62802522750701</v>
          </cell>
          <cell r="H77">
            <v>135.37994782406091</v>
          </cell>
          <cell r="I77">
            <v>64.807264570776937</v>
          </cell>
          <cell r="J77">
            <v>47.977424192549563</v>
          </cell>
          <cell r="K77">
            <v>12.399416896694181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H80">
            <v>57.1</v>
          </cell>
          <cell r="I80">
            <v>132</v>
          </cell>
          <cell r="J80">
            <v>152.68158196089539</v>
          </cell>
          <cell r="K80">
            <v>198.11226527846259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H82">
            <v>6.4999999999999991</v>
          </cell>
          <cell r="I82">
            <v>6.4999999999999991</v>
          </cell>
          <cell r="J82">
            <v>6.4999999999999991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179.02073633008379</v>
          </cell>
          <cell r="G84">
            <v>183.32065370867571</v>
          </cell>
          <cell r="H84">
            <v>180.63176851530091</v>
          </cell>
          <cell r="I84">
            <v>131.15841082019429</v>
          </cell>
          <cell r="J84">
            <v>117.6614524950288</v>
          </cell>
          <cell r="K84">
            <v>24.709587587754619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45.753683700547533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36.899999999999977</v>
          </cell>
          <cell r="J89">
            <v>36.051999999999992</v>
          </cell>
          <cell r="K89">
            <v>75.985738861578099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11.33362728492591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8.5970299324210978E-2</v>
          </cell>
          <cell r="D100">
            <v>0.96730770845936753</v>
          </cell>
          <cell r="E100">
            <v>1.908226327549017</v>
          </cell>
          <cell r="F100">
            <v>3.573123955960654</v>
          </cell>
          <cell r="G100">
            <v>4.0641918842524261</v>
          </cell>
          <cell r="H100">
            <v>4.560914418420654</v>
          </cell>
          <cell r="I100">
            <v>4.6666539280100663</v>
          </cell>
          <cell r="J100">
            <v>4.7828123187953917</v>
          </cell>
          <cell r="K100">
            <v>4.9070513362052441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0.36420339133594298</v>
          </cell>
          <cell r="D103">
            <v>0.30934355209989511</v>
          </cell>
          <cell r="E103">
            <v>0.49905334202801738</v>
          </cell>
          <cell r="F103">
            <v>0.66099832784534074</v>
          </cell>
          <cell r="G103">
            <v>0.75996843971974015</v>
          </cell>
          <cell r="H103">
            <v>0.85558484726806627</v>
          </cell>
          <cell r="I103">
            <v>0.87419168015905202</v>
          </cell>
          <cell r="J103">
            <v>0.89075360898535305</v>
          </cell>
          <cell r="K103">
            <v>0.90516962845537507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0.13002071540814719</v>
          </cell>
          <cell r="G105">
            <v>0.30610740785207252</v>
          </cell>
          <cell r="H105">
            <v>0.34401208414087753</v>
          </cell>
          <cell r="I105">
            <v>0.34887731810846961</v>
          </cell>
          <cell r="J105">
            <v>0.34488047053068582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H111">
            <v>1.4899999999999999E-4</v>
          </cell>
          <cell r="I111">
            <v>9.2699999999999998E-4</v>
          </cell>
          <cell r="J111">
            <v>5.7700000000000017E-3</v>
          </cell>
          <cell r="K111">
            <v>3.4000000000000002E-2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2.2037226856319779E-2</v>
          </cell>
          <cell r="G112">
            <v>5.7124160664102551E-2</v>
          </cell>
          <cell r="H112">
            <v>6.312027810000001E-2</v>
          </cell>
          <cell r="I112">
            <v>6.312027810000001E-2</v>
          </cell>
          <cell r="J112">
            <v>6.3120278099999996E-2</v>
          </cell>
          <cell r="K112">
            <v>6.3120278099999996E-2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0.2988141458119658</v>
          </cell>
          <cell r="G113">
            <v>0.31061352878221549</v>
          </cell>
          <cell r="H113">
            <v>0.34987482286905319</v>
          </cell>
          <cell r="I113">
            <v>0.35665730363016362</v>
          </cell>
          <cell r="J113">
            <v>0.35773428653682288</v>
          </cell>
          <cell r="K113">
            <v>0.28992521648951269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K117">
            <v>4.0300000000000009E-2</v>
          </cell>
        </row>
        <row r="118">
          <cell r="A118" t="str">
            <v>EUR</v>
          </cell>
          <cell r="B118" t="str">
            <v>TRA_NAV_INT_AMM_FCE_NEW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3.0000000169820851E-3</v>
          </cell>
          <cell r="F14">
            <v>194.50559999998299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298.4923485975271</v>
          </cell>
          <cell r="K17">
            <v>42.894706789886207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1771.624</v>
          </cell>
          <cell r="I27">
            <v>1594.461</v>
          </cell>
          <cell r="J27">
            <v>1435.0150000000001</v>
          </cell>
          <cell r="K27">
            <v>1291.5139999999999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125.6691999999988</v>
          </cell>
        </row>
        <row r="30">
          <cell r="A30" t="str">
            <v>EUR</v>
          </cell>
          <cell r="B30" t="str">
            <v>UPS_DIS_HCO</v>
          </cell>
          <cell r="J30">
            <v>363.15280000000121</v>
          </cell>
          <cell r="K30">
            <v>239.2286941283175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2123.37</v>
          </cell>
          <cell r="E31">
            <v>2231.0100000000011</v>
          </cell>
          <cell r="F31">
            <v>2253.9970233455729</v>
          </cell>
          <cell r="G31">
            <v>2344.7572902002862</v>
          </cell>
          <cell r="H31">
            <v>1996.645728813246</v>
          </cell>
          <cell r="I31">
            <v>1635.2493883240591</v>
          </cell>
          <cell r="J31">
            <v>1333.302654463673</v>
          </cell>
          <cell r="K31">
            <v>1261.225709519292</v>
          </cell>
        </row>
        <row r="32">
          <cell r="A32" t="str">
            <v>EUR</v>
          </cell>
          <cell r="B32" t="str">
            <v>UPS_GEO_POT</v>
          </cell>
          <cell r="C32">
            <v>232.13411416463239</v>
          </cell>
          <cell r="D32">
            <v>271.14421434283793</v>
          </cell>
          <cell r="E32">
            <v>246.3899281368212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1406.0947095720001</v>
          </cell>
          <cell r="G33">
            <v>2132.804316071089</v>
          </cell>
          <cell r="H33">
            <v>2470.0174759858328</v>
          </cell>
          <cell r="I33">
            <v>2683.0101372914869</v>
          </cell>
          <cell r="J33">
            <v>2647.9668981185459</v>
          </cell>
          <cell r="K33">
            <v>2670.7759410182189</v>
          </cell>
        </row>
        <row r="34">
          <cell r="A34" t="str">
            <v>EUR</v>
          </cell>
          <cell r="B34" t="str">
            <v>UPS_SOL_TH_POT</v>
          </cell>
          <cell r="C34">
            <v>258.92088583536759</v>
          </cell>
          <cell r="D34">
            <v>590.33778565716239</v>
          </cell>
          <cell r="E34">
            <v>905.97907186317843</v>
          </cell>
          <cell r="F34">
            <v>1151.653829069649</v>
          </cell>
          <cell r="G34">
            <v>1151.4914112553629</v>
          </cell>
          <cell r="H34">
            <v>1129.734976925916</v>
          </cell>
          <cell r="I34">
            <v>1148.76049507322</v>
          </cell>
          <cell r="J34">
            <v>1148.76049507322</v>
          </cell>
          <cell r="K34">
            <v>1148.76049507322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20.1858754848</v>
          </cell>
          <cell r="G35">
            <v>21.579728633166141</v>
          </cell>
          <cell r="H35">
            <v>20.199219352073161</v>
          </cell>
          <cell r="I35">
            <v>12.405255258630859</v>
          </cell>
          <cell r="J35">
            <v>11.982465746247369</v>
          </cell>
          <cell r="K35">
            <v>0.14830144331055151</v>
          </cell>
        </row>
        <row r="36">
          <cell r="A36" t="str">
            <v>EUR</v>
          </cell>
          <cell r="B36" t="str">
            <v>UPS_TDL_POT</v>
          </cell>
          <cell r="C36">
            <v>1.647055573333333</v>
          </cell>
          <cell r="D36">
            <v>1.697197813333333</v>
          </cell>
          <cell r="E36">
            <v>1.7654945698616351</v>
          </cell>
          <cell r="F36">
            <v>6.9501288018113216</v>
          </cell>
          <cell r="G36">
            <v>0.80290656000000094</v>
          </cell>
          <cell r="H36">
            <v>0.60422976000000073</v>
          </cell>
        </row>
        <row r="37">
          <cell r="A37" t="str">
            <v>EUR</v>
          </cell>
          <cell r="B37" t="str">
            <v>UPS_WAV_POT</v>
          </cell>
          <cell r="C37">
            <v>7.2944426666666701E-2</v>
          </cell>
          <cell r="D37">
            <v>6.2802186666666773E-2</v>
          </cell>
          <cell r="E37">
            <v>8.4505430138364868E-2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2485.6216739857032</v>
          </cell>
          <cell r="G38">
            <v>2985.6578856191072</v>
          </cell>
          <cell r="H38">
            <v>3131.2026735155168</v>
          </cell>
          <cell r="I38">
            <v>3161.8295030413269</v>
          </cell>
          <cell r="J38">
            <v>3307.9494414124802</v>
          </cell>
          <cell r="K38">
            <v>3557.1890168170862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982.22402470967995</v>
          </cell>
          <cell r="G39">
            <v>2112.4603788610621</v>
          </cell>
          <cell r="H39">
            <v>3126.0930349054079</v>
          </cell>
          <cell r="I39">
            <v>4266.5867935962788</v>
          </cell>
          <cell r="J39">
            <v>4982.7708448158692</v>
          </cell>
          <cell r="K39">
            <v>5820.8483402457914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D41">
            <v>2.7834896105056219</v>
          </cell>
          <cell r="E41">
            <v>66.549623282424861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877.66362929843172</v>
          </cell>
          <cell r="H42">
            <v>452.15729753976501</v>
          </cell>
          <cell r="I42">
            <v>221.01157891808751</v>
          </cell>
        </row>
        <row r="43">
          <cell r="A43" t="str">
            <v>EUR</v>
          </cell>
          <cell r="B43" t="str">
            <v>UPS_BIO_CRP_GRS_POT</v>
          </cell>
          <cell r="D43">
            <v>761.51458682923317</v>
          </cell>
          <cell r="E43">
            <v>1294.284376717575</v>
          </cell>
          <cell r="F43">
            <v>985.45950064362228</v>
          </cell>
          <cell r="G43">
            <v>156.54220797606359</v>
          </cell>
          <cell r="H43">
            <v>219.42548553285721</v>
          </cell>
          <cell r="J43">
            <v>300.99672103341169</v>
          </cell>
          <cell r="K43">
            <v>9.8848518029237139E-7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310.19999999999987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943.89999999999986</v>
          </cell>
          <cell r="J51">
            <v>923.15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470.99999999999989</v>
          </cell>
          <cell r="F53">
            <v>517.99999999999989</v>
          </cell>
          <cell r="G53">
            <v>565</v>
          </cell>
          <cell r="H53">
            <v>610.14999999999986</v>
          </cell>
          <cell r="I53">
            <v>655.29999999999984</v>
          </cell>
          <cell r="J53">
            <v>707.09999999999991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J54">
            <v>48.29999999999999</v>
          </cell>
          <cell r="K54">
            <v>53.599999999999987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71.400000000000006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D58">
            <v>163.72485888994069</v>
          </cell>
          <cell r="E58">
            <v>3914.44884147223</v>
          </cell>
        </row>
        <row r="59">
          <cell r="A59" t="str">
            <v>EUR</v>
          </cell>
          <cell r="B59" t="str">
            <v>UPS_BIO_BLD_SUG</v>
          </cell>
          <cell r="E59">
            <v>15563.24746124131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79338.637362971116</v>
          </cell>
          <cell r="D62">
            <v>70847.722302998474</v>
          </cell>
          <cell r="E62">
            <v>64461.298479689569</v>
          </cell>
          <cell r="F62">
            <v>74252.62472584394</v>
          </cell>
          <cell r="G62">
            <v>58302.969861822778</v>
          </cell>
          <cell r="H62">
            <v>48946.948242078986</v>
          </cell>
          <cell r="I62">
            <v>42794.433963967873</v>
          </cell>
          <cell r="J62">
            <v>48946.582660757544</v>
          </cell>
          <cell r="K62">
            <v>50899.972436369892</v>
          </cell>
        </row>
        <row r="63">
          <cell r="A63" t="str">
            <v>EUR</v>
          </cell>
          <cell r="B63" t="str">
            <v>UPS_PJ2kt_DST</v>
          </cell>
          <cell r="C63">
            <v>281795.11916903983</v>
          </cell>
          <cell r="D63">
            <v>281918.69571121741</v>
          </cell>
          <cell r="E63">
            <v>268363.77799241379</v>
          </cell>
          <cell r="F63">
            <v>276020.6234829278</v>
          </cell>
          <cell r="G63">
            <v>262080.15107112649</v>
          </cell>
          <cell r="H63">
            <v>223858.02455173529</v>
          </cell>
          <cell r="I63">
            <v>205610.90767702789</v>
          </cell>
          <cell r="J63">
            <v>178070.78523941021</v>
          </cell>
          <cell r="K63">
            <v>80794.377724207152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9277.0914233656385</v>
          </cell>
          <cell r="I64">
            <v>9679.9333629306075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D68">
            <v>56.351811897002833</v>
          </cell>
          <cell r="E68">
            <v>1347.2986710183491</v>
          </cell>
        </row>
        <row r="69">
          <cell r="A69" t="str">
            <v>EUR</v>
          </cell>
          <cell r="B69" t="str">
            <v>UPS_BIO_REF_GEN1_ETHSUG_EXS</v>
          </cell>
          <cell r="E69">
            <v>1229.2878024527411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6544.0247629663327</v>
          </cell>
          <cell r="D70">
            <v>5842.1376630805034</v>
          </cell>
          <cell r="E70">
            <v>5209.4783995691014</v>
          </cell>
          <cell r="F70">
            <v>6018.3270894688121</v>
          </cell>
          <cell r="G70">
            <v>4965.1976494210094</v>
          </cell>
          <cell r="H70">
            <v>3927.8581625491001</v>
          </cell>
          <cell r="I70">
            <v>3419.6069830529632</v>
          </cell>
          <cell r="J70">
            <v>3927.8279623529811</v>
          </cell>
          <cell r="K70">
            <v>4089.194943816608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516.50842100846683</v>
          </cell>
          <cell r="D79">
            <v>499.40044785346203</v>
          </cell>
          <cell r="E79">
            <v>488.71974853212521</v>
          </cell>
          <cell r="F79">
            <v>483.89261112252672</v>
          </cell>
          <cell r="G79">
            <v>449.93196514430218</v>
          </cell>
          <cell r="H79">
            <v>393.32873456440308</v>
          </cell>
          <cell r="I79">
            <v>366.41190276964772</v>
          </cell>
          <cell r="J79">
            <v>349.12704349475678</v>
          </cell>
          <cell r="K79">
            <v>258.32464219128201</v>
          </cell>
        </row>
        <row r="80">
          <cell r="A80" t="str">
            <v>EUR</v>
          </cell>
          <cell r="B80" t="str">
            <v>UPS_AGG_OIL_RPG</v>
          </cell>
          <cell r="C80">
            <v>1055.738861481992</v>
          </cell>
          <cell r="D80">
            <v>1051.22165886622</v>
          </cell>
          <cell r="E80">
            <v>1011.9714572050671</v>
          </cell>
          <cell r="F80">
            <v>800.04095277233012</v>
          </cell>
          <cell r="G80">
            <v>749.20553957672007</v>
          </cell>
          <cell r="H80">
            <v>653.51531921991227</v>
          </cell>
          <cell r="I80">
            <v>608.14397888462327</v>
          </cell>
          <cell r="J80">
            <v>578.96527857236481</v>
          </cell>
          <cell r="K80">
            <v>428.9470678988593</v>
          </cell>
        </row>
        <row r="81">
          <cell r="A81" t="str">
            <v>EUR</v>
          </cell>
          <cell r="B81" t="str">
            <v>UPS_FT_ELC</v>
          </cell>
          <cell r="C81">
            <v>219.08572832299441</v>
          </cell>
          <cell r="D81">
            <v>219.08572832299441</v>
          </cell>
          <cell r="E81">
            <v>219.08572832299441</v>
          </cell>
          <cell r="F81">
            <v>172.61841726073061</v>
          </cell>
          <cell r="G81">
            <v>154.22016996767061</v>
          </cell>
          <cell r="H81">
            <v>136.18218272088041</v>
          </cell>
          <cell r="I81">
            <v>126.6998839319281</v>
          </cell>
          <cell r="J81">
            <v>119.97368379007609</v>
          </cell>
          <cell r="K81">
            <v>89.678172513729962</v>
          </cell>
        </row>
        <row r="82">
          <cell r="A82" t="str">
            <v>EUR</v>
          </cell>
          <cell r="B82" t="str">
            <v>UPS_CONV_STM_EXS</v>
          </cell>
          <cell r="C82">
            <v>182.56229218991641</v>
          </cell>
          <cell r="D82">
            <v>174.2353575954302</v>
          </cell>
          <cell r="E82">
            <v>163.72805703323161</v>
          </cell>
          <cell r="F82">
            <v>167.6889654157232</v>
          </cell>
          <cell r="G82">
            <v>156.62745756024839</v>
          </cell>
          <cell r="H82">
            <v>138.8015844158715</v>
          </cell>
          <cell r="I82">
            <v>129.45299680266871</v>
          </cell>
          <cell r="J82">
            <v>120.3888100251534</v>
          </cell>
          <cell r="K82">
            <v>90.889615687311533</v>
          </cell>
        </row>
        <row r="83">
          <cell r="A83" t="str">
            <v>EUR</v>
          </cell>
          <cell r="B83" t="str">
            <v>UPS_PRI_HFO_1_EXS</v>
          </cell>
          <cell r="C83">
            <v>17949.69222582606</v>
          </cell>
          <cell r="D83">
            <v>23395.080876782711</v>
          </cell>
          <cell r="E83">
            <v>20795.83295100875</v>
          </cell>
          <cell r="F83">
            <v>20445.06940898177</v>
          </cell>
          <cell r="G83">
            <v>11641.4678327691</v>
          </cell>
          <cell r="H83">
            <v>16691.606395829509</v>
          </cell>
          <cell r="I83">
            <v>18936.768670862399</v>
          </cell>
          <cell r="J83">
            <v>15511.689223429799</v>
          </cell>
          <cell r="K83">
            <v>9937.9301727289512</v>
          </cell>
        </row>
        <row r="84">
          <cell r="A84" t="str">
            <v>EUR</v>
          </cell>
          <cell r="B84" t="str">
            <v>UPS_PRI_HFO_2_EXS</v>
          </cell>
          <cell r="C84">
            <v>17775.07292959205</v>
          </cell>
          <cell r="D84">
            <v>10286.546130089</v>
          </cell>
          <cell r="E84">
            <v>9105.7101460179529</v>
          </cell>
          <cell r="F84">
            <v>9570.4855708032846</v>
          </cell>
          <cell r="G84">
            <v>16483.47443247027</v>
          </cell>
          <cell r="H84">
            <v>7773.3517461653319</v>
          </cell>
          <cell r="I84">
            <v>3718.6167980830551</v>
          </cell>
          <cell r="J84">
            <v>6062.2874433710322</v>
          </cell>
          <cell r="K84">
            <v>6090.9894607048418</v>
          </cell>
        </row>
        <row r="85">
          <cell r="A85" t="str">
            <v>EUR</v>
          </cell>
          <cell r="B85" t="str">
            <v>UPS_PRI_HFO_3_EXS</v>
          </cell>
          <cell r="C85">
            <v>2.9397E-2</v>
          </cell>
          <cell r="E85">
            <v>1.8572999999999999E-2</v>
          </cell>
          <cell r="F85">
            <v>5.0922000000000002E-2</v>
          </cell>
          <cell r="G85">
            <v>8.3639999999999992E-2</v>
          </cell>
          <cell r="H85">
            <v>4.4033999999999997E-2</v>
          </cell>
          <cell r="I85">
            <v>8.0934000000000006E-2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27218.720969487349</v>
          </cell>
          <cell r="D88">
            <v>23274.21269739226</v>
          </cell>
          <cell r="E88">
            <v>22781.99983639301</v>
          </cell>
          <cell r="F88">
            <v>22868.94415769797</v>
          </cell>
          <cell r="G88">
            <v>21428.457237201881</v>
          </cell>
          <cell r="H88">
            <v>18639.885157890469</v>
          </cell>
          <cell r="I88">
            <v>17261.199852404141</v>
          </cell>
          <cell r="J88">
            <v>16437.212822435551</v>
          </cell>
          <cell r="K88">
            <v>12212.433868713209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10298.23214546919</v>
          </cell>
          <cell r="D90">
            <v>9493.7855114804024</v>
          </cell>
          <cell r="E90">
            <v>8827.3251769891031</v>
          </cell>
          <cell r="F90">
            <v>3919.871187884527</v>
          </cell>
          <cell r="G90">
            <v>414.11719300720529</v>
          </cell>
          <cell r="H90">
            <v>1235.884909086778</v>
          </cell>
          <cell r="I90">
            <v>1545.957345754254</v>
          </cell>
          <cell r="J90">
            <v>1771.297894445875</v>
          </cell>
          <cell r="K90">
            <v>969.21723142189683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1698.9420606060601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  <cell r="J92">
            <v>473.53089808274478</v>
          </cell>
          <cell r="K92">
            <v>231.97933976079281</v>
          </cell>
        </row>
        <row r="93">
          <cell r="A93" t="str">
            <v>EUR</v>
          </cell>
          <cell r="B93" t="str">
            <v>UPS_PRI_COA_BCO_EXS</v>
          </cell>
          <cell r="C93">
            <v>3527.7963636363638</v>
          </cell>
          <cell r="D93">
            <v>3339.232</v>
          </cell>
          <cell r="E93">
            <v>1802.1381818181819</v>
          </cell>
          <cell r="F93">
            <v>1726.2044790312809</v>
          </cell>
          <cell r="G93">
            <v>1688.346834793138</v>
          </cell>
          <cell r="H93">
            <v>1564.474600149581</v>
          </cell>
          <cell r="I93">
            <v>1444.3685768527159</v>
          </cell>
          <cell r="J93">
            <v>1341.1083771972239</v>
          </cell>
          <cell r="K93">
            <v>1252.3772121212121</v>
          </cell>
        </row>
        <row r="94">
          <cell r="A94" t="str">
            <v>EUR</v>
          </cell>
          <cell r="B94" t="str">
            <v>UPS_PRI_ADD_EXS</v>
          </cell>
          <cell r="C94">
            <v>82.123753079026272</v>
          </cell>
          <cell r="D94">
            <v>81.672032817449164</v>
          </cell>
          <cell r="E94">
            <v>77.747012651333762</v>
          </cell>
          <cell r="F94">
            <v>80.004095277232992</v>
          </cell>
          <cell r="G94">
            <v>74.920553957672226</v>
          </cell>
          <cell r="H94">
            <v>65.351531921991523</v>
          </cell>
          <cell r="I94">
            <v>60.814397888462317</v>
          </cell>
          <cell r="J94">
            <v>57.896527857236478</v>
          </cell>
          <cell r="K94">
            <v>42.894706789886207</v>
          </cell>
        </row>
        <row r="95">
          <cell r="A95" t="str">
            <v>EUR</v>
          </cell>
          <cell r="B95" t="str">
            <v>UPS_SCN_COA_OVC</v>
          </cell>
          <cell r="C95">
            <v>850.16139068462633</v>
          </cell>
          <cell r="D95">
            <v>771.23651070030655</v>
          </cell>
          <cell r="E95">
            <v>662.82924896832264</v>
          </cell>
          <cell r="F95">
            <v>639.38050434712318</v>
          </cell>
          <cell r="G95">
            <v>555.4481040501754</v>
          </cell>
          <cell r="H95">
            <v>450.48073615423232</v>
          </cell>
          <cell r="I95">
            <v>489.36258536979022</v>
          </cell>
          <cell r="J95">
            <v>369.75235896494451</v>
          </cell>
          <cell r="K95">
            <v>274.39832534180482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164.3598190072417</v>
          </cell>
          <cell r="D97">
            <v>138.50068952989841</v>
          </cell>
          <cell r="E97">
            <v>122.956309454793</v>
          </cell>
          <cell r="F97">
            <v>76.580607571739208</v>
          </cell>
          <cell r="G97">
            <v>45.306572761908242</v>
          </cell>
        </row>
        <row r="98">
          <cell r="A98" t="str">
            <v>EUR</v>
          </cell>
          <cell r="B98" t="str">
            <v>UPS_SCN_REF</v>
          </cell>
          <cell r="C98">
            <v>450.67082697565593</v>
          </cell>
          <cell r="D98">
            <v>439.37782043622798</v>
          </cell>
          <cell r="E98">
            <v>341.25231628334512</v>
          </cell>
          <cell r="F98">
            <v>397.6793819308254</v>
          </cell>
          <cell r="G98">
            <v>270.59084894180069</v>
          </cell>
          <cell r="H98">
            <v>31.36529804978014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25504.900247909602</v>
          </cell>
          <cell r="D101">
            <v>25364.610992005779</v>
          </cell>
          <cell r="E101">
            <v>24145.630562415899</v>
          </cell>
          <cell r="F101">
            <v>24846.605189932659</v>
          </cell>
          <cell r="G101">
            <v>23267.82670745434</v>
          </cell>
          <cell r="H101">
            <v>20296.00743057306</v>
          </cell>
          <cell r="I101">
            <v>18886.92483756012</v>
          </cell>
          <cell r="J101">
            <v>17980.731668195731</v>
          </cell>
          <cell r="K101">
            <v>13321.66610537889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10.821655622890431</v>
          </cell>
        </row>
        <row r="104">
          <cell r="A104" t="str">
            <v>EUR</v>
          </cell>
          <cell r="B104" t="str">
            <v>UPS_HET_REF_RPG_EXS</v>
          </cell>
          <cell r="C104">
            <v>187.60106455338359</v>
          </cell>
          <cell r="D104">
            <v>187.60106455338359</v>
          </cell>
          <cell r="E104">
            <v>187.60106455338359</v>
          </cell>
        </row>
        <row r="105">
          <cell r="A105" t="str">
            <v>EUR</v>
          </cell>
          <cell r="B105" t="str">
            <v>UPS_HET_REF_COA_EXS</v>
          </cell>
          <cell r="F105">
            <v>132.5928635244764</v>
          </cell>
          <cell r="G105">
            <v>85.950693997979471</v>
          </cell>
          <cell r="J105">
            <v>3.5267579563209068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2366.3540227048479</v>
          </cell>
          <cell r="E106">
            <v>2020.9774112262251</v>
          </cell>
          <cell r="F106">
            <v>2170.602642912082</v>
          </cell>
          <cell r="G106">
            <v>1889.9613663327059</v>
          </cell>
          <cell r="H106">
            <v>1609.3200897533311</v>
          </cell>
          <cell r="I106">
            <v>1328.678813173954</v>
          </cell>
          <cell r="J106">
            <v>1048.0375365945799</v>
          </cell>
          <cell r="K106">
            <v>767.39626001520446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2366.3540227048479</v>
          </cell>
          <cell r="E107">
            <v>2020.9774112262251</v>
          </cell>
          <cell r="F107">
            <v>2170.602642912082</v>
          </cell>
          <cell r="G107">
            <v>1889.9613663327059</v>
          </cell>
          <cell r="H107">
            <v>1609.3200897533311</v>
          </cell>
          <cell r="I107">
            <v>1328.678813173954</v>
          </cell>
          <cell r="J107">
            <v>1048.0375365945799</v>
          </cell>
          <cell r="K107">
            <v>767.39626001520446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2366.3540227048479</v>
          </cell>
          <cell r="E108">
            <v>2020.9774112262251</v>
          </cell>
          <cell r="F108">
            <v>2170.602642912082</v>
          </cell>
          <cell r="G108">
            <v>1889.9613663327059</v>
          </cell>
          <cell r="H108">
            <v>1609.3200897533311</v>
          </cell>
          <cell r="I108">
            <v>1328.678813173954</v>
          </cell>
          <cell r="J108">
            <v>1048.0375365945799</v>
          </cell>
          <cell r="K108">
            <v>767.39626001520446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</v>
          </cell>
          <cell r="F115">
            <v>10970.22575727766</v>
          </cell>
          <cell r="G115">
            <v>9551.8647454454986</v>
          </cell>
          <cell r="H115">
            <v>8133.5037336133328</v>
          </cell>
          <cell r="I115">
            <v>6715.1427217811679</v>
          </cell>
          <cell r="J115">
            <v>5296.7817099490057</v>
          </cell>
          <cell r="K115">
            <v>3878.4206981168431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2248.3960073810572</v>
          </cell>
          <cell r="E131">
            <v>1920.23572923142</v>
          </cell>
          <cell r="F131">
            <v>2062.4024423681999</v>
          </cell>
          <cell r="G131">
            <v>1795.7505721437531</v>
          </cell>
          <cell r="H131">
            <v>1529.098701919306</v>
          </cell>
          <cell r="I131">
            <v>1262.4468316948601</v>
          </cell>
          <cell r="J131">
            <v>995.79496147041266</v>
          </cell>
          <cell r="K131">
            <v>729.14309124596616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999964968.61271799</v>
          </cell>
          <cell r="D140">
            <v>999964675.68271458</v>
          </cell>
          <cell r="E140">
            <v>999970883.33302629</v>
          </cell>
          <cell r="F140">
            <v>999980037.60704684</v>
          </cell>
          <cell r="G140">
            <v>999988204.56624424</v>
          </cell>
          <cell r="H140">
            <v>999992839.55917418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113.6939902663602</v>
          </cell>
          <cell r="E160">
            <v>145.97521945686799</v>
          </cell>
          <cell r="F160">
            <v>311.45213926221589</v>
          </cell>
          <cell r="G160">
            <v>518.20455085659717</v>
          </cell>
          <cell r="H160">
            <v>989.35863603910786</v>
          </cell>
          <cell r="I160">
            <v>957.07740684860005</v>
          </cell>
          <cell r="J160">
            <v>791.60048704325209</v>
          </cell>
          <cell r="K160">
            <v>699.18644598463811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887.498230735118</v>
          </cell>
          <cell r="D162">
            <v>1494.345948678955</v>
          </cell>
          <cell r="E162">
            <v>1478.057232872218</v>
          </cell>
          <cell r="F162">
            <v>880.12465519966611</v>
          </cell>
          <cell r="G162">
            <v>606.84771794383835</v>
          </cell>
          <cell r="H162">
            <v>761.04189259567545</v>
          </cell>
          <cell r="I162">
            <v>821.8437900130599</v>
          </cell>
          <cell r="J162">
            <v>832.28225347958085</v>
          </cell>
          <cell r="K162">
            <v>898.64170973796865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</v>
          </cell>
          <cell r="F2">
            <v>188.32967359546839</v>
          </cell>
          <cell r="G2">
            <v>178.02222204186339</v>
          </cell>
          <cell r="H2">
            <v>49.297574762636764</v>
          </cell>
          <cell r="I2">
            <v>107.145090243605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73.283130009224635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4417.5919896218429</v>
          </cell>
          <cell r="G3">
            <v>4092.0822433348621</v>
          </cell>
          <cell r="H3">
            <v>2305.7270838658792</v>
          </cell>
          <cell r="I3">
            <v>2310.6104606042231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1507.4339842897509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30.025693858336471</v>
          </cell>
          <cell r="F4">
            <v>37.665934719093677</v>
          </cell>
          <cell r="G4">
            <v>35.604444408372693</v>
          </cell>
          <cell r="H4">
            <v>5.8839040845727766</v>
          </cell>
          <cell r="I4">
            <v>21.10080643193654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14.656626001844931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0.141891866082208</v>
          </cell>
          <cell r="G5">
            <v>0.112442692341103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4417.5919896218429</v>
          </cell>
          <cell r="G6">
            <v>4092.0822433348621</v>
          </cell>
          <cell r="H6">
            <v>2305.7270838658792</v>
          </cell>
          <cell r="I6">
            <v>2310.6104606042231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1507.4339842897509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4433.5246800080204</v>
          </cell>
          <cell r="G7">
            <v>4107.142923319605</v>
          </cell>
          <cell r="H7">
            <v>2308.7129266521479</v>
          </cell>
          <cell r="I7">
            <v>2319.5771281770299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1513.6337370885319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187.84476543189101</v>
          </cell>
          <cell r="F17">
            <v>200.50949720454551</v>
          </cell>
          <cell r="G17">
            <v>133.67299813636359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55.977740098703528</v>
          </cell>
          <cell r="F18">
            <v>59.75183016695452</v>
          </cell>
          <cell r="G18">
            <v>39.834553444636363</v>
          </cell>
          <cell r="H18">
            <v>19.917276722318171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47.248885463410453</v>
          </cell>
          <cell r="F19">
            <v>49.278533100996938</v>
          </cell>
          <cell r="G19">
            <v>49.278533100996938</v>
          </cell>
          <cell r="H19">
            <v>49.278533100996938</v>
          </cell>
          <cell r="I19">
            <v>2.0296476375864989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14.080167868096311</v>
          </cell>
          <cell r="F20">
            <v>14.68500286409709</v>
          </cell>
          <cell r="G20">
            <v>14.68500286409709</v>
          </cell>
          <cell r="H20">
            <v>14.68500286409709</v>
          </cell>
          <cell r="I20">
            <v>0.60483499600077673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421.6145029999999</v>
          </cell>
          <cell r="F21">
            <v>316.21087725000001</v>
          </cell>
          <cell r="G21">
            <v>210.80725149999989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7720.8155861875002</v>
          </cell>
          <cell r="G22">
            <v>5147.2103907916653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84.322900599999983</v>
          </cell>
          <cell r="F23">
            <v>63.242175449999984</v>
          </cell>
          <cell r="G23">
            <v>42.161450299999977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7720.8155861875002</v>
          </cell>
          <cell r="G24">
            <v>5147.2103907916653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</v>
          </cell>
          <cell r="F25">
            <v>7747.5670264028504</v>
          </cell>
          <cell r="G25">
            <v>5165.0446842685669</v>
          </cell>
          <cell r="H25">
            <v>2582.522342134283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37.113598902436053</v>
          </cell>
          <cell r="F26">
            <v>54.632374027960203</v>
          </cell>
          <cell r="G26">
            <v>112.7920108647926</v>
          </cell>
          <cell r="H26">
            <v>158.1484435562711</v>
          </cell>
          <cell r="I26">
            <v>181.9922146427696</v>
          </cell>
          <cell r="J26">
            <v>164.47343951724551</v>
          </cell>
          <cell r="K26">
            <v>161.6301490055169</v>
          </cell>
          <cell r="L26">
            <v>174.14272355832799</v>
          </cell>
          <cell r="M26">
            <v>171.00144195212249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906.19037320114683</v>
          </cell>
          <cell r="F27">
            <v>1333.940465849362</v>
          </cell>
          <cell r="G27">
            <v>2754.0049319486861</v>
          </cell>
          <cell r="H27">
            <v>3861.4578301656202</v>
          </cell>
          <cell r="I27">
            <v>4443.6432408609589</v>
          </cell>
          <cell r="J27">
            <v>4015.8931482127441</v>
          </cell>
          <cell r="K27">
            <v>3946.4694715513701</v>
          </cell>
          <cell r="L27">
            <v>4251.9848335491752</v>
          </cell>
          <cell r="M27">
            <v>4175.2852076643248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7.422719780487208</v>
          </cell>
          <cell r="F28">
            <v>10.92647480559204</v>
          </cell>
          <cell r="G28">
            <v>22.55840217295852</v>
          </cell>
          <cell r="H28">
            <v>31.629688711254222</v>
          </cell>
          <cell r="I28">
            <v>36.398442928553919</v>
          </cell>
          <cell r="J28">
            <v>32.894687903449089</v>
          </cell>
          <cell r="K28">
            <v>32.326029801103367</v>
          </cell>
          <cell r="L28">
            <v>34.8285447116656</v>
          </cell>
          <cell r="M28">
            <v>34.200288390424497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906.19037320114683</v>
          </cell>
          <cell r="F29">
            <v>1333.940465849362</v>
          </cell>
          <cell r="G29">
            <v>2754.0049319486861</v>
          </cell>
          <cell r="H29">
            <v>3861.4578301656202</v>
          </cell>
          <cell r="I29">
            <v>4443.6432408609589</v>
          </cell>
          <cell r="J29">
            <v>4015.8931482127441</v>
          </cell>
          <cell r="K29">
            <v>3946.4694715513701</v>
          </cell>
          <cell r="L29">
            <v>4251.9848335491752</v>
          </cell>
          <cell r="M29">
            <v>4175.2852076643248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909.33018366829299</v>
          </cell>
          <cell r="F30">
            <v>1338.5623646921269</v>
          </cell>
          <cell r="G30">
            <v>2763.547136067848</v>
          </cell>
          <cell r="H30">
            <v>3874.8371884904809</v>
          </cell>
          <cell r="I30">
            <v>4459.0397822197374</v>
          </cell>
          <cell r="J30">
            <v>4029.8076011959029</v>
          </cell>
          <cell r="K30">
            <v>3960.1433821572382</v>
          </cell>
          <cell r="L30">
            <v>4266.7173079622107</v>
          </cell>
          <cell r="M30">
            <v>4189.7519296534747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0.59508593749999983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30.159372916666651</v>
          </cell>
          <cell r="F32">
            <v>42.97710640624998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0.25056249999999991</v>
          </cell>
          <cell r="F33">
            <v>0.35705156249999992</v>
          </cell>
          <cell r="G33">
            <v>0.23803437499999991</v>
          </cell>
          <cell r="H33">
            <v>0.1190171874999999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30.159372916666651</v>
          </cell>
          <cell r="F34">
            <v>42.97710640624998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30.265360854166659</v>
          </cell>
          <cell r="F35">
            <v>43.128139217187481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393.74522539687501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7.6566888749999977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393.74522539687501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790.72923018787492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152.83385270296591</v>
          </cell>
          <cell r="F41">
            <v>114.68965992187501</v>
          </cell>
          <cell r="G41">
            <v>76.45977328124998</v>
          </cell>
          <cell r="H41">
            <v>38.22988664062499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8109.364224419367</v>
          </cell>
          <cell r="F42">
            <v>6085.4333554546856</v>
          </cell>
          <cell r="G42">
            <v>4056.9555703031228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15.28338527029659</v>
          </cell>
          <cell r="F43">
            <v>11.468965992187499</v>
          </cell>
          <cell r="G43">
            <v>7.6459773281249994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8109.364224419367</v>
          </cell>
          <cell r="F44">
            <v>6085.4333554546856</v>
          </cell>
          <cell r="G44">
            <v>4056.9555703031228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8117.7395195474892</v>
          </cell>
          <cell r="F45">
            <v>6091.7183488184037</v>
          </cell>
          <cell r="G45">
            <v>4061.145565878935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12.37119963414534</v>
          </cell>
          <cell r="F46">
            <v>18.211502593550001</v>
          </cell>
          <cell r="G46">
            <v>37.602094179900021</v>
          </cell>
          <cell r="H46">
            <v>57.367080982327423</v>
          </cell>
          <cell r="I46">
            <v>65.013014472734383</v>
          </cell>
          <cell r="J46">
            <v>69.086030082826838</v>
          </cell>
          <cell r="K46">
            <v>72.341088815244092</v>
          </cell>
          <cell r="L46">
            <v>78.951789968967262</v>
          </cell>
          <cell r="M46">
            <v>84.137153328957837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656.41585258775194</v>
          </cell>
          <cell r="F47">
            <v>966.30232761376283</v>
          </cell>
          <cell r="G47">
            <v>1995.167117185495</v>
          </cell>
          <cell r="H47">
            <v>3043.8973169222932</v>
          </cell>
          <cell r="I47">
            <v>3449.590547923287</v>
          </cell>
          <cell r="J47">
            <v>3665.7047561947911</v>
          </cell>
          <cell r="K47">
            <v>3838.4181725368521</v>
          </cell>
          <cell r="L47">
            <v>4189.1819757534031</v>
          </cell>
          <cell r="M47">
            <v>4464.3173556345027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</v>
          </cell>
          <cell r="F48">
            <v>1.821150259355</v>
          </cell>
          <cell r="G48">
            <v>3.7602094179900019</v>
          </cell>
          <cell r="H48">
            <v>5.736708098232743</v>
          </cell>
          <cell r="I48">
            <v>6.5013014472734376</v>
          </cell>
          <cell r="J48">
            <v>6.9086030082826833</v>
          </cell>
          <cell r="K48">
            <v>7.234108881524409</v>
          </cell>
          <cell r="L48">
            <v>7.8951789968967248</v>
          </cell>
          <cell r="M48">
            <v>8.4137153328957837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656.41585258775194</v>
          </cell>
          <cell r="F49">
            <v>966.30232761376283</v>
          </cell>
          <cell r="G49">
            <v>1995.167117185495</v>
          </cell>
          <cell r="H49">
            <v>3043.8973169222932</v>
          </cell>
          <cell r="I49">
            <v>3449.590547923287</v>
          </cell>
          <cell r="J49">
            <v>3665.7047561947911</v>
          </cell>
          <cell r="K49">
            <v>3838.4181725368521</v>
          </cell>
          <cell r="L49">
            <v>4189.1819757534031</v>
          </cell>
          <cell r="M49">
            <v>4464.3173556345027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657.09379432770299</v>
          </cell>
          <cell r="F50">
            <v>967.30031795588945</v>
          </cell>
          <cell r="G50">
            <v>1997.2277119465541</v>
          </cell>
          <cell r="H50">
            <v>3047.041032960125</v>
          </cell>
          <cell r="I50">
            <v>3453.1532611163921</v>
          </cell>
          <cell r="J50">
            <v>3669.4906706433312</v>
          </cell>
          <cell r="K50">
            <v>3842.3824642039272</v>
          </cell>
          <cell r="L50">
            <v>4193.508533843702</v>
          </cell>
          <cell r="M50">
            <v>4468.9280716369294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1981.3179543817239</v>
          </cell>
          <cell r="H51">
            <v>2000.3975686966289</v>
          </cell>
          <cell r="I51">
            <v>2070.8386799150489</v>
          </cell>
          <cell r="J51">
            <v>2129.3799569284429</v>
          </cell>
          <cell r="K51">
            <v>2174.3070884866411</v>
          </cell>
          <cell r="L51">
            <v>2211.66930642131</v>
          </cell>
          <cell r="M51">
            <v>2238.5367231351352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</v>
          </cell>
          <cell r="F52">
            <v>42368.25173887275</v>
          </cell>
          <cell r="G52">
            <v>48184.852850796276</v>
          </cell>
          <cell r="H52">
            <v>48649.76600901135</v>
          </cell>
          <cell r="I52">
            <v>50369.13468647682</v>
          </cell>
          <cell r="J52">
            <v>51798.328048625743</v>
          </cell>
          <cell r="K52">
            <v>52895.48832909987</v>
          </cell>
          <cell r="L52">
            <v>53808.317605122327</v>
          </cell>
          <cell r="M52">
            <v>54465.277787858737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</v>
          </cell>
          <cell r="G53">
            <v>396.26359087634472</v>
          </cell>
          <cell r="H53">
            <v>400.07951373932571</v>
          </cell>
          <cell r="I53">
            <v>414.16773598300972</v>
          </cell>
          <cell r="J53">
            <v>425.87599138568839</v>
          </cell>
          <cell r="K53">
            <v>434.86141769732808</v>
          </cell>
          <cell r="L53">
            <v>442.3338612842619</v>
          </cell>
          <cell r="M53">
            <v>447.707344627027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1.726327726244415</v>
          </cell>
          <cell r="F54">
            <v>1.88219748739314</v>
          </cell>
          <cell r="G54">
            <v>1.9925751867217869</v>
          </cell>
          <cell r="H54">
            <v>2.299801000483884</v>
          </cell>
          <cell r="I54">
            <v>2.4450680280795818</v>
          </cell>
          <cell r="J54">
            <v>2.5837121409162922</v>
          </cell>
          <cell r="K54">
            <v>2.7130226671157391</v>
          </cell>
          <cell r="L54">
            <v>2.8400347804814552</v>
          </cell>
          <cell r="M54">
            <v>2.9606391630846352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</v>
          </cell>
          <cell r="F55">
            <v>42368.25173887275</v>
          </cell>
          <cell r="G55">
            <v>48184.852850796276</v>
          </cell>
          <cell r="H55">
            <v>48649.76600901135</v>
          </cell>
          <cell r="I55">
            <v>50369.13468647682</v>
          </cell>
          <cell r="J55">
            <v>51798.328048625743</v>
          </cell>
          <cell r="K55">
            <v>52895.48832909987</v>
          </cell>
          <cell r="L55">
            <v>53808.317605122327</v>
          </cell>
          <cell r="M55">
            <v>54465.277787858737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40637.684679351543</v>
          </cell>
          <cell r="F56">
            <v>42515.112058131097</v>
          </cell>
          <cell r="G56">
            <v>48352.472349736971</v>
          </cell>
          <cell r="H56">
            <v>48818.999643323092</v>
          </cell>
          <cell r="I56">
            <v>50544.327638797622</v>
          </cell>
          <cell r="J56">
            <v>51978.473592981893</v>
          </cell>
          <cell r="K56">
            <v>53079.434708785848</v>
          </cell>
          <cell r="L56">
            <v>53995.424828445583</v>
          </cell>
          <cell r="M56">
            <v>54654.657994635971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342.28841999999997</v>
          </cell>
          <cell r="G57">
            <v>228.1922799999999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44.925355125000003</v>
          </cell>
          <cell r="G58">
            <v>29.950236749999991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0.34228841999999993</v>
          </cell>
          <cell r="G59">
            <v>0.22819228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29.259955102999989</v>
          </cell>
          <cell r="F60">
            <v>21.94496632725</v>
          </cell>
          <cell r="G60">
            <v>14.6299775515</v>
          </cell>
          <cell r="H60">
            <v>7.3149887757499981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2.755308333333379</v>
          </cell>
          <cell r="F61">
            <v>2.0664812499999989</v>
          </cell>
          <cell r="G61">
            <v>1.377654166666666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66.329455944445542</v>
          </cell>
          <cell r="F62">
            <v>49.747091958333307</v>
          </cell>
          <cell r="G62">
            <v>33.164727972222217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0.55106166666667566</v>
          </cell>
          <cell r="F63">
            <v>0.41329624999999992</v>
          </cell>
          <cell r="G63">
            <v>0.27553083333333328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66.329455944445542</v>
          </cell>
          <cell r="F64">
            <v>49.747091958333307</v>
          </cell>
          <cell r="G64">
            <v>33.164727972222217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66.562555029445534</v>
          </cell>
          <cell r="F65">
            <v>49.921916272083322</v>
          </cell>
          <cell r="G65">
            <v>33.28127751472222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43.495671874999992</v>
          </cell>
          <cell r="F66">
            <v>32.621753906249992</v>
          </cell>
          <cell r="G66">
            <v>21.7478359375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894.7059704687498</v>
          </cell>
          <cell r="F67">
            <v>671.02947785156232</v>
          </cell>
          <cell r="G67">
            <v>447.35298523437501</v>
          </cell>
          <cell r="H67">
            <v>424.98533597265617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8.6991343749999981</v>
          </cell>
          <cell r="F68">
            <v>6.5243507812499972</v>
          </cell>
          <cell r="G68">
            <v>4.349567187499999</v>
          </cell>
          <cell r="H68">
            <v>4.1320888281250001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894.7059704687498</v>
          </cell>
          <cell r="F69">
            <v>671.02947785156232</v>
          </cell>
          <cell r="G69">
            <v>447.35298523437501</v>
          </cell>
          <cell r="H69">
            <v>424.98533597265617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898.38570430937489</v>
          </cell>
          <cell r="F70">
            <v>673.78927823203117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4784.4412478242184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36.068158671874997</v>
          </cell>
          <cell r="F73">
            <v>27.051119003906241</v>
          </cell>
          <cell r="G73">
            <v>18.034079335937498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4784.4412478242184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19157.530342249051</v>
          </cell>
          <cell r="F75">
            <v>14368.1477566868</v>
          </cell>
          <cell r="G75">
            <v>9578.7651711245271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154.28045700000089</v>
          </cell>
          <cell r="F76">
            <v>359.3201083137252</v>
          </cell>
          <cell r="G76">
            <v>485.56665608518841</v>
          </cell>
          <cell r="H76">
            <v>670.41935211352882</v>
          </cell>
          <cell r="I76">
            <v>814.94248710311456</v>
          </cell>
          <cell r="J76">
            <v>842.25674115406514</v>
          </cell>
          <cell r="K76">
            <v>865.20280588082665</v>
          </cell>
          <cell r="L76">
            <v>886.2497426328855</v>
          </cell>
          <cell r="M76">
            <v>904.38861611535276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8186.1210484200474</v>
          </cell>
          <cell r="F77">
            <v>19065.52494712625</v>
          </cell>
          <cell r="G77">
            <v>25764.1667718801</v>
          </cell>
          <cell r="H77">
            <v>35572.450823143838</v>
          </cell>
          <cell r="I77">
            <v>43240.848365691258</v>
          </cell>
          <cell r="J77">
            <v>44690.142685634703</v>
          </cell>
          <cell r="K77">
            <v>45907.660880036659</v>
          </cell>
          <cell r="L77">
            <v>47024.411344100903</v>
          </cell>
          <cell r="M77">
            <v>47986.859971080623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15.428045700000091</v>
          </cell>
          <cell r="F78">
            <v>35.932010831372509</v>
          </cell>
          <cell r="G78">
            <v>48.556665608518841</v>
          </cell>
          <cell r="H78">
            <v>67.041935211352893</v>
          </cell>
          <cell r="I78">
            <v>81.494248710311467</v>
          </cell>
          <cell r="J78">
            <v>84.225674115406505</v>
          </cell>
          <cell r="K78">
            <v>86.520280588082684</v>
          </cell>
          <cell r="L78">
            <v>88.624974263288536</v>
          </cell>
          <cell r="M78">
            <v>90.438861611535273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8186.1210484200474</v>
          </cell>
          <cell r="F79">
            <v>19065.52494712625</v>
          </cell>
          <cell r="G79">
            <v>25764.1667718801</v>
          </cell>
          <cell r="H79">
            <v>35572.450823143838</v>
          </cell>
          <cell r="I79">
            <v>43240.848365691258</v>
          </cell>
          <cell r="J79">
            <v>44690.142685634703</v>
          </cell>
          <cell r="K79">
            <v>45907.660880036659</v>
          </cell>
          <cell r="L79">
            <v>47024.411344100903</v>
          </cell>
          <cell r="M79">
            <v>47986.859971080623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8194.5756174636481</v>
          </cell>
          <cell r="F80">
            <v>19085.21568906185</v>
          </cell>
          <cell r="G80">
            <v>25790.775824633569</v>
          </cell>
          <cell r="H80">
            <v>35609.18980363966</v>
          </cell>
          <cell r="I80">
            <v>43285.507213984507</v>
          </cell>
          <cell r="J80">
            <v>44736.298355049948</v>
          </cell>
          <cell r="K80">
            <v>45955.073993798942</v>
          </cell>
          <cell r="L80">
            <v>47072.97782999718</v>
          </cell>
          <cell r="M80">
            <v>48036.420467243734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0.66613664571428577</v>
          </cell>
          <cell r="F91">
            <v>0.49960248428571408</v>
          </cell>
          <cell r="G91">
            <v>0.33306832285714288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2.7671142857142862E-3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0.66613664571428577</v>
          </cell>
          <cell r="F93">
            <v>0.49960248428571408</v>
          </cell>
          <cell r="G93">
            <v>0.33306832285714288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0.3342388121999999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0.59792501785714292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146.49920309189281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9.3311953166095876</v>
          </cell>
          <cell r="G115">
            <v>2.7255476624999999</v>
          </cell>
          <cell r="H115">
            <v>2.7255476624999999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837.69682937320965</v>
          </cell>
          <cell r="F116">
            <v>495.11322349930469</v>
          </cell>
          <cell r="G116">
            <v>144.61755897225001</v>
          </cell>
          <cell r="H116">
            <v>144.61755897225001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0.93311953166095885</v>
          </cell>
          <cell r="G117">
            <v>0.27255476625000002</v>
          </cell>
          <cell r="H117">
            <v>0.27255476625000008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837.69682937320965</v>
          </cell>
          <cell r="F118">
            <v>495.11322349930469</v>
          </cell>
          <cell r="G118">
            <v>144.61755897225001</v>
          </cell>
          <cell r="H118">
            <v>144.61755897225001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495.62457300265498</v>
          </cell>
          <cell r="G119">
            <v>144.76691898415501</v>
          </cell>
          <cell r="H119">
            <v>144.76691898415501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224.7752163073948</v>
          </cell>
          <cell r="F125">
            <v>224.7752163073948</v>
          </cell>
          <cell r="G125">
            <v>224.7752163073948</v>
          </cell>
          <cell r="H125">
            <v>224.7752163073948</v>
          </cell>
          <cell r="I125">
            <v>224.7752163073948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11926.572977270371</v>
          </cell>
          <cell r="F126">
            <v>11926.572977270371</v>
          </cell>
          <cell r="G126">
            <v>11926.572977270371</v>
          </cell>
          <cell r="H126">
            <v>11926.572977270371</v>
          </cell>
          <cell r="I126">
            <v>11926.572977270371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22.477521630739481</v>
          </cell>
          <cell r="F127">
            <v>22.477521630739481</v>
          </cell>
          <cell r="G127">
            <v>22.477521630739481</v>
          </cell>
          <cell r="H127">
            <v>22.477521630739481</v>
          </cell>
          <cell r="I127">
            <v>22.477521630739481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11926.572977270371</v>
          </cell>
          <cell r="F128">
            <v>11926.572977270371</v>
          </cell>
          <cell r="G128">
            <v>11926.572977270371</v>
          </cell>
          <cell r="H128">
            <v>11926.572977270371</v>
          </cell>
          <cell r="I128">
            <v>11926.572977270371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11938.89065912401</v>
          </cell>
          <cell r="F129">
            <v>11938.89065912401</v>
          </cell>
          <cell r="G129">
            <v>11938.89065912401</v>
          </cell>
          <cell r="H129">
            <v>11938.89065912401</v>
          </cell>
          <cell r="I129">
            <v>11938.89065912401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4400.8769627195516</v>
          </cell>
          <cell r="F130">
            <v>5127.8568820803976</v>
          </cell>
          <cell r="G130">
            <v>5482.3725323919698</v>
          </cell>
          <cell r="H130">
            <v>1556.81035965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577.6151013569413</v>
          </cell>
          <cell r="F131">
            <v>673.03121577305228</v>
          </cell>
          <cell r="G131">
            <v>719.56139487644612</v>
          </cell>
          <cell r="H131">
            <v>204.33135970406249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4.4008769627195523</v>
          </cell>
          <cell r="F132">
            <v>5.1278568820803976</v>
          </cell>
          <cell r="G132">
            <v>5.4823725323919703</v>
          </cell>
          <cell r="H132">
            <v>1.55681035965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282.1512242723573</v>
          </cell>
          <cell r="F133">
            <v>328.75972435237952</v>
          </cell>
          <cell r="G133">
            <v>351.48860898298022</v>
          </cell>
          <cell r="H133">
            <v>99.81100418306066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1.4148816</v>
          </cell>
          <cell r="F134">
            <v>8.7015594681618698</v>
          </cell>
          <cell r="G134">
            <v>75.777114356021457</v>
          </cell>
          <cell r="H134">
            <v>89.967603547111736</v>
          </cell>
          <cell r="I134">
            <v>89.967603547111736</v>
          </cell>
          <cell r="J134">
            <v>89.967929371665051</v>
          </cell>
          <cell r="K134">
            <v>85.449615339241845</v>
          </cell>
          <cell r="L134">
            <v>89.963871389302341</v>
          </cell>
          <cell r="M134">
            <v>89.941953137594723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0.70744079999999998</v>
          </cell>
          <cell r="F135">
            <v>4.3507797340809349</v>
          </cell>
          <cell r="G135">
            <v>37.888557178010728</v>
          </cell>
          <cell r="H135">
            <v>44.983801773555868</v>
          </cell>
          <cell r="I135">
            <v>44.983801773555868</v>
          </cell>
          <cell r="J135">
            <v>44.983964685832532</v>
          </cell>
          <cell r="K135">
            <v>42.724807669620922</v>
          </cell>
          <cell r="L135">
            <v>44.98193569465117</v>
          </cell>
          <cell r="M135">
            <v>44.970976568797361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0.24618939840000001</v>
          </cell>
          <cell r="F136">
            <v>1.5140713474601659</v>
          </cell>
          <cell r="G136">
            <v>13.18521789794773</v>
          </cell>
          <cell r="H136">
            <v>15.65436301719744</v>
          </cell>
          <cell r="I136">
            <v>15.65436301719744</v>
          </cell>
          <cell r="J136">
            <v>15.654419710669719</v>
          </cell>
          <cell r="K136">
            <v>14.868233069028079</v>
          </cell>
          <cell r="L136">
            <v>15.653713621738611</v>
          </cell>
          <cell r="M136">
            <v>15.64989984594148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5981.4725971119633</v>
          </cell>
          <cell r="J137">
            <v>5982.1106097399334</v>
          </cell>
          <cell r="K137">
            <v>5982.1868812390476</v>
          </cell>
          <cell r="L137">
            <v>5983.5244375437842</v>
          </cell>
          <cell r="M137">
            <v>5982.6813725014081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785.06827837094511</v>
          </cell>
          <cell r="J138">
            <v>785.15201752836617</v>
          </cell>
          <cell r="K138">
            <v>785.16202816262501</v>
          </cell>
          <cell r="L138">
            <v>785.33758242762178</v>
          </cell>
          <cell r="M138">
            <v>785.22693014080994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5.9814725971119644</v>
          </cell>
          <cell r="J139">
            <v>5.9821106097399337</v>
          </cell>
          <cell r="K139">
            <v>5.9821868812390484</v>
          </cell>
          <cell r="L139">
            <v>5.9835244375437853</v>
          </cell>
          <cell r="M139">
            <v>5.9826813725014087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383.48716188234067</v>
          </cell>
          <cell r="J140">
            <v>383.52806646695137</v>
          </cell>
          <cell r="K140">
            <v>383.53295642343841</v>
          </cell>
          <cell r="L140">
            <v>383.61871050202592</v>
          </cell>
          <cell r="M140">
            <v>383.5646594944966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541.31719249384605</v>
          </cell>
          <cell r="G141">
            <v>360.87812832923078</v>
          </cell>
          <cell r="H141">
            <v>82.820867884615353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4658.7726012174917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78.737046180923073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0.54131719249384624</v>
          </cell>
          <cell r="G144">
            <v>0.36087812832923072</v>
          </cell>
          <cell r="H144">
            <v>8.2820867884615373E-2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4658.7726012174917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4695.7691707917529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910.07938855902455</v>
          </cell>
          <cell r="F147">
            <v>974.17846011348286</v>
          </cell>
          <cell r="G147">
            <v>933.35113603622665</v>
          </cell>
          <cell r="H147">
            <v>2573.0452533783068</v>
          </cell>
          <cell r="I147">
            <v>2920.896167409644</v>
          </cell>
          <cell r="J147">
            <v>2342.04659141407</v>
          </cell>
          <cell r="K147">
            <v>2921.3378607446771</v>
          </cell>
          <cell r="L147">
            <v>2919.8853466018659</v>
          </cell>
          <cell r="M147">
            <v>2920.411539251767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22221.105070649519</v>
          </cell>
          <cell r="F148">
            <v>23786.19073443754</v>
          </cell>
          <cell r="G148">
            <v>22789.323571551198</v>
          </cell>
          <cell r="H148">
            <v>62825.188269986989</v>
          </cell>
          <cell r="I148">
            <v>71318.548087585499</v>
          </cell>
          <cell r="J148">
            <v>57184.970940360217</v>
          </cell>
          <cell r="K148">
            <v>71329.332766515872</v>
          </cell>
          <cell r="L148">
            <v>71293.867212862242</v>
          </cell>
          <cell r="M148">
            <v>71306.715083397299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182.0158777118049</v>
          </cell>
          <cell r="F149">
            <v>194.83569202269649</v>
          </cell>
          <cell r="G149">
            <v>186.67022720724529</v>
          </cell>
          <cell r="H149">
            <v>514.60905067566125</v>
          </cell>
          <cell r="I149">
            <v>584.1792334819288</v>
          </cell>
          <cell r="J149">
            <v>468.40931828281401</v>
          </cell>
          <cell r="K149">
            <v>584.26757214893519</v>
          </cell>
          <cell r="L149">
            <v>583.97706932037318</v>
          </cell>
          <cell r="M149">
            <v>584.08230785035323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22221.105070649519</v>
          </cell>
          <cell r="F150">
            <v>23786.19073443754</v>
          </cell>
          <cell r="G150">
            <v>22789.323571551198</v>
          </cell>
          <cell r="H150">
            <v>62825.188269986989</v>
          </cell>
          <cell r="I150">
            <v>71318.548087585499</v>
          </cell>
          <cell r="J150">
            <v>57184.970940360217</v>
          </cell>
          <cell r="K150">
            <v>71329.332766515872</v>
          </cell>
          <cell r="L150">
            <v>71293.867212862242</v>
          </cell>
          <cell r="M150">
            <v>71306.715083397299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22298.097786921611</v>
          </cell>
          <cell r="F151">
            <v>23868.60623216314</v>
          </cell>
          <cell r="G151">
            <v>22868.285077659861</v>
          </cell>
          <cell r="H151">
            <v>63042.867898422803</v>
          </cell>
          <cell r="I151">
            <v>71565.65590334835</v>
          </cell>
          <cell r="J151">
            <v>57383.108081993872</v>
          </cell>
          <cell r="K151">
            <v>71576.477949534863</v>
          </cell>
          <cell r="L151">
            <v>71540.889513184768</v>
          </cell>
          <cell r="M151">
            <v>71553.781899618014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491.74851623376622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6003.4298023538977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6003.4298023538977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9.0653512500000009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0.88741730769230753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109.46202612499999</v>
          </cell>
          <cell r="F182">
            <v>134.3490282068457</v>
          </cell>
          <cell r="H182">
            <v>174.33279414870159</v>
          </cell>
          <cell r="I182">
            <v>209.0100344523828</v>
          </cell>
          <cell r="J182">
            <v>209.05129612700429</v>
          </cell>
          <cell r="K182">
            <v>209.06382478872661</v>
          </cell>
          <cell r="L182">
            <v>209.06382478872661</v>
          </cell>
          <cell r="M182">
            <v>209.0407809223006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2251.6338773912498</v>
          </cell>
          <cell r="F183">
            <v>2763.5595102148159</v>
          </cell>
          <cell r="H183">
            <v>3586.025575638791</v>
          </cell>
          <cell r="I183">
            <v>4299.3364086855136</v>
          </cell>
          <cell r="J183">
            <v>4300.1851613324789</v>
          </cell>
          <cell r="K183">
            <v>4300.4428759041066</v>
          </cell>
          <cell r="L183">
            <v>4300.4428759041066</v>
          </cell>
          <cell r="M183">
            <v>4299.968863571723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21.89240522499999</v>
          </cell>
          <cell r="F184">
            <v>26.86980564136913</v>
          </cell>
          <cell r="H184">
            <v>34.866558829740313</v>
          </cell>
          <cell r="I184">
            <v>41.802006890476548</v>
          </cell>
          <cell r="J184">
            <v>41.810259225400863</v>
          </cell>
          <cell r="K184">
            <v>41.812764957745323</v>
          </cell>
          <cell r="L184">
            <v>41.812764957745323</v>
          </cell>
          <cell r="M184">
            <v>41.80815618446011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2251.6338773912498</v>
          </cell>
          <cell r="F185">
            <v>2763.5595102148159</v>
          </cell>
          <cell r="H185">
            <v>3586.025575638791</v>
          </cell>
          <cell r="I185">
            <v>4299.3364086855136</v>
          </cell>
          <cell r="J185">
            <v>4300.1851613324789</v>
          </cell>
          <cell r="K185">
            <v>4300.4428759041066</v>
          </cell>
          <cell r="L185">
            <v>4300.4428759041066</v>
          </cell>
          <cell r="M185">
            <v>4299.968863571723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2260.8943648014242</v>
          </cell>
          <cell r="F186">
            <v>2774.9254380011139</v>
          </cell>
          <cell r="H186">
            <v>3600.7741300237708</v>
          </cell>
          <cell r="I186">
            <v>4317.0186576001852</v>
          </cell>
          <cell r="J186">
            <v>4317.8709009848226</v>
          </cell>
          <cell r="K186">
            <v>4318.129675481232</v>
          </cell>
          <cell r="L186">
            <v>4318.129675481232</v>
          </cell>
          <cell r="M186">
            <v>4317.6537136377492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282.40621487999999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263.34817687499992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39.502226531250002</v>
          </cell>
          <cell r="G204">
            <v>26.334817687499989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464.15727670097789</v>
          </cell>
          <cell r="F207">
            <v>617.38923834022944</v>
          </cell>
          <cell r="G207">
            <v>871.20278101556244</v>
          </cell>
          <cell r="H207">
            <v>908.09564167134999</v>
          </cell>
          <cell r="I207">
            <v>209.71522545216169</v>
          </cell>
          <cell r="J207">
            <v>574.231006536515</v>
          </cell>
          <cell r="K207">
            <v>601.25791731172569</v>
          </cell>
          <cell r="L207">
            <v>594.56756998988044</v>
          </cell>
          <cell r="M207">
            <v>573.1667426799637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24628.18510175389</v>
          </cell>
          <cell r="F208">
            <v>32758.672986332571</v>
          </cell>
          <cell r="G208">
            <v>46226.019560685752</v>
          </cell>
          <cell r="H208">
            <v>48183.55474708182</v>
          </cell>
          <cell r="I208">
            <v>11127.4898624917</v>
          </cell>
          <cell r="J208">
            <v>30468.697206827492</v>
          </cell>
          <cell r="K208">
            <v>31902.74509256017</v>
          </cell>
          <cell r="L208">
            <v>31547.755263663061</v>
          </cell>
          <cell r="M208">
            <v>30412.22736659888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46.415727670097787</v>
          </cell>
          <cell r="F209">
            <v>61.738923834022948</v>
          </cell>
          <cell r="G209">
            <v>87.120278101556266</v>
          </cell>
          <cell r="H209">
            <v>90.80956416713498</v>
          </cell>
          <cell r="I209">
            <v>20.971522545216171</v>
          </cell>
          <cell r="J209">
            <v>57.42310065365151</v>
          </cell>
          <cell r="K209">
            <v>60.125791731172569</v>
          </cell>
          <cell r="L209">
            <v>59.456756998988048</v>
          </cell>
          <cell r="M209">
            <v>57.316674267996383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24628.18510175389</v>
          </cell>
          <cell r="F210">
            <v>32758.672986332571</v>
          </cell>
          <cell r="G210">
            <v>46226.019560685752</v>
          </cell>
          <cell r="H210">
            <v>48183.55474708182</v>
          </cell>
          <cell r="I210">
            <v>11127.4898624917</v>
          </cell>
          <cell r="J210">
            <v>30468.697206827492</v>
          </cell>
          <cell r="K210">
            <v>31902.74509256017</v>
          </cell>
          <cell r="L210">
            <v>31547.755263663061</v>
          </cell>
          <cell r="M210">
            <v>30412.22736659888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24653.6209205171</v>
          </cell>
          <cell r="F211">
            <v>32792.505916593633</v>
          </cell>
          <cell r="G211">
            <v>46273.761473085397</v>
          </cell>
          <cell r="H211">
            <v>48233.318388245418</v>
          </cell>
          <cell r="I211">
            <v>11138.982256846481</v>
          </cell>
          <cell r="J211">
            <v>30500.16506598569</v>
          </cell>
          <cell r="K211">
            <v>31935.694026428839</v>
          </cell>
          <cell r="L211">
            <v>31580.3375664985</v>
          </cell>
          <cell r="M211">
            <v>30443.636904097741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0.17535787999999999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9.3044891128000007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1.7535788E-2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9.3044891128000007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9.3140987246239995</v>
          </cell>
          <cell r="F216">
            <v>9.548721933941998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0.37590625210084028</v>
          </cell>
          <cell r="F227">
            <v>2.3064520538772468</v>
          </cell>
          <cell r="G227">
            <v>14.19578699930859</v>
          </cell>
          <cell r="K227">
            <v>4.5188138977115937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0.18795312605042019</v>
          </cell>
          <cell r="F228">
            <v>1.153226026938623</v>
          </cell>
          <cell r="G228">
            <v>7.0978934996542939</v>
          </cell>
          <cell r="K228">
            <v>2.2594069488557968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3.7590625210084027E-4</v>
          </cell>
          <cell r="F229">
            <v>2.3064520538772469E-3</v>
          </cell>
          <cell r="G229">
            <v>1.4195786999308589E-2</v>
          </cell>
          <cell r="K229">
            <v>4.5188138977115934E-3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6.540768786554621E-2</v>
          </cell>
          <cell r="F230">
            <v>0.40132265737464101</v>
          </cell>
          <cell r="G230">
            <v>2.470066937879694</v>
          </cell>
          <cell r="K230">
            <v>0.78627361820181729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1829.5146775061539</v>
          </cell>
          <cell r="G236">
            <v>1878.2734999653219</v>
          </cell>
          <cell r="H236">
            <v>2672.9006753401259</v>
          </cell>
          <cell r="I236">
            <v>2695.405418280041</v>
          </cell>
          <cell r="J236">
            <v>2122.6368139222982</v>
          </cell>
          <cell r="K236">
            <v>969.78479350033399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15745.4685926825</v>
          </cell>
          <cell r="G237">
            <v>16165.104749247001</v>
          </cell>
          <cell r="H237">
            <v>23003.955175859061</v>
          </cell>
          <cell r="I237">
            <v>23197.639177142861</v>
          </cell>
          <cell r="J237">
            <v>18268.184288547629</v>
          </cell>
          <cell r="K237">
            <v>8346.3205818796941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266.11122581907688</v>
          </cell>
          <cell r="G238">
            <v>273.20341817677411</v>
          </cell>
          <cell r="H238">
            <v>388.7855527767457</v>
          </cell>
          <cell r="I238">
            <v>392.05896993164242</v>
          </cell>
          <cell r="J238">
            <v>308.74717293415227</v>
          </cell>
          <cell r="K238">
            <v>141.05960632732129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1.8295146775061539</v>
          </cell>
          <cell r="G239">
            <v>1.8782734999653219</v>
          </cell>
          <cell r="H239">
            <v>2.6729006753401259</v>
          </cell>
          <cell r="I239">
            <v>2.6954054182800409</v>
          </cell>
          <cell r="J239">
            <v>2.1226368139222971</v>
          </cell>
          <cell r="K239">
            <v>0.96978479350033397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15745.4685926825</v>
          </cell>
          <cell r="G240">
            <v>16165.104749247001</v>
          </cell>
          <cell r="H240">
            <v>23003.955175859061</v>
          </cell>
          <cell r="I240">
            <v>23197.639177142861</v>
          </cell>
          <cell r="J240">
            <v>18268.184288547629</v>
          </cell>
          <cell r="K240">
            <v>8346.3205818796941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21020.135850428382</v>
          </cell>
          <cell r="F241">
            <v>15870.507604914241</v>
          </cell>
          <cell r="G241">
            <v>16293.47620536282</v>
          </cell>
          <cell r="H241">
            <v>23186.635787470041</v>
          </cell>
          <cell r="I241">
            <v>23381.8578856395</v>
          </cell>
          <cell r="J241">
            <v>18413.25686643006</v>
          </cell>
          <cell r="K241">
            <v>8412.6009644027436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9791.5421957500021</v>
          </cell>
          <cell r="F248">
            <v>7343.656646812502</v>
          </cell>
          <cell r="G248">
            <v>4895.771097875001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40.101879299999993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9791.5421957500021</v>
          </cell>
          <cell r="F250">
            <v>7343.656646812502</v>
          </cell>
          <cell r="G250">
            <v>4895.771097875001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9825.4683856377997</v>
          </cell>
          <cell r="F251">
            <v>7369.1012892283516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0.9015728571428574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1.4914453846153839</v>
          </cell>
          <cell r="F272">
            <v>1.118584038461538</v>
          </cell>
          <cell r="G272">
            <v>0.74572269230769217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17.95203094615384</v>
          </cell>
          <cell r="H273">
            <v>8.9760154730769219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0.22371680769230759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17.95203094615384</v>
          </cell>
          <cell r="H275">
            <v>8.9760154730769219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27.022678628884609</v>
          </cell>
          <cell r="G276">
            <v>18.015119085923079</v>
          </cell>
          <cell r="H276">
            <v>9.0075595429615394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28.668991999999999</v>
          </cell>
          <cell r="F282">
            <v>21.501743999999999</v>
          </cell>
          <cell r="G282">
            <v>14.334496</v>
          </cell>
          <cell r="H282">
            <v>7.167247999999999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589.72116544000005</v>
          </cell>
          <cell r="F283">
            <v>442.29087408000009</v>
          </cell>
          <cell r="G283">
            <v>294.86058272000002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589.72116544000005</v>
          </cell>
          <cell r="F285">
            <v>442.29087408000009</v>
          </cell>
          <cell r="G285">
            <v>294.86058272000002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592.14656216320009</v>
          </cell>
          <cell r="F286">
            <v>444.10992162240012</v>
          </cell>
          <cell r="G286">
            <v>296.0732810816001</v>
          </cell>
          <cell r="H286">
            <v>148.03664054079999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385.23493898789678</v>
          </cell>
          <cell r="F297">
            <v>305.95689620547819</v>
          </cell>
          <cell r="G297">
            <v>117.15099140625</v>
          </cell>
          <cell r="H297">
            <v>58.575495703124993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20440.5658626978</v>
          </cell>
          <cell r="F298">
            <v>16234.07291266267</v>
          </cell>
          <cell r="G298">
            <v>6216.0316040156231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38.523493898789681</v>
          </cell>
          <cell r="F299">
            <v>30.595689620547819</v>
          </cell>
          <cell r="G299">
            <v>11.715099140625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20440.5658626978</v>
          </cell>
          <cell r="F300">
            <v>16234.07291266267</v>
          </cell>
          <cell r="G300">
            <v>6216.0316040156231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20461.676737354341</v>
          </cell>
          <cell r="F301">
            <v>16250.83935057473</v>
          </cell>
          <cell r="G301">
            <v>6222.4514783446848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10848.567320177841</v>
          </cell>
          <cell r="H333">
            <v>19731.127898926079</v>
          </cell>
          <cell r="I333">
            <v>7461.350886148517</v>
          </cell>
          <cell r="J333">
            <v>8616.8354133367393</v>
          </cell>
          <cell r="K333">
            <v>7461.350886148517</v>
          </cell>
          <cell r="L333">
            <v>10161.649302087981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1423.874460773342</v>
          </cell>
          <cell r="H334">
            <v>2589.7105367340482</v>
          </cell>
          <cell r="I334">
            <v>979.302303806993</v>
          </cell>
          <cell r="J334">
            <v>1130.959648000447</v>
          </cell>
          <cell r="K334">
            <v>979.302303806993</v>
          </cell>
          <cell r="L334">
            <v>1333.7164708990481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10.84856732017785</v>
          </cell>
          <cell r="H335">
            <v>19.731127898926079</v>
          </cell>
          <cell r="I335">
            <v>7.4613508861485176</v>
          </cell>
          <cell r="J335">
            <v>8.6168354133367391</v>
          </cell>
          <cell r="K335">
            <v>7.4613508861485176</v>
          </cell>
          <cell r="L335">
            <v>10.16164930208798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695.5287723149022</v>
          </cell>
          <cell r="H336">
            <v>1265.011937419898</v>
          </cell>
          <cell r="I336">
            <v>478.36585868819691</v>
          </cell>
          <cell r="J336">
            <v>552.44686043755178</v>
          </cell>
          <cell r="K336">
            <v>478.36585868819691</v>
          </cell>
          <cell r="L336">
            <v>651.48874088011576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1.423874460773342</v>
          </cell>
          <cell r="H337">
            <v>2.5897105367340481</v>
          </cell>
          <cell r="I337">
            <v>0.97930230380699301</v>
          </cell>
          <cell r="J337">
            <v>1.1309596480004469</v>
          </cell>
          <cell r="K337">
            <v>0.97930230380699301</v>
          </cell>
          <cell r="L337">
            <v>1.3337164708990481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  <cell r="J338">
            <v>3.3131178711702539E-5</v>
          </cell>
          <cell r="K338">
            <v>1.8126115930146209E-5</v>
          </cell>
          <cell r="M338">
            <v>3.3371259686670459E-5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  <cell r="J339">
            <v>-9.7510743016388304E-5</v>
          </cell>
          <cell r="K339">
            <v>-5.3348268944184568E-5</v>
          </cell>
          <cell r="M339">
            <v>-9.8217342514611154E-5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  <cell r="J340">
            <v>4.3484672059109588E-6</v>
          </cell>
          <cell r="K340">
            <v>2.379052715831691E-6</v>
          </cell>
          <cell r="M340">
            <v>4.3799778338754966E-6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  <cell r="J341">
            <v>9.7510743016388304E-5</v>
          </cell>
          <cell r="K341">
            <v>5.3348268944184568E-5</v>
          </cell>
          <cell r="M341">
            <v>9.8217342514611154E-5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  <cell r="J342">
            <v>3.3131178711702537E-8</v>
          </cell>
          <cell r="K342">
            <v>1.8126115930146209E-8</v>
          </cell>
          <cell r="M342">
            <v>3.3371259686670461E-8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  <cell r="J343">
            <v>-9.7510743016388304E-5</v>
          </cell>
          <cell r="K343">
            <v>-5.3348268944184568E-5</v>
          </cell>
          <cell r="M343">
            <v>-9.8217342514611154E-5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  <cell r="J344">
            <v>-9.5386620321234278E-5</v>
          </cell>
          <cell r="K344">
            <v>-5.2186158336613072E-5</v>
          </cell>
          <cell r="M344">
            <v>-9.6077827627949486E-5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  <cell r="J345">
            <v>4.3484672059109594E-9</v>
          </cell>
          <cell r="K345">
            <v>2.3790527158316902E-9</v>
          </cell>
          <cell r="M345">
            <v>4.3799778338754984E-9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41759.311449527857</v>
          </cell>
          <cell r="G346">
            <v>44665.057972721173</v>
          </cell>
          <cell r="H346">
            <v>38632.243110673167</v>
          </cell>
          <cell r="I346">
            <v>27466.55797709442</v>
          </cell>
          <cell r="J346">
            <v>14066.20245100053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5480.9096277505314</v>
          </cell>
          <cell r="G347">
            <v>5862.2888589196546</v>
          </cell>
          <cell r="H347">
            <v>5070.4819082758531</v>
          </cell>
          <cell r="I347">
            <v>3604.985734493644</v>
          </cell>
          <cell r="J347">
            <v>1846.1890716938201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41.759311449527857</v>
          </cell>
          <cell r="G348">
            <v>44.665057972721172</v>
          </cell>
          <cell r="H348">
            <v>38.632243110673173</v>
          </cell>
          <cell r="I348">
            <v>27.466557977094421</v>
          </cell>
          <cell r="J348">
            <v>14.06620245100053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2677.2938553078552</v>
          </cell>
          <cell r="G349">
            <v>2863.5885292760868</v>
          </cell>
          <cell r="H349">
            <v>2476.8096864330341</v>
          </cell>
          <cell r="I349">
            <v>1760.949698306466</v>
          </cell>
          <cell r="J349">
            <v>901.81940463977162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5.480909627750532</v>
          </cell>
          <cell r="G350">
            <v>5.8622888589196558</v>
          </cell>
          <cell r="H350">
            <v>5.0704819082758554</v>
          </cell>
          <cell r="I350">
            <v>3.6049857344936438</v>
          </cell>
          <cell r="J350">
            <v>1.8461890716938201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5558.5377222471898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729.55807604494362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5.5585377222471886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0.7295580760449436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3309.7232066898782</v>
          </cell>
          <cell r="F372">
            <v>1604.075740279696</v>
          </cell>
          <cell r="H372">
            <v>1002.373314026077</v>
          </cell>
          <cell r="I372">
            <v>1191.5003544083561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434.40117087804651</v>
          </cell>
          <cell r="F373">
            <v>210.53494091171009</v>
          </cell>
          <cell r="H373">
            <v>131.56149746592271</v>
          </cell>
          <cell r="I373">
            <v>156.38442151609681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3.3097232066898781</v>
          </cell>
          <cell r="F374">
            <v>1.6040757402796959</v>
          </cell>
          <cell r="H374">
            <v>1.002373314026078</v>
          </cell>
          <cell r="I374">
            <v>1.191500354408356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212.1946290889048</v>
          </cell>
          <cell r="F375">
            <v>102.84130589868199</v>
          </cell>
          <cell r="H375">
            <v>64.264659095496896</v>
          </cell>
          <cell r="I375">
            <v>76.390066472005742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0.43440117087804658</v>
          </cell>
          <cell r="F376">
            <v>0.21053494091171021</v>
          </cell>
          <cell r="H376">
            <v>0.13156149746592269</v>
          </cell>
          <cell r="I376">
            <v>0.1563844215160968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16545.953684210519</v>
          </cell>
          <cell r="H377">
            <v>4844.5009393598611</v>
          </cell>
          <cell r="I377">
            <v>5758.5577203711546</v>
          </cell>
          <cell r="J377">
            <v>5758.5577203711546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2171.6564210526308</v>
          </cell>
          <cell r="H378">
            <v>635.84074829098176</v>
          </cell>
          <cell r="I378">
            <v>755.81070079871415</v>
          </cell>
          <cell r="J378">
            <v>755.81070079871415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16.54595368421052</v>
          </cell>
          <cell r="H379">
            <v>4.844500939359861</v>
          </cell>
          <cell r="I379">
            <v>5.7585577203711544</v>
          </cell>
          <cell r="J379">
            <v>5.7585577203711544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1060.802455578947</v>
          </cell>
          <cell r="H380">
            <v>310.59306647470908</v>
          </cell>
          <cell r="I380">
            <v>369.19553184729568</v>
          </cell>
          <cell r="J380">
            <v>369.19553184729568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0.63584074829098181</v>
          </cell>
          <cell r="I381">
            <v>0.75581070079871404</v>
          </cell>
          <cell r="J381">
            <v>0.75581070079871404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21943.803225674459</v>
          </cell>
          <cell r="F382">
            <v>11260.00125884298</v>
          </cell>
          <cell r="G382">
            <v>13897.60200269797</v>
          </cell>
          <cell r="H382">
            <v>5630.0006294214872</v>
          </cell>
          <cell r="I382">
            <v>2815.0003147107418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2880.124173369773</v>
          </cell>
          <cell r="F383">
            <v>1477.8751652231399</v>
          </cell>
          <cell r="G383">
            <v>1824.060262854108</v>
          </cell>
          <cell r="H383">
            <v>738.93758261157029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21.943803225674461</v>
          </cell>
          <cell r="F384">
            <v>11.26000125884298</v>
          </cell>
          <cell r="G384">
            <v>13.897602002697971</v>
          </cell>
          <cell r="H384">
            <v>5.6300006294214873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1406.8720843060539</v>
          </cell>
          <cell r="F385">
            <v>721.90683070757029</v>
          </cell>
          <cell r="G385">
            <v>891.01000839797348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2.880124173369774</v>
          </cell>
          <cell r="F386">
            <v>1.477875165223141</v>
          </cell>
          <cell r="G386">
            <v>1.824060262854108</v>
          </cell>
          <cell r="H386">
            <v>0.73893758261157028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K387">
            <v>1988.0567810121811</v>
          </cell>
          <cell r="L387">
            <v>13218.377738863321</v>
          </cell>
          <cell r="M387">
            <v>28545.449693776649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K388">
            <v>260.93245250784878</v>
          </cell>
          <cell r="L388">
            <v>1734.9120782258101</v>
          </cell>
          <cell r="M388">
            <v>3746.590272308184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K389">
            <v>1.988056781012181</v>
          </cell>
          <cell r="L389">
            <v>13.21837773886331</v>
          </cell>
          <cell r="M389">
            <v>28.54544969377665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K390">
            <v>127.45929037264349</v>
          </cell>
          <cell r="L390">
            <v>847.46324278287454</v>
          </cell>
          <cell r="M390">
            <v>1830.120143492255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K391">
            <v>0.2609324525078488</v>
          </cell>
          <cell r="L391">
            <v>1.7349120782258101</v>
          </cell>
          <cell r="M391">
            <v>3.7465902723081852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15663.295522865539</v>
          </cell>
          <cell r="F392">
            <v>11057.85168</v>
          </cell>
          <cell r="G392">
            <v>8293.3887599999998</v>
          </cell>
          <cell r="H392">
            <v>5528.9258399999999</v>
          </cell>
          <cell r="I392">
            <v>2764.462919999999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134804.0170136074</v>
          </cell>
          <cell r="F393">
            <v>95167.892595054524</v>
          </cell>
          <cell r="G393">
            <v>71375.919446290907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2278.2975305986251</v>
          </cell>
          <cell r="F394">
            <v>1608.4147898181809</v>
          </cell>
          <cell r="G394">
            <v>1206.3110923636359</v>
          </cell>
          <cell r="H394">
            <v>804.20739490909079</v>
          </cell>
          <cell r="I394">
            <v>402.10369745454528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15.66329552286555</v>
          </cell>
          <cell r="F395">
            <v>11.057851680000001</v>
          </cell>
          <cell r="G395">
            <v>8.2933887599999991</v>
          </cell>
          <cell r="H395">
            <v>5.5289258400000003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134804.0170136074</v>
          </cell>
          <cell r="F396">
            <v>95167.892595054524</v>
          </cell>
          <cell r="G396">
            <v>71375.919446290907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135874.53206579739</v>
          </cell>
          <cell r="F397">
            <v>95923.646494420362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1586.389696261682</v>
          </cell>
          <cell r="G404">
            <v>1645.900491706054</v>
          </cell>
          <cell r="H404">
            <v>793.1948481308408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84173.837283644854</v>
          </cell>
          <cell r="G405">
            <v>87331.480089923236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164.5900491706054</v>
          </cell>
          <cell r="H406">
            <v>79.319484813084088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84173.837283644854</v>
          </cell>
          <cell r="G407">
            <v>87331.480089923236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84260.771438999989</v>
          </cell>
          <cell r="G408">
            <v>87421.675436868754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687.14580486918555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6559.6787586434093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79.201916860465104</v>
          </cell>
          <cell r="H416">
            <v>52.801277906976722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6559.6787586434093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9873.0205487970925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19341.490013230861</v>
          </cell>
          <cell r="F433">
            <v>20058.363347226579</v>
          </cell>
          <cell r="G433">
            <v>17053.308264580981</v>
          </cell>
          <cell r="H433">
            <v>2562.3986588489838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166459.8963229605</v>
          </cell>
          <cell r="F434">
            <v>172629.56891654001</v>
          </cell>
          <cell r="G434">
            <v>146766.97212798931</v>
          </cell>
          <cell r="H434">
            <v>22052.93463938485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2813.307638288125</v>
          </cell>
          <cell r="F435">
            <v>2917.5801232329568</v>
          </cell>
          <cell r="G435">
            <v>2480.4812021208709</v>
          </cell>
          <cell r="H435">
            <v>372.71253219621599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19.34149001323086</v>
          </cell>
          <cell r="F436">
            <v>20.058363347226582</v>
          </cell>
          <cell r="G436">
            <v>17.053308264580981</v>
          </cell>
          <cell r="H436">
            <v>2.5623986588489842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166459.8963229605</v>
          </cell>
          <cell r="F437">
            <v>172629.56891654001</v>
          </cell>
          <cell r="G437">
            <v>146766.97212798931</v>
          </cell>
          <cell r="H437">
            <v>22052.93463938485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167781.79924950111</v>
          </cell>
          <cell r="F438">
            <v>174000.46687694409</v>
          </cell>
          <cell r="G438">
            <v>147932.48823283581</v>
          </cell>
          <cell r="H438">
            <v>22228.062940450549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64539.578010036254</v>
          </cell>
          <cell r="F439">
            <v>64539.578010036254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555451.07729183021</v>
          </cell>
          <cell r="F440">
            <v>555451.07729183009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9387.5749832780002</v>
          </cell>
          <cell r="F441">
            <v>9387.5749832779984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64.539578010036266</v>
          </cell>
          <cell r="F442">
            <v>64.539578010036251</v>
          </cell>
          <cell r="G442">
            <v>26.694622160336841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555451.07729183021</v>
          </cell>
          <cell r="F443">
            <v>555451.07729183009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559862.06408709777</v>
          </cell>
          <cell r="F444">
            <v>559862.06408709777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991.98768744068957</v>
          </cell>
          <cell r="F468">
            <v>1745.890984396055</v>
          </cell>
          <cell r="G468">
            <v>2965.7040147471362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92636.975632054658</v>
          </cell>
          <cell r="G469">
            <v>157360.25502248309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174.58909843960541</v>
          </cell>
          <cell r="G470">
            <v>296.57040147471361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92636.975632054658</v>
          </cell>
          <cell r="G471">
            <v>157360.25502248309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157522.77560249119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786.02941895980291</v>
          </cell>
          <cell r="I473">
            <v>393.01470947990151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39.301470947990147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83499.590764332301</v>
          </cell>
          <cell r="G477">
            <v>62624.693073249218</v>
          </cell>
          <cell r="H477">
            <v>41749.795382166143</v>
          </cell>
          <cell r="I477">
            <v>20874.897691083072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1579.198255629309</v>
          </cell>
          <cell r="G495">
            <v>1106.9318147586209</v>
          </cell>
          <cell r="H495">
            <v>830.1988610689657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39237.812658202907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315.83965112586179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39237.812658202907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39371.412830629153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64.222349297369675</v>
          </cell>
          <cell r="G515">
            <v>64.222349297369519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1595.7113055419791</v>
          </cell>
          <cell r="G516">
            <v>1595.711305541975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12.84446985947393</v>
          </cell>
          <cell r="G517">
            <v>12.8444698594739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1595.7113055419791</v>
          </cell>
          <cell r="G518">
            <v>1595.711305541975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1601.1445162925361</v>
          </cell>
          <cell r="G519">
            <v>1601.144516292532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1422.2388334835939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182.366574423434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14801.63584758125</v>
          </cell>
          <cell r="F524">
            <v>23532.991944208919</v>
          </cell>
          <cell r="G524">
            <v>28027.844277427481</v>
          </cell>
          <cell r="H524">
            <v>28027.844277427481</v>
          </cell>
          <cell r="I524">
            <v>28027.844277427481</v>
          </cell>
          <cell r="J524">
            <v>28027.844277427492</v>
          </cell>
          <cell r="K524">
            <v>13226.20842984624</v>
          </cell>
          <cell r="L524">
            <v>4494.8523332185623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1942.714704995039</v>
          </cell>
          <cell r="F525">
            <v>3088.7051926774211</v>
          </cell>
          <cell r="G525">
            <v>3678.654561412357</v>
          </cell>
          <cell r="H525">
            <v>3678.654561412357</v>
          </cell>
          <cell r="I525">
            <v>3678.654561412357</v>
          </cell>
          <cell r="J525">
            <v>3678.654561412357</v>
          </cell>
          <cell r="K525">
            <v>1735.939856417318</v>
          </cell>
          <cell r="L525">
            <v>589.94936873493646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14.801635847581251</v>
          </cell>
          <cell r="F526">
            <v>23.53299194420892</v>
          </cell>
          <cell r="G526">
            <v>28.02784427742748</v>
          </cell>
          <cell r="H526">
            <v>28.02784427742748</v>
          </cell>
          <cell r="I526">
            <v>28.02784427742748</v>
          </cell>
          <cell r="J526">
            <v>28.02784427742748</v>
          </cell>
          <cell r="K526">
            <v>13.226208429846229</v>
          </cell>
          <cell r="L526">
            <v>4.4948523332185619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948.96987827805276</v>
          </cell>
          <cell r="F527">
            <v>1508.758946023094</v>
          </cell>
          <cell r="G527">
            <v>1796.9351662365691</v>
          </cell>
          <cell r="H527">
            <v>1796.93516623657</v>
          </cell>
          <cell r="I527">
            <v>1796.93516623657</v>
          </cell>
          <cell r="J527">
            <v>1796.93516623657</v>
          </cell>
          <cell r="K527">
            <v>847.96528795851691</v>
          </cell>
          <cell r="L527">
            <v>288.17622021347512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716.64660567891042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6167.7212872384043</v>
          </cell>
          <cell r="F529">
            <v>3581.2521717147429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104.2395062805688</v>
          </cell>
          <cell r="F530">
            <v>60.526074519315401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0.71664660567891036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6167.7212872384043</v>
          </cell>
          <cell r="F532">
            <v>3581.2521717147429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6216.7008252519872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6395.2234390512094</v>
          </cell>
          <cell r="F534">
            <v>5444.0003908668059</v>
          </cell>
          <cell r="G534">
            <v>4422.5114275340338</v>
          </cell>
          <cell r="H534">
            <v>6395.2234390512103</v>
          </cell>
          <cell r="I534">
            <v>6395.2234390512112</v>
          </cell>
          <cell r="J534">
            <v>6395.2234390512112</v>
          </cell>
          <cell r="K534">
            <v>751.24616731931292</v>
          </cell>
          <cell r="L534">
            <v>2649.5600120212598</v>
          </cell>
          <cell r="M534">
            <v>2649.5600120212589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55039.618452270748</v>
          </cell>
          <cell r="F535">
            <v>46853.047000305509</v>
          </cell>
          <cell r="G535">
            <v>38061.741531331543</v>
          </cell>
          <cell r="H535">
            <v>55039.618452270748</v>
          </cell>
          <cell r="I535">
            <v>55039.618452270741</v>
          </cell>
          <cell r="J535">
            <v>55039.618452270748</v>
          </cell>
          <cell r="K535">
            <v>6465.4976963744866</v>
          </cell>
          <cell r="L535">
            <v>22803.076939822971</v>
          </cell>
          <cell r="M535">
            <v>22803.076939822971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930.21431840744879</v>
          </cell>
          <cell r="F536">
            <v>791.85460230789909</v>
          </cell>
          <cell r="G536">
            <v>643.27438945949575</v>
          </cell>
          <cell r="H536">
            <v>930.21431840744879</v>
          </cell>
          <cell r="I536">
            <v>930.21431840744879</v>
          </cell>
          <cell r="J536">
            <v>930.21431840744879</v>
          </cell>
          <cell r="K536">
            <v>109.2721697919</v>
          </cell>
          <cell r="L536">
            <v>385.39054720309241</v>
          </cell>
          <cell r="M536">
            <v>385.39054720309241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6.3952234390512102</v>
          </cell>
          <cell r="F537">
            <v>5.4440003908668064</v>
          </cell>
          <cell r="G537">
            <v>4.4225114275340331</v>
          </cell>
          <cell r="H537">
            <v>6.3952234390512093</v>
          </cell>
          <cell r="I537">
            <v>6.395223439051211</v>
          </cell>
          <cell r="J537">
            <v>6.3952234390512102</v>
          </cell>
          <cell r="K537">
            <v>0.75124616731931293</v>
          </cell>
          <cell r="L537">
            <v>2.6495600120212588</v>
          </cell>
          <cell r="M537">
            <v>2.6495600120212588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55039.618452270748</v>
          </cell>
          <cell r="F538">
            <v>46853.047000305509</v>
          </cell>
          <cell r="G538">
            <v>38061.741531331543</v>
          </cell>
          <cell r="H538">
            <v>55039.618452270748</v>
          </cell>
          <cell r="I538">
            <v>55039.618452270741</v>
          </cell>
          <cell r="J538">
            <v>55039.618452270748</v>
          </cell>
          <cell r="K538">
            <v>6465.4976963744866</v>
          </cell>
          <cell r="L538">
            <v>22803.076939822971</v>
          </cell>
          <cell r="M538">
            <v>22803.076939822971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55476.702905132443</v>
          </cell>
          <cell r="F539">
            <v>47225.119681564931</v>
          </cell>
          <cell r="G539">
            <v>38364.00008507882</v>
          </cell>
          <cell r="H539">
            <v>55476.702905132443</v>
          </cell>
          <cell r="I539">
            <v>55476.702905132443</v>
          </cell>
          <cell r="J539">
            <v>55476.702905132443</v>
          </cell>
          <cell r="K539">
            <v>6516.841957155455</v>
          </cell>
          <cell r="L539">
            <v>22984.162323190019</v>
          </cell>
          <cell r="M539">
            <v>22984.162323190019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169.3007151775804</v>
          </cell>
          <cell r="G540">
            <v>135.44057214206441</v>
          </cell>
          <cell r="H540">
            <v>87.061650686583846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7923.0906255383734</v>
          </cell>
          <cell r="F541">
            <v>8983.0959473224175</v>
          </cell>
          <cell r="G541">
            <v>7186.4767578579358</v>
          </cell>
          <cell r="H541">
            <v>4619.491185430139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16.930071517758041</v>
          </cell>
          <cell r="G542">
            <v>13.54405721420644</v>
          </cell>
          <cell r="H542">
            <v>8.7061650686583842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7923.0906255383734</v>
          </cell>
          <cell r="F543">
            <v>8983.0959473224175</v>
          </cell>
          <cell r="G543">
            <v>7186.4767578579358</v>
          </cell>
          <cell r="H543">
            <v>4619.491185430139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8992.3736265141488</v>
          </cell>
          <cell r="G544">
            <v>7193.8989012113188</v>
          </cell>
          <cell r="H544">
            <v>4624.2621638877636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319.33555686009578</v>
          </cell>
          <cell r="F545">
            <v>383.53866622373948</v>
          </cell>
          <cell r="G545">
            <v>383.53866622373948</v>
          </cell>
          <cell r="H545">
            <v>383.53866622373948</v>
          </cell>
          <cell r="I545">
            <v>362.95736607398879</v>
          </cell>
          <cell r="J545">
            <v>370.91798356243419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16943.94464699669</v>
          </cell>
          <cell r="F546">
            <v>20350.56162983162</v>
          </cell>
          <cell r="G546">
            <v>20350.56162983162</v>
          </cell>
          <cell r="H546">
            <v>20350.56162983162</v>
          </cell>
          <cell r="I546">
            <v>19258.517843885838</v>
          </cell>
          <cell r="J546">
            <v>19680.908207822751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38.35386662237395</v>
          </cell>
          <cell r="G547">
            <v>38.35386662237395</v>
          </cell>
          <cell r="H547">
            <v>38.35386662237395</v>
          </cell>
          <cell r="I547">
            <v>36.295736607398872</v>
          </cell>
          <cell r="J547">
            <v>37.091798356243423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16943.94464699669</v>
          </cell>
          <cell r="F548">
            <v>20350.56162983162</v>
          </cell>
          <cell r="G548">
            <v>20350.56162983162</v>
          </cell>
          <cell r="H548">
            <v>20350.56162983162</v>
          </cell>
          <cell r="I548">
            <v>19258.517843885838</v>
          </cell>
          <cell r="J548">
            <v>19680.908207822751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20371.579548740679</v>
          </cell>
          <cell r="G549">
            <v>20371.579548740679</v>
          </cell>
          <cell r="H549">
            <v>20371.579548740679</v>
          </cell>
          <cell r="I549">
            <v>19278.407907546691</v>
          </cell>
          <cell r="J549">
            <v>19701.234513321979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159.22973771848731</v>
          </cell>
          <cell r="G555">
            <v>139.00906536869749</v>
          </cell>
          <cell r="H555">
            <v>225.74462193136489</v>
          </cell>
          <cell r="I555">
            <v>307.13554004267343</v>
          </cell>
          <cell r="J555">
            <v>81.390918111308437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3956.3282165120149</v>
          </cell>
          <cell r="G556">
            <v>3453.9119108609061</v>
          </cell>
          <cell r="H556">
            <v>5609.0013729213106</v>
          </cell>
          <cell r="I556">
            <v>7631.2943849269577</v>
          </cell>
          <cell r="J556">
            <v>2022.293012005644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31.845947543697459</v>
          </cell>
          <cell r="G557">
            <v>27.801813073739499</v>
          </cell>
          <cell r="H557">
            <v>45.148924386272959</v>
          </cell>
          <cell r="I557">
            <v>61.42710800853466</v>
          </cell>
          <cell r="J557">
            <v>16.27818362226169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3956.3282165120149</v>
          </cell>
          <cell r="G558">
            <v>3453.9119108609061</v>
          </cell>
          <cell r="H558">
            <v>5609.0013729213106</v>
          </cell>
          <cell r="I558">
            <v>7631.2943849269577</v>
          </cell>
          <cell r="J558">
            <v>2022.293012005644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3969.7990523229992</v>
          </cell>
          <cell r="G559">
            <v>3465.6720777910959</v>
          </cell>
          <cell r="H559">
            <v>5628.0993679367048</v>
          </cell>
          <cell r="I559">
            <v>7657.2780516145658</v>
          </cell>
          <cell r="J559">
            <v>2029.1786836778599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  <cell r="I560">
            <v>0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  <cell r="I561">
            <v>0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  <cell r="I562">
            <v>0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  <cell r="I563">
            <v>0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  <cell r="I564">
            <v>0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  <cell r="I565">
            <v>0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  <cell r="I566">
            <v>0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  <cell r="I567">
            <v>0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  <cell r="I568">
            <v>0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  <cell r="I569">
            <v>0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  <cell r="I570">
            <v>0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  <cell r="I571">
            <v>0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  <cell r="I572">
            <v>0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  <cell r="J606">
            <v>0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  <cell r="J607">
            <v>0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  <cell r="J608">
            <v>0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  <cell r="J609">
            <v>0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  <cell r="J610">
            <v>0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J611">
            <v>1.8189120973270061</v>
          </cell>
          <cell r="K611">
            <v>1.818912097327005</v>
          </cell>
          <cell r="L611">
            <v>1.8189120973269619</v>
          </cell>
          <cell r="M611">
            <v>124.6281096892518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J612">
            <v>1.825486291150725</v>
          </cell>
          <cell r="K612">
            <v>1.825486291150725</v>
          </cell>
          <cell r="L612">
            <v>1.8254862911506811</v>
          </cell>
          <cell r="M612">
            <v>125.07855990627159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J613">
            <v>7.7709146852478164E-2</v>
          </cell>
          <cell r="K613">
            <v>7.770914685247815E-2</v>
          </cell>
          <cell r="L613">
            <v>7.7709146852476305E-2</v>
          </cell>
          <cell r="M613">
            <v>5.3244706503525414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J614">
            <v>1.8189120973270061</v>
          </cell>
          <cell r="K614">
            <v>1.818912097327005</v>
          </cell>
          <cell r="L614">
            <v>1.8189120973269619</v>
          </cell>
          <cell r="M614">
            <v>124.6281096892518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J615">
            <v>1.5541829370495631E-2</v>
          </cell>
          <cell r="K615">
            <v>1.5541829370495631E-2</v>
          </cell>
          <cell r="L615">
            <v>1.554182937049526E-2</v>
          </cell>
          <cell r="M615">
            <v>1.0648941300705079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0</v>
          </cell>
          <cell r="J616">
            <v>8.3242093236591888E-3</v>
          </cell>
          <cell r="K616">
            <v>6.2712072554784518E-2</v>
          </cell>
          <cell r="L616">
            <v>6.2712072554784518E-2</v>
          </cell>
          <cell r="M616">
            <v>5.8450077381071011E-2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0</v>
          </cell>
          <cell r="J617">
            <v>8.3542959702889927E-3</v>
          </cell>
          <cell r="K617">
            <v>6.2938736240549326E-2</v>
          </cell>
          <cell r="L617">
            <v>6.2938736240549326E-2</v>
          </cell>
          <cell r="M617">
            <v>5.8661336703761363E-2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0</v>
          </cell>
          <cell r="J618">
            <v>3.5563412091964638E-4</v>
          </cell>
          <cell r="K618">
            <v>2.6792397844539102E-3</v>
          </cell>
          <cell r="L618">
            <v>2.6792397844539102E-3</v>
          </cell>
          <cell r="M618">
            <v>2.4971551145430509E-3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0</v>
          </cell>
          <cell r="J619">
            <v>8.3242093236591888E-3</v>
          </cell>
          <cell r="K619">
            <v>6.2712072554784518E-2</v>
          </cell>
          <cell r="L619">
            <v>6.2712072554784518E-2</v>
          </cell>
          <cell r="M619">
            <v>5.8450077381071011E-2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0</v>
          </cell>
          <cell r="J620">
            <v>7.1126824183929271E-5</v>
          </cell>
          <cell r="K620">
            <v>5.3584795689078199E-4</v>
          </cell>
          <cell r="L620">
            <v>5.3584795689078188E-4</v>
          </cell>
          <cell r="M620">
            <v>4.9943102290861017E-4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H621">
            <v>0</v>
          </cell>
          <cell r="I621">
            <v>1.531121766156576E-3</v>
          </cell>
          <cell r="J621">
            <v>1.531121766156576E-3</v>
          </cell>
          <cell r="K621">
            <v>1.531121766156576E-3</v>
          </cell>
          <cell r="L621">
            <v>0.33752912928243922</v>
          </cell>
          <cell r="M621">
            <v>2.3054492359631791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H622">
            <v>0</v>
          </cell>
          <cell r="I622">
            <v>1.536655783591076E-3</v>
          </cell>
          <cell r="J622">
            <v>1.5366557835910751E-3</v>
          </cell>
          <cell r="K622">
            <v>1.536655783591076E-3</v>
          </cell>
          <cell r="L622">
            <v>0.33874907933957238</v>
          </cell>
          <cell r="M622">
            <v>2.3137819476704911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H623">
            <v>0</v>
          </cell>
          <cell r="I623">
            <v>6.5413917665476057E-5</v>
          </cell>
          <cell r="J623">
            <v>6.5413917665476043E-5</v>
          </cell>
          <cell r="K623">
            <v>6.5413917665476057E-5</v>
          </cell>
          <cell r="L623">
            <v>1.442021344128906E-2</v>
          </cell>
          <cell r="M623">
            <v>9.849541025191591E-2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H624">
            <v>0</v>
          </cell>
          <cell r="I624">
            <v>1.531121766156576E-3</v>
          </cell>
          <cell r="J624">
            <v>1.531121766156576E-3</v>
          </cell>
          <cell r="K624">
            <v>1.531121766156576E-3</v>
          </cell>
          <cell r="L624">
            <v>0.33752912928243922</v>
          </cell>
          <cell r="M624">
            <v>2.3054492359631791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H625">
            <v>0</v>
          </cell>
          <cell r="I625">
            <v>1.308278353309521E-5</v>
          </cell>
          <cell r="J625">
            <v>1.308278353309521E-5</v>
          </cell>
          <cell r="K625">
            <v>1.308278353309521E-5</v>
          </cell>
          <cell r="L625">
            <v>2.8840426882578121E-3</v>
          </cell>
          <cell r="M625">
            <v>1.969908205038318E-2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M626">
            <v>37.312304901451689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M627">
            <v>37.447164812929742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M628">
            <v>1.5940887881565811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M629">
            <v>37.312304901451689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M630">
            <v>0.31881775763131598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L631">
            <v>0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L632">
            <v>0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L633">
            <v>0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L634">
            <v>0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L635">
            <v>0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18523.605718952691</v>
          </cell>
          <cell r="H652">
            <v>31790.016271474989</v>
          </cell>
          <cell r="I652">
            <v>40350.472025324991</v>
          </cell>
          <cell r="J652">
            <v>47785.388828100004</v>
          </cell>
          <cell r="K652">
            <v>55220.30563087498</v>
          </cell>
          <cell r="L652">
            <v>62655.388051506248</v>
          </cell>
          <cell r="M652">
            <v>70090.470472137429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18537.297968526429</v>
          </cell>
          <cell r="H653">
            <v>31813.51476541545</v>
          </cell>
          <cell r="I653">
            <v>40380.298223408208</v>
          </cell>
          <cell r="J653">
            <v>47820.710756224558</v>
          </cell>
          <cell r="K653">
            <v>55261.123289040886</v>
          </cell>
          <cell r="L653">
            <v>62701.701562134629</v>
          </cell>
          <cell r="M653">
            <v>70142.279835228284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249.85856886386219</v>
          </cell>
          <cell r="H654">
            <v>428.80463394999998</v>
          </cell>
          <cell r="I654">
            <v>544.27368764999994</v>
          </cell>
          <cell r="J654">
            <v>644.56073220000007</v>
          </cell>
          <cell r="K654">
            <v>744.84777674999998</v>
          </cell>
          <cell r="L654">
            <v>845.1370552625001</v>
          </cell>
          <cell r="M654">
            <v>945.42633377499919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18523.605718952691</v>
          </cell>
          <cell r="H655">
            <v>31790.016271474989</v>
          </cell>
          <cell r="I655">
            <v>40350.472025324991</v>
          </cell>
          <cell r="J655">
            <v>47785.388828100004</v>
          </cell>
          <cell r="K655">
            <v>55220.30563087498</v>
          </cell>
          <cell r="L655">
            <v>62655.388051506248</v>
          </cell>
          <cell r="M655">
            <v>70090.470472137429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24.98585688638622</v>
          </cell>
          <cell r="H656">
            <v>42.880463395</v>
          </cell>
          <cell r="I656">
            <v>54.427368764999997</v>
          </cell>
          <cell r="J656">
            <v>64.456073219999993</v>
          </cell>
          <cell r="K656">
            <v>74.484777675000018</v>
          </cell>
          <cell r="L656">
            <v>84.513705526249993</v>
          </cell>
          <cell r="M656">
            <v>94.542633377499911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6309.8878399975392</v>
          </cell>
          <cell r="F657">
            <v>5523.2547597298171</v>
          </cell>
          <cell r="H657">
            <v>5802.9989638598818</v>
          </cell>
          <cell r="I657">
            <v>11028.420849140841</v>
          </cell>
          <cell r="J657">
            <v>3787.3243691500302</v>
          </cell>
          <cell r="K657">
            <v>3297.257773541156</v>
          </cell>
          <cell r="L657">
            <v>3787.295249478701</v>
          </cell>
          <cell r="M657">
            <v>3942.888724594603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6315.4454092406013</v>
          </cell>
          <cell r="F658">
            <v>5528.1194849916001</v>
          </cell>
          <cell r="H658">
            <v>5808.1100798379866</v>
          </cell>
          <cell r="I658">
            <v>11038.1343676795</v>
          </cell>
          <cell r="J658">
            <v>3790.6601364348389</v>
          </cell>
          <cell r="K658">
            <v>3300.1619041459062</v>
          </cell>
          <cell r="L658">
            <v>3790.6309911157341</v>
          </cell>
          <cell r="M658">
            <v>3946.3615085267852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101.4154971361382</v>
          </cell>
          <cell r="F659">
            <v>88.772358791683203</v>
          </cell>
          <cell r="H659">
            <v>93.268539746432936</v>
          </cell>
          <cell r="I659">
            <v>177.25398793183689</v>
          </cell>
          <cell r="J659">
            <v>60.871665781195702</v>
          </cell>
          <cell r="K659">
            <v>52.995084028276921</v>
          </cell>
          <cell r="L659">
            <v>60.871197756086659</v>
          </cell>
          <cell r="M659">
            <v>63.371969565372062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6309.8878399975392</v>
          </cell>
          <cell r="F660">
            <v>5523.2547597298171</v>
          </cell>
          <cell r="H660">
            <v>5802.9989638598818</v>
          </cell>
          <cell r="I660">
            <v>11028.420849140841</v>
          </cell>
          <cell r="J660">
            <v>3787.3243691500302</v>
          </cell>
          <cell r="K660">
            <v>3297.257773541156</v>
          </cell>
          <cell r="L660">
            <v>3787.295249478701</v>
          </cell>
          <cell r="M660">
            <v>3942.888724594603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10.141549713613809</v>
          </cell>
          <cell r="F661">
            <v>8.8772358791683192</v>
          </cell>
          <cell r="H661">
            <v>9.3268539746432957</v>
          </cell>
          <cell r="I661">
            <v>17.7253987931837</v>
          </cell>
          <cell r="J661">
            <v>6.087166578119569</v>
          </cell>
          <cell r="K661">
            <v>5.2995084028276924</v>
          </cell>
          <cell r="L661">
            <v>6.0871197756086648</v>
          </cell>
          <cell r="M661">
            <v>6.3371969565372046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50377.093648551803</v>
          </cell>
          <cell r="J662">
            <v>56027.784590951043</v>
          </cell>
          <cell r="M662">
            <v>391.83666609280567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51049.933978220302</v>
          </cell>
          <cell r="J663">
            <v>56776.095982587947</v>
          </cell>
          <cell r="M663">
            <v>397.07006668215598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3866.8984463707152</v>
          </cell>
          <cell r="J664">
            <v>4300.6401818214017</v>
          </cell>
          <cell r="M664">
            <v>30.077014881324111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50377.093648551803</v>
          </cell>
          <cell r="J665">
            <v>56027.784590951043</v>
          </cell>
          <cell r="M665">
            <v>391.83666609280567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1933.4492231853569</v>
          </cell>
          <cell r="J666">
            <v>2150.3200909107009</v>
          </cell>
          <cell r="M666">
            <v>15.03850744066205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157.88657588672001</v>
          </cell>
          <cell r="H672">
            <v>1325.3014053303009</v>
          </cell>
          <cell r="I672">
            <v>2063.2931619974461</v>
          </cell>
          <cell r="J672">
            <v>2678.7981060013021</v>
          </cell>
          <cell r="K672">
            <v>2678.798106001319</v>
          </cell>
          <cell r="L672">
            <v>2915.8459980246571</v>
          </cell>
          <cell r="M672">
            <v>3163.188853688152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1358.8292853814351</v>
          </cell>
          <cell r="H673">
            <v>11406.025822056319</v>
          </cell>
          <cell r="I673">
            <v>17757.451240572562</v>
          </cell>
          <cell r="J673">
            <v>23054.71060864938</v>
          </cell>
          <cell r="K673">
            <v>23054.71060864953</v>
          </cell>
          <cell r="L673">
            <v>25094.830966635851</v>
          </cell>
          <cell r="M673">
            <v>27223.553525332489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22.96532012897746</v>
          </cell>
          <cell r="H674">
            <v>192.7711135025892</v>
          </cell>
          <cell r="I674">
            <v>300.11536901781028</v>
          </cell>
          <cell r="J674">
            <v>389.64336087291662</v>
          </cell>
          <cell r="K674">
            <v>389.64336087291912</v>
          </cell>
          <cell r="L674">
            <v>424.12305425813202</v>
          </cell>
          <cell r="M674">
            <v>460.10019690009489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0.15788657588672</v>
          </cell>
          <cell r="H675">
            <v>1.3253014053303001</v>
          </cell>
          <cell r="I675">
            <v>2.0632931619974459</v>
          </cell>
          <cell r="J675">
            <v>2.678798106001302</v>
          </cell>
          <cell r="K675">
            <v>2.678798106001318</v>
          </cell>
          <cell r="L675">
            <v>2.915845998024658</v>
          </cell>
          <cell r="M675">
            <v>3.1631888536881521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1358.8292853814351</v>
          </cell>
          <cell r="H676">
            <v>11406.025822056319</v>
          </cell>
          <cell r="I676">
            <v>17757.451240572562</v>
          </cell>
          <cell r="J676">
            <v>23054.71060864938</v>
          </cell>
          <cell r="K676">
            <v>23054.71060864953</v>
          </cell>
          <cell r="L676">
            <v>25094.830966635851</v>
          </cell>
          <cell r="M676">
            <v>27223.553525332489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1369.6201151770381</v>
          </cell>
          <cell r="H677">
            <v>11496.60414901335</v>
          </cell>
          <cell r="I677">
            <v>17898.467949589809</v>
          </cell>
          <cell r="J677">
            <v>23237.794282839539</v>
          </cell>
          <cell r="K677">
            <v>23237.794282839692</v>
          </cell>
          <cell r="L677">
            <v>25294.115786755381</v>
          </cell>
          <cell r="M677">
            <v>27439.743105350921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2.2965320128977462E-2</v>
          </cell>
          <cell r="H678">
            <v>0.19277111350258919</v>
          </cell>
          <cell r="I678">
            <v>0.30011536901781027</v>
          </cell>
          <cell r="J678">
            <v>0.38964336087291668</v>
          </cell>
          <cell r="K678">
            <v>0.38964336087291912</v>
          </cell>
          <cell r="L678">
            <v>0.42412305425813202</v>
          </cell>
          <cell r="M678">
            <v>0.4601001969000949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239.20268406862741</v>
          </cell>
          <cell r="F679">
            <v>191.36214725490191</v>
          </cell>
          <cell r="G679">
            <v>143.52161044117651</v>
          </cell>
          <cell r="H679">
            <v>95.681073627450999</v>
          </cell>
          <cell r="I679">
            <v>47.840536813725507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7478.0068311838204</v>
          </cell>
          <cell r="F680">
            <v>5982.4054649470572</v>
          </cell>
          <cell r="G680">
            <v>4486.804098710295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6.0628460735294132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7478.0068311838204</v>
          </cell>
          <cell r="F683">
            <v>5982.4054649470572</v>
          </cell>
          <cell r="G683">
            <v>4486.804098710295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7493.0205389350958</v>
          </cell>
          <cell r="F684">
            <v>5994.416431148079</v>
          </cell>
          <cell r="G684">
            <v>4495.8123233610586</v>
          </cell>
          <cell r="H684">
            <v>2997.20821557404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1.8610996421568628E-2</v>
          </cell>
          <cell r="F685">
            <v>1.4888797137254901E-2</v>
          </cell>
          <cell r="G685">
            <v>1.116659785294118E-2</v>
          </cell>
          <cell r="H685">
            <v>7.4443985686274512E-3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75.149848619999744</v>
          </cell>
          <cell r="F686">
            <v>72.693652268999898</v>
          </cell>
          <cell r="G686">
            <v>272.03396776728113</v>
          </cell>
          <cell r="H686">
            <v>282.20421838964398</v>
          </cell>
          <cell r="I686">
            <v>328.7307246118404</v>
          </cell>
          <cell r="J686">
            <v>375.41632754200822</v>
          </cell>
          <cell r="K686">
            <v>385.4029087423869</v>
          </cell>
          <cell r="L686">
            <v>371.91995098373422</v>
          </cell>
          <cell r="M686">
            <v>382.30236262637447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1703.897567710794</v>
          </cell>
          <cell r="F687">
            <v>1648.2074091124571</v>
          </cell>
          <cell r="G687">
            <v>6167.9168291768183</v>
          </cell>
          <cell r="H687">
            <v>6398.5103116211958</v>
          </cell>
          <cell r="I687">
            <v>7453.4212960324576</v>
          </cell>
          <cell r="J687">
            <v>8511.9395331357937</v>
          </cell>
          <cell r="K687">
            <v>8738.3686175523835</v>
          </cell>
          <cell r="L687">
            <v>8432.6650219711992</v>
          </cell>
          <cell r="M687">
            <v>8668.0689019486636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15.029969723999949</v>
          </cell>
          <cell r="F688">
            <v>14.53873045379998</v>
          </cell>
          <cell r="G688">
            <v>54.406793553456197</v>
          </cell>
          <cell r="H688">
            <v>56.440843677928797</v>
          </cell>
          <cell r="I688">
            <v>65.746144922368075</v>
          </cell>
          <cell r="J688">
            <v>75.08326550840161</v>
          </cell>
          <cell r="K688">
            <v>77.080581748477385</v>
          </cell>
          <cell r="L688">
            <v>74.383990196746836</v>
          </cell>
          <cell r="M688">
            <v>76.460472525274895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7.5149848619999737E-2</v>
          </cell>
          <cell r="F689">
            <v>7.2693652268999889E-2</v>
          </cell>
          <cell r="G689">
            <v>0.27203396776728112</v>
          </cell>
          <cell r="H689">
            <v>0.2822042183896441</v>
          </cell>
          <cell r="I689">
            <v>0.32873072461184039</v>
          </cell>
          <cell r="J689">
            <v>0.3754163275420081</v>
          </cell>
          <cell r="K689">
            <v>0.38540290874238692</v>
          </cell>
          <cell r="L689">
            <v>0.3719199509837342</v>
          </cell>
          <cell r="M689">
            <v>0.38230236262637463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1703.897567710794</v>
          </cell>
          <cell r="F690">
            <v>1648.2074091124571</v>
          </cell>
          <cell r="G690">
            <v>6167.9168291768183</v>
          </cell>
          <cell r="H690">
            <v>6398.5103116211958</v>
          </cell>
          <cell r="I690">
            <v>7453.4212960324576</v>
          </cell>
          <cell r="J690">
            <v>8511.9395331357937</v>
          </cell>
          <cell r="K690">
            <v>8738.3686175523835</v>
          </cell>
          <cell r="L690">
            <v>8432.6650219711992</v>
          </cell>
          <cell r="M690">
            <v>8668.0689019486636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1710.2552449040461</v>
          </cell>
          <cell r="F691">
            <v>1654.357292094415</v>
          </cell>
          <cell r="G691">
            <v>6190.9309028499301</v>
          </cell>
          <cell r="H691">
            <v>6422.3847884969591</v>
          </cell>
          <cell r="I691">
            <v>7481.2319153346216</v>
          </cell>
          <cell r="J691">
            <v>8543.69975444585</v>
          </cell>
          <cell r="K691">
            <v>8770.9737036319893</v>
          </cell>
          <cell r="L691">
            <v>8464.1294498244224</v>
          </cell>
          <cell r="M691">
            <v>8700.4116818268558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93.878782539313164</v>
          </cell>
          <cell r="G698">
            <v>88.215450048783865</v>
          </cell>
          <cell r="H698">
            <v>82.547757794982374</v>
          </cell>
          <cell r="I698">
            <v>76.888785067725223</v>
          </cell>
          <cell r="J698">
            <v>76.888785067725223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4981.2082015359574</v>
          </cell>
          <cell r="G699">
            <v>4680.7117795884724</v>
          </cell>
          <cell r="H699">
            <v>4379.9840286017643</v>
          </cell>
          <cell r="I699">
            <v>4079.718935693501</v>
          </cell>
          <cell r="J699">
            <v>4079.718935693501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9.3878782539313157</v>
          </cell>
          <cell r="G700">
            <v>8.8215450048783879</v>
          </cell>
          <cell r="H700">
            <v>8.2547757794982406</v>
          </cell>
          <cell r="I700">
            <v>7.6888785067725234</v>
          </cell>
          <cell r="J700">
            <v>7.6888785067725243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4981.2082015359574</v>
          </cell>
          <cell r="G701">
            <v>4680.7117795884724</v>
          </cell>
          <cell r="H701">
            <v>4379.9840286017643</v>
          </cell>
          <cell r="I701">
            <v>4079.718935693501</v>
          </cell>
          <cell r="J701">
            <v>4079.718935693501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4986.3527588191109</v>
          </cell>
          <cell r="G702">
            <v>4685.5459862511434</v>
          </cell>
          <cell r="H702">
            <v>4384.5076457289297</v>
          </cell>
          <cell r="I702">
            <v>4083.932441115212</v>
          </cell>
          <cell r="J702">
            <v>4083.9324411152111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82.742099528518835</v>
          </cell>
          <cell r="F703">
            <v>66.193679622812013</v>
          </cell>
          <cell r="G703">
            <v>49.64525971711128</v>
          </cell>
          <cell r="H703">
            <v>33.096839811407548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</v>
          </cell>
          <cell r="F704">
            <v>1691.8783183049079</v>
          </cell>
          <cell r="G704">
            <v>1268.9087387287241</v>
          </cell>
          <cell r="H704">
            <v>845.93915915248397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</v>
          </cell>
          <cell r="F705">
            <v>12.40328171573076</v>
          </cell>
          <cell r="G705">
            <v>9.3024612867985237</v>
          </cell>
          <cell r="H705">
            <v>6.2016408578656872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8.2742099528518839E-2</v>
          </cell>
          <cell r="F706">
            <v>6.6193679622812043E-2</v>
          </cell>
          <cell r="G706">
            <v>4.9645259717111298E-2</v>
          </cell>
          <cell r="H706">
            <v>3.3096839811407562E-2</v>
          </cell>
          <cell r="I706">
            <v>1.654841990570376E-2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</v>
          </cell>
          <cell r="F707">
            <v>1691.8783183049079</v>
          </cell>
          <cell r="G707">
            <v>1268.9087387287241</v>
          </cell>
          <cell r="H707">
            <v>845.93915915248397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2121.5366728085319</v>
          </cell>
          <cell r="F708">
            <v>1697.2293382467651</v>
          </cell>
          <cell r="G708">
            <v>1272.9220036851179</v>
          </cell>
          <cell r="H708">
            <v>848.61466912341302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1.4459784383624649E-2</v>
          </cell>
          <cell r="F709">
            <v>1.1567827506899111E-2</v>
          </cell>
          <cell r="G709">
            <v>8.675870630174793E-3</v>
          </cell>
          <cell r="H709">
            <v>5.7839137534498623E-3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272.73110050152042</v>
          </cell>
          <cell r="F717">
            <v>186.83382642699681</v>
          </cell>
          <cell r="G717">
            <v>2.9592749999999999</v>
          </cell>
          <cell r="H717">
            <v>4134.7534066921617</v>
          </cell>
          <cell r="I717">
            <v>2315.8679710800479</v>
          </cell>
          <cell r="J717">
            <v>492.17126372213949</v>
          </cell>
          <cell r="K717">
            <v>2198.1696547259621</v>
          </cell>
          <cell r="L717">
            <v>2228.6061235536158</v>
          </cell>
          <cell r="M717">
            <v>2253.9310347340129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2347.223025861721</v>
          </cell>
          <cell r="F718">
            <v>1607.9598498039809</v>
          </cell>
          <cell r="G718">
            <v>25.46859675</v>
          </cell>
          <cell r="H718">
            <v>35585.191364686092</v>
          </cell>
          <cell r="I718">
            <v>19931.20189292256</v>
          </cell>
          <cell r="J718">
            <v>4235.804866961359</v>
          </cell>
          <cell r="K718">
            <v>18918.247382991529</v>
          </cell>
          <cell r="L718">
            <v>19180.19470152917</v>
          </cell>
          <cell r="M718">
            <v>19398.150096206271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39.669978254766598</v>
          </cell>
          <cell r="F719">
            <v>27.175829298472259</v>
          </cell>
          <cell r="G719">
            <v>0.43043999999999999</v>
          </cell>
          <cell r="H719">
            <v>601.4186773370418</v>
          </cell>
          <cell r="I719">
            <v>336.85352306618881</v>
          </cell>
          <cell r="J719">
            <v>71.58854745049301</v>
          </cell>
          <cell r="K719">
            <v>319.73376796014003</v>
          </cell>
          <cell r="L719">
            <v>324.16089069870787</v>
          </cell>
          <cell r="M719">
            <v>327.84451414312912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2347.223025861721</v>
          </cell>
          <cell r="F720">
            <v>1607.9598498039809</v>
          </cell>
          <cell r="G720">
            <v>25.46859675</v>
          </cell>
          <cell r="H720">
            <v>35585.191364686092</v>
          </cell>
          <cell r="I720">
            <v>19931.20189292256</v>
          </cell>
          <cell r="J720">
            <v>4235.804866961359</v>
          </cell>
          <cell r="K720">
            <v>18918.247382991529</v>
          </cell>
          <cell r="L720">
            <v>19180.19470152917</v>
          </cell>
          <cell r="M720">
            <v>19398.150096206271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2365.862956894181</v>
          </cell>
          <cell r="F721">
            <v>1620.7290925955999</v>
          </cell>
          <cell r="G721">
            <v>25.670849745000002</v>
          </cell>
          <cell r="H721">
            <v>35867.782965699836</v>
          </cell>
          <cell r="I721">
            <v>20089.480942073289</v>
          </cell>
          <cell r="J721">
            <v>4269.4425356946585</v>
          </cell>
          <cell r="K721">
            <v>19068.482287211798</v>
          </cell>
          <cell r="L721">
            <v>19332.50980004622</v>
          </cell>
          <cell r="M721">
            <v>19552.196037289272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66.776261865875568</v>
          </cell>
          <cell r="H722">
            <v>589.53633640559042</v>
          </cell>
          <cell r="I722">
            <v>966.34704545543343</v>
          </cell>
          <cell r="J722">
            <v>1256.6448996423301</v>
          </cell>
          <cell r="K722">
            <v>1256.644899642343</v>
          </cell>
          <cell r="L722">
            <v>1369.456784533674</v>
          </cell>
          <cell r="M722">
            <v>1491.892056366353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574.70079189476735</v>
          </cell>
          <cell r="H723">
            <v>5073.7640879561131</v>
          </cell>
          <cell r="I723">
            <v>8316.7340721150813</v>
          </cell>
          <cell r="J723">
            <v>10815.142968103581</v>
          </cell>
          <cell r="K723">
            <v>10815.142968103701</v>
          </cell>
          <cell r="L723">
            <v>11786.043071982091</v>
          </cell>
          <cell r="M723">
            <v>12839.76554329114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9.7129108168546292</v>
          </cell>
          <cell r="H724">
            <v>85.750739840813154</v>
          </cell>
          <cell r="I724">
            <v>140.5595702480631</v>
          </cell>
          <cell r="J724">
            <v>182.7847126752481</v>
          </cell>
          <cell r="K724">
            <v>182.78471267524989</v>
          </cell>
          <cell r="L724">
            <v>199.19371411398899</v>
          </cell>
          <cell r="M724">
            <v>217.0024809260149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574.70079189476735</v>
          </cell>
          <cell r="H725">
            <v>5073.7640879561131</v>
          </cell>
          <cell r="I725">
            <v>8316.7340721150813</v>
          </cell>
          <cell r="J725">
            <v>10815.142968103581</v>
          </cell>
          <cell r="K725">
            <v>10815.142968103701</v>
          </cell>
          <cell r="L725">
            <v>11786.043071982091</v>
          </cell>
          <cell r="M725">
            <v>12839.76554329114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579.26464586483689</v>
          </cell>
          <cell r="H726">
            <v>5114.0562168388151</v>
          </cell>
          <cell r="I726">
            <v>8382.7795001853883</v>
          </cell>
          <cell r="J726">
            <v>10901.02893497187</v>
          </cell>
          <cell r="K726">
            <v>10901.028934971981</v>
          </cell>
          <cell r="L726">
            <v>11879.6392184014</v>
          </cell>
          <cell r="M726">
            <v>12941.729584016261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181.7734907639491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3611.2333498437879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36.354698152789808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3611.2333498437879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3626.611387162417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78.912837751714235</v>
          </cell>
          <cell r="F742">
            <v>384.49771173789361</v>
          </cell>
          <cell r="G742">
            <v>580.58555352858662</v>
          </cell>
          <cell r="H742">
            <v>1025.72055993508</v>
          </cell>
          <cell r="I742">
            <v>1463.227008124343</v>
          </cell>
          <cell r="J742">
            <v>1621.5413495861851</v>
          </cell>
          <cell r="K742">
            <v>1664.3954344463759</v>
          </cell>
          <cell r="L742">
            <v>1664.395434446375</v>
          </cell>
          <cell r="M742">
            <v>1682.424461666026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1567.7350433340559</v>
          </cell>
          <cell r="F743">
            <v>7638.6878731928191</v>
          </cell>
          <cell r="G743">
            <v>11534.29966343458</v>
          </cell>
          <cell r="H743">
            <v>20377.64845737693</v>
          </cell>
          <cell r="I743">
            <v>29069.443228070279</v>
          </cell>
          <cell r="J743">
            <v>32214.621478445551</v>
          </cell>
          <cell r="K743">
            <v>33065.989297667991</v>
          </cell>
          <cell r="L743">
            <v>33065.989297667991</v>
          </cell>
          <cell r="M743">
            <v>33424.16597176504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15.782567550342851</v>
          </cell>
          <cell r="F744">
            <v>76.899542347578702</v>
          </cell>
          <cell r="G744">
            <v>116.11711070571729</v>
          </cell>
          <cell r="H744">
            <v>205.144111987016</v>
          </cell>
          <cell r="I744">
            <v>292.6454016248685</v>
          </cell>
          <cell r="J744">
            <v>324.308269917237</v>
          </cell>
          <cell r="K744">
            <v>332.87908688927502</v>
          </cell>
          <cell r="L744">
            <v>332.87908688927502</v>
          </cell>
          <cell r="M744">
            <v>336.48489233320498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1567.7350433340559</v>
          </cell>
          <cell r="F745">
            <v>7638.6878731928191</v>
          </cell>
          <cell r="G745">
            <v>11534.29966343458</v>
          </cell>
          <cell r="H745">
            <v>20377.64845737693</v>
          </cell>
          <cell r="I745">
            <v>29069.443228070279</v>
          </cell>
          <cell r="J745">
            <v>32214.621478445551</v>
          </cell>
          <cell r="K745">
            <v>33065.989297667991</v>
          </cell>
          <cell r="L745">
            <v>33065.989297667991</v>
          </cell>
          <cell r="M745">
            <v>33424.16597176504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1574.4110694078511</v>
          </cell>
          <cell r="F746">
            <v>7671.2163796058448</v>
          </cell>
          <cell r="G746">
            <v>11583.417201263101</v>
          </cell>
          <cell r="H746">
            <v>20464.424416747439</v>
          </cell>
          <cell r="I746">
            <v>29193.232232957602</v>
          </cell>
          <cell r="J746">
            <v>32351.803876620539</v>
          </cell>
          <cell r="K746">
            <v>33206.79715142215</v>
          </cell>
          <cell r="L746">
            <v>33206.79715142215</v>
          </cell>
          <cell r="M746">
            <v>33566.499081221977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383.56842952796433</v>
          </cell>
          <cell r="F747">
            <v>258.52775000000003</v>
          </cell>
          <cell r="G747">
            <v>206.82220000000001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9578.9822467450304</v>
          </cell>
          <cell r="F748">
            <v>6456.2996766666674</v>
          </cell>
          <cell r="G748">
            <v>5165.0397413333321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76.713685905592868</v>
          </cell>
          <cell r="F749">
            <v>51.705550000000002</v>
          </cell>
          <cell r="G749">
            <v>41.364439999999988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9578.9822467450304</v>
          </cell>
          <cell r="F750">
            <v>6456.2996766666674</v>
          </cell>
          <cell r="G750">
            <v>5165.0397413333321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9611.4321358830966</v>
          </cell>
          <cell r="F751">
            <v>6478.1711243166656</v>
          </cell>
          <cell r="G751">
            <v>5182.5368994533328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73.139617161445599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3880.7880865863031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7.3139617161445596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3880.7880865863031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3884.796137606751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412.8490265986747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8492.3044771347413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82.56980531973494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8492.3044771347413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8527.2315047849897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2.485620728227615</v>
          </cell>
          <cell r="F762">
            <v>22.439177707659539</v>
          </cell>
          <cell r="G762">
            <v>41.459357367165751</v>
          </cell>
          <cell r="H762">
            <v>958.77096646852556</v>
          </cell>
          <cell r="I762">
            <v>1583.1498257276739</v>
          </cell>
          <cell r="J762">
            <v>1629.7615488971301</v>
          </cell>
          <cell r="K762">
            <v>1647.0699156265259</v>
          </cell>
          <cell r="L762">
            <v>1774.697380520013</v>
          </cell>
          <cell r="M762">
            <v>1822.4142533043571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51.129218379642033</v>
          </cell>
          <cell r="F763">
            <v>461.5738854465568</v>
          </cell>
          <cell r="G763">
            <v>852.81898104259972</v>
          </cell>
          <cell r="H763">
            <v>19721.91878025758</v>
          </cell>
          <cell r="I763">
            <v>32565.391915218261</v>
          </cell>
          <cell r="J763">
            <v>33524.19506081396</v>
          </cell>
          <cell r="K763">
            <v>33880.228164437627</v>
          </cell>
          <cell r="L763">
            <v>36505.525117296667</v>
          </cell>
          <cell r="M763">
            <v>37487.061190470617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0.49712414564552282</v>
          </cell>
          <cell r="F764">
            <v>4.4878355415319078</v>
          </cell>
          <cell r="G764">
            <v>8.2918714734331491</v>
          </cell>
          <cell r="H764">
            <v>191.7541932937051</v>
          </cell>
          <cell r="I764">
            <v>316.62996514553481</v>
          </cell>
          <cell r="J764">
            <v>325.952309779426</v>
          </cell>
          <cell r="K764">
            <v>329.41398312530509</v>
          </cell>
          <cell r="L764">
            <v>354.93947610400261</v>
          </cell>
          <cell r="M764">
            <v>364.48285066087129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51.129218379642033</v>
          </cell>
          <cell r="F765">
            <v>461.5738854465568</v>
          </cell>
          <cell r="G765">
            <v>852.81898104259972</v>
          </cell>
          <cell r="H765">
            <v>19721.91878025758</v>
          </cell>
          <cell r="I765">
            <v>32565.391915218261</v>
          </cell>
          <cell r="J765">
            <v>33524.19506081396</v>
          </cell>
          <cell r="K765">
            <v>33880.228164437627</v>
          </cell>
          <cell r="L765">
            <v>36505.525117296667</v>
          </cell>
          <cell r="M765">
            <v>37487.061190470617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51.339501893250088</v>
          </cell>
          <cell r="F766">
            <v>463.47223988062478</v>
          </cell>
          <cell r="G766">
            <v>856.32644267586193</v>
          </cell>
          <cell r="H766">
            <v>19803.030804020811</v>
          </cell>
          <cell r="I766">
            <v>32699.32639047482</v>
          </cell>
          <cell r="J766">
            <v>33662.072887850663</v>
          </cell>
          <cell r="K766">
            <v>34019.570279299638</v>
          </cell>
          <cell r="L766">
            <v>36655.664515688673</v>
          </cell>
          <cell r="M766">
            <v>37641.237436300173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2463.5220556956001</v>
          </cell>
          <cell r="F767">
            <v>2083.476970663688</v>
          </cell>
          <cell r="G767">
            <v>1920.3169502490971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55856.256742804893</v>
          </cell>
          <cell r="F768">
            <v>47239.367848181348</v>
          </cell>
          <cell r="G768">
            <v>43539.986318647847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492.70441113911988</v>
          </cell>
          <cell r="F769">
            <v>416.69539413273759</v>
          </cell>
          <cell r="G769">
            <v>384.06339004981942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55856.256742804893</v>
          </cell>
          <cell r="F770">
            <v>47239.367848181348</v>
          </cell>
          <cell r="G770">
            <v>43539.986318647847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56064.670708716738</v>
          </cell>
          <cell r="F771">
            <v>47415.629999899502</v>
          </cell>
          <cell r="G771">
            <v>43702.445132638932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24.796196804399919</v>
          </cell>
          <cell r="F772">
            <v>25.902161836311549</v>
          </cell>
          <cell r="G772">
            <v>133.81451843771569</v>
          </cell>
          <cell r="H772">
            <v>146.06818623118099</v>
          </cell>
          <cell r="I772">
            <v>176.006868514041</v>
          </cell>
          <cell r="J772">
            <v>196.89449086581669</v>
          </cell>
          <cell r="K772">
            <v>173.80296043640439</v>
          </cell>
          <cell r="L772">
            <v>197.0892693433392</v>
          </cell>
          <cell r="M772">
            <v>171.0460371431947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562.21243554509397</v>
          </cell>
          <cell r="F773">
            <v>587.288349368637</v>
          </cell>
          <cell r="G773">
            <v>3034.0211813778069</v>
          </cell>
          <cell r="H773">
            <v>3311.8526758149769</v>
          </cell>
          <cell r="I773">
            <v>3990.6623987750222</v>
          </cell>
          <cell r="J773">
            <v>4464.2544228976176</v>
          </cell>
          <cell r="K773">
            <v>3940.6924562947388</v>
          </cell>
          <cell r="L773">
            <v>4468.6707002446428</v>
          </cell>
          <cell r="M773">
            <v>3878.1838154933662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4.959239360879983</v>
          </cell>
          <cell r="F774">
            <v>5.1804323672623092</v>
          </cell>
          <cell r="G774">
            <v>26.76290368754314</v>
          </cell>
          <cell r="H774">
            <v>29.213637246236189</v>
          </cell>
          <cell r="I774">
            <v>35.201373702808191</v>
          </cell>
          <cell r="J774">
            <v>39.378898173163343</v>
          </cell>
          <cell r="K774">
            <v>34.760592087280862</v>
          </cell>
          <cell r="L774">
            <v>39.417853868667827</v>
          </cell>
          <cell r="M774">
            <v>34.209207428638933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562.21243554509397</v>
          </cell>
          <cell r="F775">
            <v>587.288349368637</v>
          </cell>
          <cell r="G775">
            <v>3034.0211813778069</v>
          </cell>
          <cell r="H775">
            <v>3311.8526758149769</v>
          </cell>
          <cell r="I775">
            <v>3990.6623987750222</v>
          </cell>
          <cell r="J775">
            <v>4464.2544228976176</v>
          </cell>
          <cell r="K775">
            <v>3940.6924562947388</v>
          </cell>
          <cell r="L775">
            <v>4468.6707002446428</v>
          </cell>
          <cell r="M775">
            <v>3878.1838154933662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564.31019379474606</v>
          </cell>
          <cell r="F776">
            <v>589.47967225998912</v>
          </cell>
          <cell r="G776">
            <v>3045.3418896376379</v>
          </cell>
          <cell r="H776">
            <v>3324.2100443701338</v>
          </cell>
          <cell r="I776">
            <v>4005.552579851309</v>
          </cell>
          <cell r="J776">
            <v>4480.9116968248654</v>
          </cell>
          <cell r="K776">
            <v>3955.3961867476592</v>
          </cell>
          <cell r="L776">
            <v>4485.3444524310898</v>
          </cell>
          <cell r="M776">
            <v>3892.65431023568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39.317807754035471</v>
          </cell>
          <cell r="G782">
            <v>41.611112990471128</v>
          </cell>
          <cell r="H782">
            <v>55.620003561765742</v>
          </cell>
          <cell r="I782">
            <v>58.305202022649397</v>
          </cell>
          <cell r="J782">
            <v>58.305202189712269</v>
          </cell>
          <cell r="K782">
            <v>12.0754498312319</v>
          </cell>
          <cell r="L782">
            <v>10.923741358490799</v>
          </cell>
          <cell r="M782">
            <v>5.4740726345505371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2086.2028794291232</v>
          </cell>
          <cell r="G783">
            <v>2207.8856552743991</v>
          </cell>
          <cell r="H783">
            <v>2951.1973889872911</v>
          </cell>
          <cell r="I783">
            <v>3093.674019321777</v>
          </cell>
          <cell r="J783">
            <v>3093.6740281861339</v>
          </cell>
          <cell r="K783">
            <v>640.72336804516499</v>
          </cell>
          <cell r="L783">
            <v>579.61371648152181</v>
          </cell>
          <cell r="M783">
            <v>290.45429398925148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3.9317807754035479</v>
          </cell>
          <cell r="G784">
            <v>4.1611112990471133</v>
          </cell>
          <cell r="H784">
            <v>5.5620003561765747</v>
          </cell>
          <cell r="I784">
            <v>5.8305202022649407</v>
          </cell>
          <cell r="J784">
            <v>5.8305202189712286</v>
          </cell>
          <cell r="K784">
            <v>1.207544983123191</v>
          </cell>
          <cell r="L784">
            <v>1.0923741358490799</v>
          </cell>
          <cell r="M784">
            <v>0.54740726345505375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2086.2028794291232</v>
          </cell>
          <cell r="G785">
            <v>2207.8856552743991</v>
          </cell>
          <cell r="H785">
            <v>2951.1973889872911</v>
          </cell>
          <cell r="I785">
            <v>3093.674019321777</v>
          </cell>
          <cell r="J785">
            <v>3093.6740281861339</v>
          </cell>
          <cell r="K785">
            <v>640.72336804516499</v>
          </cell>
          <cell r="L785">
            <v>579.61371648152181</v>
          </cell>
          <cell r="M785">
            <v>290.45429398925148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2088.357495294043</v>
          </cell>
          <cell r="G786">
            <v>2210.1659442662758</v>
          </cell>
          <cell r="H786">
            <v>2954.2453651824749</v>
          </cell>
          <cell r="I786">
            <v>3096.8691443926182</v>
          </cell>
          <cell r="J786">
            <v>3096.8691532661301</v>
          </cell>
          <cell r="K786">
            <v>641.38510269591643</v>
          </cell>
          <cell r="L786">
            <v>580.21233750796728</v>
          </cell>
          <cell r="M786">
            <v>290.75427316962492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37.869515215428542</v>
          </cell>
          <cell r="F787">
            <v>198.10033139299179</v>
          </cell>
          <cell r="G787">
            <v>305.96540223745961</v>
          </cell>
          <cell r="H787">
            <v>534.96363468678419</v>
          </cell>
          <cell r="I787">
            <v>717.44994674125496</v>
          </cell>
          <cell r="J787">
            <v>793.37460352798496</v>
          </cell>
          <cell r="K787">
            <v>813.92663725326543</v>
          </cell>
          <cell r="L787">
            <v>813.92663725326554</v>
          </cell>
          <cell r="M787">
            <v>814.71648341669879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752.34103561318034</v>
          </cell>
          <cell r="F788">
            <v>3935.5932503407689</v>
          </cell>
          <cell r="G788">
            <v>6078.5126577841966</v>
          </cell>
          <cell r="H788">
            <v>10627.944209110779</v>
          </cell>
          <cell r="I788">
            <v>14253.33894192626</v>
          </cell>
          <cell r="J788">
            <v>15761.7087900893</v>
          </cell>
          <cell r="K788">
            <v>16170.009193431541</v>
          </cell>
          <cell r="L788">
            <v>16170.009193431541</v>
          </cell>
          <cell r="M788">
            <v>16185.700803878421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7.5739030430857071</v>
          </cell>
          <cell r="F789">
            <v>39.620066278598351</v>
          </cell>
          <cell r="G789">
            <v>61.193080447491909</v>
          </cell>
          <cell r="H789">
            <v>106.99272693735681</v>
          </cell>
          <cell r="I789">
            <v>143.48998934825099</v>
          </cell>
          <cell r="J789">
            <v>158.67492070559689</v>
          </cell>
          <cell r="K789">
            <v>162.78532745065311</v>
          </cell>
          <cell r="L789">
            <v>162.78532745065311</v>
          </cell>
          <cell r="M789">
            <v>162.9432966833397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3.7869515215428542E-2</v>
          </cell>
          <cell r="F790">
            <v>0.1981003313929918</v>
          </cell>
          <cell r="G790">
            <v>0.30596540223745949</v>
          </cell>
          <cell r="H790">
            <v>0.53496363468678421</v>
          </cell>
          <cell r="I790">
            <v>0.71744994674125495</v>
          </cell>
          <cell r="J790">
            <v>0.79337460352798495</v>
          </cell>
          <cell r="K790">
            <v>0.81392663725326542</v>
          </cell>
          <cell r="L790">
            <v>0.81392663725326553</v>
          </cell>
          <cell r="M790">
            <v>0.81471648341669856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752.34103561318034</v>
          </cell>
          <cell r="F791">
            <v>3935.5932503407689</v>
          </cell>
          <cell r="G791">
            <v>6078.5126577841966</v>
          </cell>
          <cell r="H791">
            <v>10627.944209110779</v>
          </cell>
          <cell r="I791">
            <v>14253.33894192626</v>
          </cell>
          <cell r="J791">
            <v>15761.7087900893</v>
          </cell>
          <cell r="K791">
            <v>16170.009193431541</v>
          </cell>
          <cell r="L791">
            <v>16170.009193431541</v>
          </cell>
          <cell r="M791">
            <v>16185.700803878421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755.54479660040556</v>
          </cell>
          <cell r="F792">
            <v>3952.3525383766159</v>
          </cell>
          <cell r="G792">
            <v>6104.3973308134846</v>
          </cell>
          <cell r="H792">
            <v>10673.20213260528</v>
          </cell>
          <cell r="I792">
            <v>14314.035207420569</v>
          </cell>
          <cell r="J792">
            <v>15828.828281547771</v>
          </cell>
          <cell r="K792">
            <v>16238.86738694317</v>
          </cell>
          <cell r="L792">
            <v>16238.86738694317</v>
          </cell>
          <cell r="M792">
            <v>16254.625818375471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7.5739030430857076E-3</v>
          </cell>
          <cell r="F793">
            <v>3.9620066278598362E-2</v>
          </cell>
          <cell r="G793">
            <v>6.1193080447491909E-2</v>
          </cell>
          <cell r="H793">
            <v>0.1069927269373568</v>
          </cell>
          <cell r="I793">
            <v>0.143489989348251</v>
          </cell>
          <cell r="J793">
            <v>0.15867492070559699</v>
          </cell>
          <cell r="K793">
            <v>0.16278532745065311</v>
          </cell>
          <cell r="L793">
            <v>0.16278532745065311</v>
          </cell>
          <cell r="M793">
            <v>0.16294329668333971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10.68202895851898</v>
          </cell>
          <cell r="H815">
            <v>10.68202895851898</v>
          </cell>
          <cell r="I815">
            <v>10.68202895851898</v>
          </cell>
          <cell r="J815">
            <v>10.68202895851898</v>
          </cell>
          <cell r="K815">
            <v>1.130794143682194</v>
          </cell>
          <cell r="L815">
            <v>10.68202895851898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242.1972032528202</v>
          </cell>
          <cell r="H816">
            <v>242.1972032528202</v>
          </cell>
          <cell r="I816">
            <v>242.1972032528202</v>
          </cell>
          <cell r="J816">
            <v>242.19720325282029</v>
          </cell>
          <cell r="K816">
            <v>25.638872551087619</v>
          </cell>
          <cell r="L816">
            <v>242.1972032528202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2.1364057917037949</v>
          </cell>
          <cell r="H817">
            <v>2.1364057917037949</v>
          </cell>
          <cell r="I817">
            <v>2.1364057917037949</v>
          </cell>
          <cell r="J817">
            <v>2.1364057917037949</v>
          </cell>
          <cell r="K817">
            <v>0.22615882873643881</v>
          </cell>
          <cell r="L817">
            <v>2.1364057917037949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1.0682028958518981E-2</v>
          </cell>
          <cell r="H818">
            <v>1.0682028958518981E-2</v>
          </cell>
          <cell r="I818">
            <v>1.0682028958518981E-2</v>
          </cell>
          <cell r="J818">
            <v>1.0682028958518981E-2</v>
          </cell>
          <cell r="K818">
            <v>1.1307941436821949E-3</v>
          </cell>
          <cell r="L818">
            <v>1.0682028958518981E-2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242.1972032528202</v>
          </cell>
          <cell r="H819">
            <v>242.1972032528202</v>
          </cell>
          <cell r="I819">
            <v>242.1972032528202</v>
          </cell>
          <cell r="J819">
            <v>242.19720325282029</v>
          </cell>
          <cell r="K819">
            <v>25.638872551087619</v>
          </cell>
          <cell r="L819">
            <v>242.1972032528202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243.10090290271091</v>
          </cell>
          <cell r="H820">
            <v>243.10090290271091</v>
          </cell>
          <cell r="I820">
            <v>243.10090290271091</v>
          </cell>
          <cell r="J820">
            <v>243.10090290271091</v>
          </cell>
          <cell r="K820">
            <v>25.73453773564313</v>
          </cell>
          <cell r="L820">
            <v>243.10090290271091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2.136405791703795E-3</v>
          </cell>
          <cell r="H821">
            <v>2.136405791703795E-3</v>
          </cell>
          <cell r="I821">
            <v>2.136405791703795E-3</v>
          </cell>
          <cell r="J821">
            <v>2.136405791703795E-3</v>
          </cell>
          <cell r="K821">
            <v>2.2615882873643889E-4</v>
          </cell>
          <cell r="L821">
            <v>2.136405791703795E-3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</v>
          </cell>
          <cell r="F849">
            <v>13.58910825174825</v>
          </cell>
          <cell r="G849">
            <v>10.191831188811181</v>
          </cell>
          <cell r="H849">
            <v>6.7945541258741251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559.94804774125816</v>
          </cell>
          <cell r="F850">
            <v>447.95843819300683</v>
          </cell>
          <cell r="G850">
            <v>335.96882864475509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2.0476738461538448</v>
          </cell>
          <cell r="F851">
            <v>1.638139076923077</v>
          </cell>
          <cell r="G851">
            <v>1.2286043076923081</v>
          </cell>
          <cell r="H851">
            <v>0.81906953846153829</v>
          </cell>
          <cell r="I851">
            <v>0.40953476923076909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1.6986385314685298E-2</v>
          </cell>
          <cell r="F852">
            <v>1.358910825174825E-2</v>
          </cell>
          <cell r="G852">
            <v>1.0191831188811191E-2</v>
          </cell>
          <cell r="H852">
            <v>6.794554125874124E-3</v>
          </cell>
          <cell r="I852">
            <v>3.3972770629370611E-3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559.94804774125816</v>
          </cell>
          <cell r="F853">
            <v>447.95843819300683</v>
          </cell>
          <cell r="G853">
            <v>335.96882864475509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560.98291418027895</v>
          </cell>
          <cell r="F854">
            <v>448.78633134422358</v>
          </cell>
          <cell r="G854">
            <v>336.58974850816782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6.7014780419580419E-4</v>
          </cell>
          <cell r="H855">
            <v>4.4676520279720271E-4</v>
          </cell>
          <cell r="I855">
            <v>2.2338260139860141E-4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3.5029536180357752</v>
          </cell>
          <cell r="F856">
            <v>31.687345802222399</v>
          </cell>
          <cell r="G856">
            <v>58.573709594769973</v>
          </cell>
          <cell r="H856">
            <v>55.070754904964367</v>
          </cell>
          <cell r="J856">
            <v>30.622694086253031</v>
          </cell>
          <cell r="K856">
            <v>55.070755976734183</v>
          </cell>
          <cell r="L856">
            <v>8.0302571572951148E-2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72.055755922995885</v>
          </cell>
          <cell r="F857">
            <v>651.80870315171455</v>
          </cell>
          <cell r="G857">
            <v>1204.861206364418</v>
          </cell>
          <cell r="H857">
            <v>1132.8054283951169</v>
          </cell>
          <cell r="J857">
            <v>629.90881735422477</v>
          </cell>
          <cell r="K857">
            <v>1132.805450441422</v>
          </cell>
          <cell r="L857">
            <v>1.651823897255605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0.70059072360715513</v>
          </cell>
          <cell r="F858">
            <v>6.3374691604444777</v>
          </cell>
          <cell r="G858">
            <v>11.71474191895399</v>
          </cell>
          <cell r="H858">
            <v>11.01415098099287</v>
          </cell>
          <cell r="J858">
            <v>6.1245388172506052</v>
          </cell>
          <cell r="K858">
            <v>11.014151195346839</v>
          </cell>
          <cell r="L858">
            <v>1.606051431459023E-2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3.502953618035775E-3</v>
          </cell>
          <cell r="F859">
            <v>3.1687345802222391E-2</v>
          </cell>
          <cell r="G859">
            <v>5.8573709594769957E-2</v>
          </cell>
          <cell r="H859">
            <v>5.507075490496436E-2</v>
          </cell>
          <cell r="J859">
            <v>3.0622694086253031E-2</v>
          </cell>
          <cell r="K859">
            <v>5.5070755976734193E-2</v>
          </cell>
          <cell r="L859">
            <v>8.0302571572951137E-5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72.055755922995885</v>
          </cell>
          <cell r="F860">
            <v>651.80870315171455</v>
          </cell>
          <cell r="G860">
            <v>1204.861206364418</v>
          </cell>
          <cell r="H860">
            <v>1132.8054283951169</v>
          </cell>
          <cell r="J860">
            <v>629.90881735422477</v>
          </cell>
          <cell r="K860">
            <v>1132.805450441422</v>
          </cell>
          <cell r="L860">
            <v>1.651823897255605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72.352105799081713</v>
          </cell>
          <cell r="F861">
            <v>654.48945260658274</v>
          </cell>
          <cell r="G861">
            <v>1209.816542196136</v>
          </cell>
          <cell r="H861">
            <v>1137.4644142600771</v>
          </cell>
          <cell r="J861">
            <v>632.49949727392175</v>
          </cell>
          <cell r="K861">
            <v>1137.464436397054</v>
          </cell>
          <cell r="L861">
            <v>1.6586174948106771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  <cell r="I862">
            <v>7.9367266363636357E-4</v>
          </cell>
          <cell r="J862">
            <v>7.9367266363636368E-4</v>
          </cell>
          <cell r="K862">
            <v>3.0706024363636061E-2</v>
          </cell>
          <cell r="L862">
            <v>3.0706024363634982E-2</v>
          </cell>
          <cell r="M862">
            <v>3.0706024363618151E-2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  <cell r="I863">
            <v>3.659549525228635E-2</v>
          </cell>
          <cell r="J863">
            <v>3.6689472997364678E-2</v>
          </cell>
          <cell r="K863">
            <v>1.4290612607126361</v>
          </cell>
          <cell r="L863">
            <v>1.4290485419196739</v>
          </cell>
          <cell r="M863">
            <v>1.4291559450567239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  <cell r="I864">
            <v>7.9367266363636349E-5</v>
          </cell>
          <cell r="J864">
            <v>7.9367266363636362E-5</v>
          </cell>
          <cell r="K864">
            <v>3.0706024363636071E-3</v>
          </cell>
          <cell r="L864">
            <v>3.0706024363634991E-3</v>
          </cell>
          <cell r="M864">
            <v>3.070602436361816E-3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  <cell r="I865">
            <v>5.5167762802591138E-3</v>
          </cell>
          <cell r="J865">
            <v>5.4227985351807716E-3</v>
          </cell>
          <cell r="K865">
            <v>0.20020039202189371</v>
          </cell>
          <cell r="L865">
            <v>0.20021311081479809</v>
          </cell>
          <cell r="M865">
            <v>0.20010570767685559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  <cell r="I866">
            <v>3.659549525228635E-2</v>
          </cell>
          <cell r="J866">
            <v>3.6689472997364678E-2</v>
          </cell>
          <cell r="K866">
            <v>1.4290612607126361</v>
          </cell>
          <cell r="L866">
            <v>1.4290485419196739</v>
          </cell>
          <cell r="M866">
            <v>1.4291559450567239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  <cell r="I867">
            <v>3.6638988514253623E-2</v>
          </cell>
          <cell r="J867">
            <v>3.6732966259331958E-2</v>
          </cell>
          <cell r="K867">
            <v>1.4307439508477631</v>
          </cell>
          <cell r="L867">
            <v>1.4307312320548009</v>
          </cell>
          <cell r="M867">
            <v>1.4308386351918501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F868">
            <v>1.5131983542592209</v>
          </cell>
          <cell r="G868">
            <v>0.92288135519980985</v>
          </cell>
          <cell r="H868">
            <v>15.19750110952355</v>
          </cell>
          <cell r="I868">
            <v>15.19701796668558</v>
          </cell>
          <cell r="J868">
            <v>15.197017966685589</v>
          </cell>
          <cell r="K868">
            <v>15.197017966685589</v>
          </cell>
          <cell r="L868">
            <v>13.74465136178728</v>
          </cell>
          <cell r="M868">
            <v>6.872325680893641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F869">
            <v>80.290304676994239</v>
          </cell>
          <cell r="G869">
            <v>48.968084706901912</v>
          </cell>
          <cell r="H869">
            <v>806.37940887131958</v>
          </cell>
          <cell r="I869">
            <v>806.35377331233713</v>
          </cell>
          <cell r="J869">
            <v>806.35377331233713</v>
          </cell>
          <cell r="K869">
            <v>806.35377331233701</v>
          </cell>
          <cell r="L869">
            <v>729.29120125643328</v>
          </cell>
          <cell r="M869">
            <v>364.64560062821658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F870">
            <v>0.15131983542592209</v>
          </cell>
          <cell r="G870">
            <v>9.2288135519980982E-2</v>
          </cell>
          <cell r="H870">
            <v>1.519750110952355</v>
          </cell>
          <cell r="I870">
            <v>1.5197017966685591</v>
          </cell>
          <cell r="J870">
            <v>1.519701796668558</v>
          </cell>
          <cell r="K870">
            <v>1.519701796668558</v>
          </cell>
          <cell r="L870">
            <v>1.3744651361787279</v>
          </cell>
          <cell r="M870">
            <v>0.68723256808936406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F871">
            <v>1.551639882889363E-3</v>
          </cell>
          <cell r="G871">
            <v>9.4632637808017485E-4</v>
          </cell>
          <cell r="H871">
            <v>1.6338018661653839E-2</v>
          </cell>
          <cell r="I871">
            <v>1.6337499261838639E-2</v>
          </cell>
          <cell r="J871">
            <v>1.6337499261838639E-2</v>
          </cell>
          <cell r="K871">
            <v>1.6337499261838639E-2</v>
          </cell>
          <cell r="L871">
            <v>1.4848236507624211E-2</v>
          </cell>
          <cell r="M871">
            <v>7.4241182538121071E-3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F872">
            <v>80.290304676994239</v>
          </cell>
          <cell r="G872">
            <v>48.968084706901912</v>
          </cell>
          <cell r="H872">
            <v>806.37940887131958</v>
          </cell>
          <cell r="I872">
            <v>806.35377331233713</v>
          </cell>
          <cell r="J872">
            <v>806.35377331233713</v>
          </cell>
          <cell r="K872">
            <v>806.35377331233701</v>
          </cell>
          <cell r="L872">
            <v>729.29120125643328</v>
          </cell>
          <cell r="M872">
            <v>364.64560062821658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F873">
            <v>80.37322794680766</v>
          </cell>
          <cell r="G873">
            <v>49.018658605166863</v>
          </cell>
          <cell r="H873">
            <v>807.21223193212131</v>
          </cell>
          <cell r="I873">
            <v>807.18656989691135</v>
          </cell>
          <cell r="J873">
            <v>807.18656989691158</v>
          </cell>
          <cell r="K873">
            <v>807.18656989691124</v>
          </cell>
          <cell r="L873">
            <v>730.04440815105909</v>
          </cell>
          <cell r="M873">
            <v>365.02220407552949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269.41631689911941</v>
          </cell>
          <cell r="F874">
            <v>249.89635546262451</v>
          </cell>
          <cell r="G874">
            <v>153.22498981404649</v>
          </cell>
          <cell r="H874">
            <v>151.07370580240459</v>
          </cell>
          <cell r="I874">
            <v>75.536852901202266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7488.2566176584733</v>
          </cell>
          <cell r="F875">
            <v>4464.8432815786737</v>
          </cell>
          <cell r="G875">
            <v>4369.1613016560768</v>
          </cell>
          <cell r="H875">
            <v>4241.6011174997384</v>
          </cell>
          <cell r="I875">
            <v>2120.8005587498692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48.772938704195653</v>
          </cell>
          <cell r="F876">
            <v>40.608157762676477</v>
          </cell>
          <cell r="G876">
            <v>27.41920870356622</v>
          </cell>
          <cell r="H876">
            <v>27.247221939362252</v>
          </cell>
          <cell r="I876">
            <v>13.623610969681121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0.26941631689911938</v>
          </cell>
          <cell r="F877">
            <v>0.24989635546262459</v>
          </cell>
          <cell r="G877">
            <v>0.15322498981404661</v>
          </cell>
          <cell r="H877">
            <v>0.15107370580240459</v>
          </cell>
          <cell r="I877">
            <v>7.5536852901202267E-2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7488.2566176584733</v>
          </cell>
          <cell r="F878">
            <v>4464.8432815786737</v>
          </cell>
          <cell r="G878">
            <v>4369.1613016560768</v>
          </cell>
          <cell r="H878">
            <v>4241.6011174997384</v>
          </cell>
          <cell r="I878">
            <v>2120.8005587498692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7509.526361314799</v>
          </cell>
          <cell r="F879">
            <v>4483.1919214785148</v>
          </cell>
          <cell r="G879">
            <v>4381.1628505950903</v>
          </cell>
          <cell r="H879">
            <v>4253.4976322827279</v>
          </cell>
          <cell r="I879">
            <v>2126.748816141363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4.3662614028567442E-2</v>
          </cell>
          <cell r="F880">
            <v>3.7484453319393693E-2</v>
          </cell>
          <cell r="G880">
            <v>2.4193419444323131E-2</v>
          </cell>
          <cell r="H880">
            <v>2.4279702718243579E-2</v>
          </cell>
          <cell r="I880">
            <v>1.213985135912179E-2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92.867149485074322</v>
          </cell>
          <cell r="F881">
            <v>165.99295774462041</v>
          </cell>
          <cell r="G881">
            <v>167.65915034915881</v>
          </cell>
          <cell r="H881">
            <v>119.6420482145099</v>
          </cell>
          <cell r="I881">
            <v>109.116677000366</v>
          </cell>
          <cell r="J881">
            <v>166.6216490000721</v>
          </cell>
          <cell r="K881">
            <v>169.77150161934159</v>
          </cell>
          <cell r="L881">
            <v>156.1992498049801</v>
          </cell>
          <cell r="M881">
            <v>155.0176212187931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4927.5309516780444</v>
          </cell>
          <cell r="F882">
            <v>8807.5863379295588</v>
          </cell>
          <cell r="G882">
            <v>8895.9945175263674</v>
          </cell>
          <cell r="H882">
            <v>6348.2070782618939</v>
          </cell>
          <cell r="I882">
            <v>5789.7308816394216</v>
          </cell>
          <cell r="J882">
            <v>8840.9446959438246</v>
          </cell>
          <cell r="K882">
            <v>9008.0758759222626</v>
          </cell>
          <cell r="L882">
            <v>8287.9321946522432</v>
          </cell>
          <cell r="M882">
            <v>8225.2349818691582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9.2867149485074343</v>
          </cell>
          <cell r="F883">
            <v>16.599295774462039</v>
          </cell>
          <cell r="G883">
            <v>16.765915034915881</v>
          </cell>
          <cell r="H883">
            <v>11.96420482145099</v>
          </cell>
          <cell r="I883">
            <v>10.911667700036601</v>
          </cell>
          <cell r="J883">
            <v>16.662164900007209</v>
          </cell>
          <cell r="K883">
            <v>16.977150161934158</v>
          </cell>
          <cell r="L883">
            <v>15.619924980498009</v>
          </cell>
          <cell r="M883">
            <v>15.501762121879301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9.2867149485074338E-2</v>
          </cell>
          <cell r="F884">
            <v>0.16599295774462039</v>
          </cell>
          <cell r="G884">
            <v>0.1676591503491589</v>
          </cell>
          <cell r="H884">
            <v>0.1196420482145099</v>
          </cell>
          <cell r="I884">
            <v>0.10911667700036611</v>
          </cell>
          <cell r="J884">
            <v>0.16662164900007209</v>
          </cell>
          <cell r="K884">
            <v>0.1697715016193416</v>
          </cell>
          <cell r="L884">
            <v>0.15619924980498009</v>
          </cell>
          <cell r="M884">
            <v>0.15501762121879309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4927.5309516780444</v>
          </cell>
          <cell r="F885">
            <v>8807.5863379295588</v>
          </cell>
          <cell r="G885">
            <v>8895.9945175263674</v>
          </cell>
          <cell r="H885">
            <v>6348.2070782618939</v>
          </cell>
          <cell r="I885">
            <v>5789.7308816394216</v>
          </cell>
          <cell r="J885">
            <v>8840.9446959438246</v>
          </cell>
          <cell r="K885">
            <v>9008.0758759222626</v>
          </cell>
          <cell r="L885">
            <v>8287.9321946522432</v>
          </cell>
          <cell r="M885">
            <v>8225.2349818691582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4932.6200714698271</v>
          </cell>
          <cell r="F886">
            <v>8816.6827520139668</v>
          </cell>
          <cell r="G886">
            <v>8905.1822389655026</v>
          </cell>
          <cell r="H886">
            <v>6354.76346250405</v>
          </cell>
          <cell r="I886">
            <v>5795.7104755390428</v>
          </cell>
          <cell r="J886">
            <v>8850.0755623090299</v>
          </cell>
          <cell r="K886">
            <v>9017.3793542110034</v>
          </cell>
          <cell r="L886">
            <v>8296.4919135415585</v>
          </cell>
          <cell r="M886">
            <v>8233.7299475119507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332.98184312698368</v>
          </cell>
          <cell r="I887">
            <v>561.04416646937966</v>
          </cell>
          <cell r="J887">
            <v>569.86993007990691</v>
          </cell>
          <cell r="K887">
            <v>569.86993007990668</v>
          </cell>
          <cell r="L887">
            <v>628.79162616027475</v>
          </cell>
          <cell r="M887">
            <v>645.2224562462776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6849.4365131220547</v>
          </cell>
          <cell r="I888">
            <v>11540.67850427514</v>
          </cell>
          <cell r="J888">
            <v>11722.22446174369</v>
          </cell>
          <cell r="K888">
            <v>11722.224461743681</v>
          </cell>
          <cell r="L888">
            <v>12934.243750116861</v>
          </cell>
          <cell r="M888">
            <v>13272.225924985931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66.596368625396721</v>
          </cell>
          <cell r="I889">
            <v>112.2088332938759</v>
          </cell>
          <cell r="J889">
            <v>113.9739860159814</v>
          </cell>
          <cell r="K889">
            <v>113.9739860159813</v>
          </cell>
          <cell r="L889">
            <v>125.7583252320549</v>
          </cell>
          <cell r="M889">
            <v>129.04449124925549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0.33298184312698359</v>
          </cell>
          <cell r="I890">
            <v>0.56104416646937971</v>
          </cell>
          <cell r="J890">
            <v>0.56986993007990694</v>
          </cell>
          <cell r="K890">
            <v>0.56986993007990661</v>
          </cell>
          <cell r="L890">
            <v>0.62879162616027484</v>
          </cell>
          <cell r="M890">
            <v>0.64522245624627761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6849.4365131220547</v>
          </cell>
          <cell r="I891">
            <v>11540.67850427514</v>
          </cell>
          <cell r="J891">
            <v>11722.22446174369</v>
          </cell>
          <cell r="K891">
            <v>11722.224461743681</v>
          </cell>
          <cell r="L891">
            <v>12934.243750116861</v>
          </cell>
          <cell r="M891">
            <v>13272.225924985931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6877.6067770505979</v>
          </cell>
          <cell r="I892">
            <v>11588.14284075845</v>
          </cell>
          <cell r="J892">
            <v>11770.435457828449</v>
          </cell>
          <cell r="K892">
            <v>11770.43545782844</v>
          </cell>
          <cell r="L892">
            <v>12987.43952169001</v>
          </cell>
          <cell r="M892">
            <v>13326.811744784371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6.6596368625396724E-2</v>
          </cell>
          <cell r="I893">
            <v>0.1122088332938759</v>
          </cell>
          <cell r="J893">
            <v>0.1139739860159814</v>
          </cell>
          <cell r="K893">
            <v>0.1139739860159813</v>
          </cell>
          <cell r="L893">
            <v>0.12575832523205499</v>
          </cell>
          <cell r="M893">
            <v>0.12904449124925549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5194.2378835142472</v>
          </cell>
          <cell r="G894">
            <v>2457.9064248803029</v>
          </cell>
          <cell r="H894">
            <v>8375.2338676339714</v>
          </cell>
          <cell r="I894">
            <v>10333.308804815581</v>
          </cell>
          <cell r="J894">
            <v>11335.67475322572</v>
          </cell>
          <cell r="K894">
            <v>12309.234860933881</v>
          </cell>
          <cell r="L894">
            <v>12479.671952689559</v>
          </cell>
          <cell r="M894">
            <v>12621.48551966406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681.74372221124486</v>
          </cell>
          <cell r="G895">
            <v>322.60021826553981</v>
          </cell>
          <cell r="H895">
            <v>1099.249445126959</v>
          </cell>
          <cell r="I895">
            <v>1356.2467806320451</v>
          </cell>
          <cell r="J895">
            <v>1487.807311360875</v>
          </cell>
          <cell r="K895">
            <v>1615.587075497572</v>
          </cell>
          <cell r="L895">
            <v>1637.956943790505</v>
          </cell>
          <cell r="M895">
            <v>1656.5699744559081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5.1942378835142478</v>
          </cell>
          <cell r="G896">
            <v>2.4579064248803029</v>
          </cell>
          <cell r="H896">
            <v>8.3752338676339715</v>
          </cell>
          <cell r="I896">
            <v>10.33330880481558</v>
          </cell>
          <cell r="J896">
            <v>11.335674753225719</v>
          </cell>
          <cell r="K896">
            <v>12.309234860933881</v>
          </cell>
          <cell r="L896">
            <v>12.479671952689561</v>
          </cell>
          <cell r="M896">
            <v>12.621485519664059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333.01557630680708</v>
          </cell>
          <cell r="G897">
            <v>157.58252566513841</v>
          </cell>
          <cell r="H897">
            <v>536.95718133868286</v>
          </cell>
          <cell r="I897">
            <v>662.49426074873884</v>
          </cell>
          <cell r="J897">
            <v>726.75844761618384</v>
          </cell>
          <cell r="K897">
            <v>789.17582002162317</v>
          </cell>
          <cell r="L897">
            <v>800.10296806680947</v>
          </cell>
          <cell r="M897">
            <v>809.19499037946218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71.079036144578325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9.3291234939759047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7.1079036144578306E-2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4.5570547048192784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71.988445873333333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1430.1704580168889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14.39768917466666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1430.1704580168889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1436.2606805377729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177.96923874416839</v>
          </cell>
          <cell r="F938">
            <v>177.96923874416839</v>
          </cell>
          <cell r="G938">
            <v>101.9257812414875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3535.655543050812</v>
          </cell>
          <cell r="F939">
            <v>3535.655543050812</v>
          </cell>
          <cell r="G939">
            <v>2024.9255206642181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35.593847748833682</v>
          </cell>
          <cell r="F940">
            <v>35.593847748833682</v>
          </cell>
          <cell r="G940">
            <v>20.385156248297481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3535.655543050812</v>
          </cell>
          <cell r="F941">
            <v>3535.655543050812</v>
          </cell>
          <cell r="G941">
            <v>2024.9255206642181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3550.711740648569</v>
          </cell>
          <cell r="F942">
            <v>3550.711740648569</v>
          </cell>
          <cell r="G942">
            <v>2033.548441757247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65.242441176470592</v>
          </cell>
          <cell r="F968">
            <v>54.368700980392163</v>
          </cell>
          <cell r="G968">
            <v>50.759407013197269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3461.76392882353</v>
          </cell>
          <cell r="F969">
            <v>2884.8032740196081</v>
          </cell>
          <cell r="G969">
            <v>2693.294136120247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6.5242441176470569</v>
          </cell>
          <cell r="F970">
            <v>5.4368700980392157</v>
          </cell>
          <cell r="G970">
            <v>5.075940701319726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3461.76392882353</v>
          </cell>
          <cell r="F971">
            <v>2884.8032740196081</v>
          </cell>
          <cell r="G971">
            <v>2693.294136120247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3465.3392146000001</v>
          </cell>
          <cell r="F972">
            <v>2887.7826788333341</v>
          </cell>
          <cell r="G972">
            <v>2696.0757516245699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117.58378117857529</v>
          </cell>
          <cell r="G973">
            <v>117.58378117857529</v>
          </cell>
          <cell r="H973">
            <v>29.233344449923852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6238.9954293352048</v>
          </cell>
          <cell r="G974">
            <v>6238.9954293352048</v>
          </cell>
          <cell r="H974">
            <v>1551.1212565129599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11.75837811785753</v>
          </cell>
          <cell r="G975">
            <v>11.75837811785753</v>
          </cell>
          <cell r="H975">
            <v>2.9233344449923848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6238.9954293352048</v>
          </cell>
          <cell r="G976">
            <v>6238.9954293352048</v>
          </cell>
          <cell r="H976">
            <v>1551.1212565129599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6245.4390205437903</v>
          </cell>
          <cell r="G977">
            <v>6245.4390205437903</v>
          </cell>
          <cell r="H977">
            <v>1552.723243788816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1765.8300067506791</v>
          </cell>
          <cell r="F978">
            <v>668.38725127415182</v>
          </cell>
          <cell r="G978">
            <v>122.7465513825142</v>
          </cell>
          <cell r="H978">
            <v>426.17093516648441</v>
          </cell>
          <cell r="I978">
            <v>316.42053098925328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15537.497048617101</v>
          </cell>
          <cell r="F979">
            <v>5895.5929514352429</v>
          </cell>
          <cell r="G979">
            <v>1163.808369102765</v>
          </cell>
          <cell r="H979">
            <v>4334.1555675782693</v>
          </cell>
          <cell r="I979">
            <v>3234.90475264016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256.84800098191693</v>
          </cell>
          <cell r="F980">
            <v>97.219963821694833</v>
          </cell>
          <cell r="G980">
            <v>17.854043837456619</v>
          </cell>
          <cell r="H980">
            <v>61.988499660579549</v>
          </cell>
          <cell r="I980">
            <v>46.024804507527762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1.7658300067506789</v>
          </cell>
          <cell r="F981">
            <v>0.66838725127415188</v>
          </cell>
          <cell r="G981">
            <v>0.1227465513825142</v>
          </cell>
          <cell r="H981">
            <v>0.4261709351664843</v>
          </cell>
          <cell r="I981">
            <v>0.31642053098925332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15537.497048617101</v>
          </cell>
          <cell r="F982">
            <v>5895.5929514352429</v>
          </cell>
          <cell r="G982">
            <v>1163.808369102765</v>
          </cell>
          <cell r="H982">
            <v>4334.1555675782693</v>
          </cell>
          <cell r="I982">
            <v>3234.90475264016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15658.18350307848</v>
          </cell>
          <cell r="F983">
            <v>5941.2741819359617</v>
          </cell>
          <cell r="G983">
            <v>1172.1975379508899</v>
          </cell>
          <cell r="H983">
            <v>4363.2824138562837</v>
          </cell>
          <cell r="I983">
            <v>3256.5306576581352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0.25684800098191701</v>
          </cell>
          <cell r="F984">
            <v>9.7219963821694844E-2</v>
          </cell>
          <cell r="G984">
            <v>1.7854043837456621E-2</v>
          </cell>
          <cell r="H984">
            <v>6.1988499660579552E-2</v>
          </cell>
          <cell r="I984">
            <v>4.6024804507527772E-2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73.734093485735755</v>
          </cell>
          <cell r="F985">
            <v>303.29794068832382</v>
          </cell>
          <cell r="G985">
            <v>329.24628995903288</v>
          </cell>
          <cell r="H985">
            <v>413.21851155584949</v>
          </cell>
          <cell r="I985">
            <v>459.11514491968592</v>
          </cell>
          <cell r="J985">
            <v>510.92226969295501</v>
          </cell>
          <cell r="K985">
            <v>507.91772574887568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761.94130968396234</v>
          </cell>
          <cell r="F986">
            <v>3134.1706289128879</v>
          </cell>
          <cell r="G986">
            <v>3402.3114345130239</v>
          </cell>
          <cell r="H986">
            <v>4270.0498371412205</v>
          </cell>
          <cell r="I986">
            <v>4744.3289566382464</v>
          </cell>
          <cell r="J986">
            <v>5279.6849450907448</v>
          </cell>
          <cell r="K986">
            <v>5248.6370805340648</v>
          </cell>
          <cell r="L986">
            <v>5239.7761789092392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10.724959052470661</v>
          </cell>
          <cell r="F987">
            <v>44.116064100119821</v>
          </cell>
          <cell r="G987">
            <v>47.890369448586597</v>
          </cell>
          <cell r="H987">
            <v>60.104510771759948</v>
          </cell>
          <cell r="I987">
            <v>66.780384715590685</v>
          </cell>
          <cell r="J987">
            <v>74.315966500793451</v>
          </cell>
          <cell r="K987">
            <v>73.878941927109196</v>
          </cell>
          <cell r="L987">
            <v>73.754217350706284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7.3734093485735758E-2</v>
          </cell>
          <cell r="F988">
            <v>0.30329794068832377</v>
          </cell>
          <cell r="G988">
            <v>0.32924628995903282</v>
          </cell>
          <cell r="H988">
            <v>0.4132185115558496</v>
          </cell>
          <cell r="I988">
            <v>0.45911514491968591</v>
          </cell>
          <cell r="J988">
            <v>0.51092226969295496</v>
          </cell>
          <cell r="K988">
            <v>0.50791772574887573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761.94130968396234</v>
          </cell>
          <cell r="F989">
            <v>3134.1706289128879</v>
          </cell>
          <cell r="G989">
            <v>3402.3114345130239</v>
          </cell>
          <cell r="H989">
            <v>4270.0498371412205</v>
          </cell>
          <cell r="I989">
            <v>4744.3289566382464</v>
          </cell>
          <cell r="J989">
            <v>5279.6849450907448</v>
          </cell>
          <cell r="K989">
            <v>5248.6370805340648</v>
          </cell>
          <cell r="L989">
            <v>5239.7761789092392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766.98069981874187</v>
          </cell>
          <cell r="F990">
            <v>3154.8996645319321</v>
          </cell>
          <cell r="G990">
            <v>3424.8139218576789</v>
          </cell>
          <cell r="H990">
            <v>4298.2914441401008</v>
          </cell>
          <cell r="I990">
            <v>4775.7073899064844</v>
          </cell>
          <cell r="J990">
            <v>5314.6041598503043</v>
          </cell>
          <cell r="K990">
            <v>5283.3509483720654</v>
          </cell>
          <cell r="L990">
            <v>5274.4314417869027</v>
          </cell>
          <cell r="M990">
            <v>5263.0400179701373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1.0724959052470661E-2</v>
          </cell>
          <cell r="F991">
            <v>4.4116064100119833E-2</v>
          </cell>
          <cell r="G991">
            <v>4.78903694485866E-2</v>
          </cell>
          <cell r="H991">
            <v>6.0104510771759941E-2</v>
          </cell>
          <cell r="I991">
            <v>6.6780384715590682E-2</v>
          </cell>
          <cell r="J991">
            <v>7.4315966500793446E-2</v>
          </cell>
          <cell r="K991">
            <v>7.3878941927109198E-2</v>
          </cell>
          <cell r="L991">
            <v>7.375421735070628E-2</v>
          </cell>
          <cell r="M991">
            <v>7.3594927092146947E-2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35.782761540711697</v>
          </cell>
          <cell r="L996">
            <v>15.47702310192482</v>
          </cell>
          <cell r="M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-863.01514879552849</v>
          </cell>
          <cell r="L997">
            <v>-373.27765717642302</v>
          </cell>
          <cell r="M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-1.62648916094144</v>
          </cell>
          <cell r="L998">
            <v>-0.70350105008749153</v>
          </cell>
          <cell r="M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-863.01514879552849</v>
          </cell>
          <cell r="L999">
            <v>-373.27765717642302</v>
          </cell>
          <cell r="M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-862.60527352697113</v>
          </cell>
          <cell r="L1000">
            <v>-373.10037491180088</v>
          </cell>
          <cell r="M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  <cell r="K1006">
            <v>3.9061938026193452E-7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  <cell r="K1007">
            <v>8.1941328233981252E-7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  <cell r="K1008">
            <v>5.6817364401735943E-8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  <cell r="K1009">
            <v>3.532997943323781E-6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  <cell r="K1010">
            <v>3.9061938026193452E-10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  <cell r="K1011">
            <v>8.1941328233981252E-7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  <cell r="K1012">
            <v>8.4611034143807831E-7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889.66460789095015</v>
          </cell>
          <cell r="F1013">
            <v>1048.4390563875891</v>
          </cell>
          <cell r="G1013">
            <v>559.87703942592861</v>
          </cell>
          <cell r="H1013">
            <v>1723.7574912986161</v>
          </cell>
          <cell r="I1013">
            <v>1902.233617176857</v>
          </cell>
          <cell r="J1013">
            <v>3516.5134144742378</v>
          </cell>
          <cell r="K1013">
            <v>4992.8791283950804</v>
          </cell>
          <cell r="L1013">
            <v>3179.398424022947</v>
          </cell>
          <cell r="M1013">
            <v>1628.7077992056361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8840.7894082155708</v>
          </cell>
          <cell r="F1014">
            <v>10418.56540392699</v>
          </cell>
          <cell r="G1014">
            <v>5563.6190943841093</v>
          </cell>
          <cell r="H1014">
            <v>17129.350584746429</v>
          </cell>
          <cell r="I1014">
            <v>18902.906404870839</v>
          </cell>
          <cell r="J1014">
            <v>34944.353493201459</v>
          </cell>
          <cell r="K1014">
            <v>49615.318540609369</v>
          </cell>
          <cell r="L1014">
            <v>31594.369004105309</v>
          </cell>
          <cell r="M1014">
            <v>16184.82126026106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129.4890471262585</v>
          </cell>
          <cell r="F1015">
            <v>152.59837603680779</v>
          </cell>
          <cell r="G1015">
            <v>81.489073185679118</v>
          </cell>
          <cell r="H1015">
            <v>250.88973197905059</v>
          </cell>
          <cell r="I1015">
            <v>276.86660379094161</v>
          </cell>
          <cell r="J1015">
            <v>511.82205879408087</v>
          </cell>
          <cell r="K1015">
            <v>726.70437265692556</v>
          </cell>
          <cell r="L1015">
            <v>462.75559206230969</v>
          </cell>
          <cell r="M1015">
            <v>237.05542414034531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0.88964567925947657</v>
          </cell>
          <cell r="F1016">
            <v>1.0484167496482351</v>
          </cell>
          <cell r="G1016">
            <v>0.5598651274019415</v>
          </cell>
          <cell r="H1016">
            <v>1.7237208163876301</v>
          </cell>
          <cell r="I1016">
            <v>1.902193144982282</v>
          </cell>
          <cell r="J1016">
            <v>3.5164385966317568</v>
          </cell>
          <cell r="K1016">
            <v>4.9927728991844571</v>
          </cell>
          <cell r="L1016">
            <v>3.17933077868723</v>
          </cell>
          <cell r="M1016">
            <v>1.6286731465854949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8840.7894082155708</v>
          </cell>
          <cell r="F1017">
            <v>10418.56540392699</v>
          </cell>
          <cell r="G1017">
            <v>5563.6190943841093</v>
          </cell>
          <cell r="H1017">
            <v>17129.350584746429</v>
          </cell>
          <cell r="I1017">
            <v>18902.906404870839</v>
          </cell>
          <cell r="J1017">
            <v>34944.353493201459</v>
          </cell>
          <cell r="K1017">
            <v>49615.318540609369</v>
          </cell>
          <cell r="L1017">
            <v>31594.369004105309</v>
          </cell>
          <cell r="M1017">
            <v>16184.82126026106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8901.6187594564672</v>
          </cell>
          <cell r="F1018">
            <v>10490.25069639564</v>
          </cell>
          <cell r="G1018">
            <v>5601.8997641790902</v>
          </cell>
          <cell r="H1018">
            <v>17247.20966215865</v>
          </cell>
          <cell r="I1018">
            <v>19032.968493229961</v>
          </cell>
          <cell r="J1018">
            <v>35184.789302083947</v>
          </cell>
          <cell r="K1018">
            <v>49956.698421870999</v>
          </cell>
          <cell r="L1018">
            <v>31811.75513114046</v>
          </cell>
          <cell r="M1018">
            <v>16296.181471635031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4126.0845306507781</v>
          </cell>
          <cell r="F1019">
            <v>3557.1042744752558</v>
          </cell>
          <cell r="G1019">
            <v>2845.6834195802048</v>
          </cell>
          <cell r="H1019">
            <v>1961.7754596833579</v>
          </cell>
          <cell r="I1019">
            <v>1509.03535943063</v>
          </cell>
          <cell r="J1019">
            <v>680.04673862025516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115480.67626677681</v>
          </cell>
          <cell r="F1020">
            <v>98934.455285260527</v>
          </cell>
          <cell r="G1020">
            <v>79147.564228208474</v>
          </cell>
          <cell r="H1020">
            <v>55551.244919673547</v>
          </cell>
          <cell r="I1020">
            <v>38391.098757892083</v>
          </cell>
          <cell r="J1020">
            <v>18814.428567340739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626.36617814152976</v>
          </cell>
          <cell r="F1021">
            <v>547.16288397808137</v>
          </cell>
          <cell r="G1021">
            <v>437.73030718246531</v>
          </cell>
          <cell r="H1021">
            <v>293.946508188167</v>
          </cell>
          <cell r="I1021">
            <v>222.63387511766339</v>
          </cell>
          <cell r="J1021">
            <v>101.5890477269173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4.0663713204901626</v>
          </cell>
          <cell r="F1022">
            <v>3.523899780001047</v>
          </cell>
          <cell r="G1022">
            <v>2.819119824000837</v>
          </cell>
          <cell r="H1022">
            <v>1.9094691788076901</v>
          </cell>
          <cell r="I1022">
            <v>1.495753561640947</v>
          </cell>
          <cell r="J1022">
            <v>0.67340583972541335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115480.67626677681</v>
          </cell>
          <cell r="F1023">
            <v>98934.455285260527</v>
          </cell>
          <cell r="G1023">
            <v>79147.564228208474</v>
          </cell>
          <cell r="H1023">
            <v>55551.244919673547</v>
          </cell>
          <cell r="I1023">
            <v>38391.098757892083</v>
          </cell>
          <cell r="J1023">
            <v>18814.428567340739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115770.48550112919</v>
          </cell>
          <cell r="F1024">
            <v>99186.437431547834</v>
          </cell>
          <cell r="G1024">
            <v>79349.149945238314</v>
          </cell>
          <cell r="H1024">
            <v>55687.885365605667</v>
          </cell>
          <cell r="I1024">
            <v>38495.169536662906</v>
          </cell>
          <cell r="J1024">
            <v>18861.703272028859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0.50326122069052115</v>
          </cell>
          <cell r="F1025">
            <v>0.41938435057543422</v>
          </cell>
          <cell r="G1025">
            <v>0.3355074804603474</v>
          </cell>
          <cell r="H1025">
            <v>0.25163061034526052</v>
          </cell>
          <cell r="I1025">
            <v>0.1962012456440958</v>
          </cell>
          <cell r="J1025">
            <v>8.3876870115086849E-2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H1034">
            <v>1.243444330602828</v>
          </cell>
          <cell r="I1034">
            <v>1.2434443305770919</v>
          </cell>
          <cell r="J1034">
            <v>9.070727807259571</v>
          </cell>
          <cell r="K1034">
            <v>52.679878632473589</v>
          </cell>
          <cell r="L1034">
            <v>333.07095398910462</v>
          </cell>
          <cell r="M1034">
            <v>423.0040068523723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H1035">
            <v>10.864910293731009</v>
          </cell>
          <cell r="I1035">
            <v>10.86491029350314</v>
          </cell>
          <cell r="J1035">
            <v>79.257785410423438</v>
          </cell>
          <cell r="K1035">
            <v>460.30380533387199</v>
          </cell>
          <cell r="L1035">
            <v>2880.8352685493951</v>
          </cell>
          <cell r="M1035">
            <v>3684.162488974137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H1036">
            <v>0.18069757513686421</v>
          </cell>
          <cell r="I1036">
            <v>0.1806975751331274</v>
          </cell>
          <cell r="J1036">
            <v>1.3181599522864891</v>
          </cell>
          <cell r="K1036">
            <v>7.6554503419331974</v>
          </cell>
          <cell r="L1036">
            <v>48.432056594550957</v>
          </cell>
          <cell r="M1036">
            <v>61.483236852247529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H1037">
            <v>1.2434443306028279E-3</v>
          </cell>
          <cell r="I1037">
            <v>1.243444330577092E-3</v>
          </cell>
          <cell r="J1037">
            <v>9.0707278072595689E-3</v>
          </cell>
          <cell r="K1037">
            <v>5.2679878632473587E-2</v>
          </cell>
          <cell r="L1037">
            <v>0.33307095398910452</v>
          </cell>
          <cell r="M1037">
            <v>0.42300400685237233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H1038">
            <v>10.864910293731009</v>
          </cell>
          <cell r="I1038">
            <v>10.86491029350314</v>
          </cell>
          <cell r="J1038">
            <v>79.257785410423438</v>
          </cell>
          <cell r="K1038">
            <v>460.30380533387199</v>
          </cell>
          <cell r="L1038">
            <v>2880.8352685493951</v>
          </cell>
          <cell r="M1038">
            <v>3684.162488974137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H1039">
            <v>10.94984427938687</v>
          </cell>
          <cell r="I1039">
            <v>10.94984427915724</v>
          </cell>
          <cell r="J1039">
            <v>79.877365271386324</v>
          </cell>
          <cell r="K1039">
            <v>463.90212650157991</v>
          </cell>
          <cell r="L1039">
            <v>2903.5947952642991</v>
          </cell>
          <cell r="M1039">
            <v>3713.0595937274161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H1040">
            <v>1.803300546450604E-4</v>
          </cell>
          <cell r="I1040">
            <v>1.803300546413379E-4</v>
          </cell>
          <cell r="J1040">
            <v>1.315478948993703E-3</v>
          </cell>
          <cell r="K1040">
            <v>7.6398799317946844E-3</v>
          </cell>
          <cell r="L1040">
            <v>4.8399875826049578E-2</v>
          </cell>
          <cell r="M1040">
            <v>6.138507573443297E-2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7.3763910241750104E-6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1.288723240604595E-5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1.0729296035163651E-6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5.3348268776228641E-5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7.3763910241750109E-9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1.288723240604595E-5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1.33913752034982E-5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  <cell r="I1061">
            <v>4.2897490599102512E-7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  <cell r="I1062">
            <v>8.9987274959017814E-7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  <cell r="I1063">
            <v>6.239634996233092E-8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  <cell r="I1064">
            <v>3.5329979380461699E-6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  <cell r="I1065">
            <v>4.2897490599102509E-10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  <cell r="I1066">
            <v>8.9987274959017814E-7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  <cell r="I1067">
            <v>9.2919123452872845E-7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5.4655841336677069</v>
          </cell>
          <cell r="F1068">
            <v>214.07780539027709</v>
          </cell>
          <cell r="G1068">
            <v>394.91102968216182</v>
          </cell>
          <cell r="H1068">
            <v>616.10488341012683</v>
          </cell>
          <cell r="I1068">
            <v>811.49993303007886</v>
          </cell>
          <cell r="J1068">
            <v>837.22477108271221</v>
          </cell>
          <cell r="K1068">
            <v>883.51501059566738</v>
          </cell>
          <cell r="L1068">
            <v>936.42687193902429</v>
          </cell>
          <cell r="M1068">
            <v>994.68858596299981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63.537609927599107</v>
          </cell>
          <cell r="F1069">
            <v>2504.898711534986</v>
          </cell>
          <cell r="G1069">
            <v>4620.8065689874129</v>
          </cell>
          <cell r="H1069">
            <v>7208.9693081958849</v>
          </cell>
          <cell r="I1069">
            <v>9405.7057697891942</v>
          </cell>
          <cell r="J1069">
            <v>9796.2665794662862</v>
          </cell>
          <cell r="K1069">
            <v>10337.903117178639</v>
          </cell>
          <cell r="L1069">
            <v>10957.01845733383</v>
          </cell>
          <cell r="M1069">
            <v>11638.73178172275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0.78748511840816438</v>
          </cell>
          <cell r="F1070">
            <v>30.8272039761999</v>
          </cell>
          <cell r="G1070">
            <v>56.867188274231289</v>
          </cell>
          <cell r="H1070">
            <v>88.719103211058268</v>
          </cell>
          <cell r="I1070">
            <v>116.95126639050631</v>
          </cell>
          <cell r="J1070">
            <v>120.5603670359105</v>
          </cell>
          <cell r="K1070">
            <v>127.22616152577611</v>
          </cell>
          <cell r="L1070">
            <v>134.84546955921959</v>
          </cell>
          <cell r="M1070">
            <v>143.23515637867189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5.3003875109106646E-3</v>
          </cell>
          <cell r="F1071">
            <v>0.20722731561778829</v>
          </cell>
          <cell r="G1071">
            <v>0.3822738767323326</v>
          </cell>
          <cell r="H1071">
            <v>0.5963895271410028</v>
          </cell>
          <cell r="I1071">
            <v>0.7876280079249659</v>
          </cell>
          <cell r="J1071">
            <v>0.81043357840806529</v>
          </cell>
          <cell r="K1071">
            <v>0.85524253025660602</v>
          </cell>
          <cell r="L1071">
            <v>0.90646121203697683</v>
          </cell>
          <cell r="M1071">
            <v>0.96285855121218367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63.537609927599107</v>
          </cell>
          <cell r="F1072">
            <v>2504.898711534986</v>
          </cell>
          <cell r="G1072">
            <v>4620.8065689874129</v>
          </cell>
          <cell r="H1072">
            <v>7208.9693081958849</v>
          </cell>
          <cell r="I1072">
            <v>9405.7057697891942</v>
          </cell>
          <cell r="J1072">
            <v>9796.2665794662862</v>
          </cell>
          <cell r="K1072">
            <v>10337.903117178639</v>
          </cell>
          <cell r="L1072">
            <v>10957.01845733383</v>
          </cell>
          <cell r="M1072">
            <v>11638.73178172275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63.908920096226453</v>
          </cell>
          <cell r="F1073">
            <v>2519.437163454651</v>
          </cell>
          <cell r="G1073">
            <v>4647.6257668351891</v>
          </cell>
          <cell r="H1073">
            <v>7250.8102230380346</v>
          </cell>
          <cell r="I1073">
            <v>9460.8447454993184</v>
          </cell>
          <cell r="J1073">
            <v>9853.1241881200549</v>
          </cell>
          <cell r="K1073">
            <v>10397.904388578199</v>
          </cell>
          <cell r="L1073">
            <v>11020.61307906096</v>
          </cell>
          <cell r="M1073">
            <v>11706.28307297267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11.6741409136635</v>
          </cell>
          <cell r="F1074">
            <v>13.41890819672135</v>
          </cell>
          <cell r="G1074">
            <v>3.56461073025342</v>
          </cell>
          <cell r="H1074">
            <v>6.592461830849321</v>
          </cell>
          <cell r="I1074">
            <v>3.3547270491802599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242.08173122620721</v>
          </cell>
          <cell r="F1075">
            <v>189.7761728733241</v>
          </cell>
          <cell r="G1075">
            <v>153.45687824664969</v>
          </cell>
          <cell r="H1075">
            <v>95.088331911309623</v>
          </cell>
          <cell r="I1075">
            <v>47.444043218329902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1.41543888113061</v>
          </cell>
          <cell r="F1076">
            <v>1.670088584202688</v>
          </cell>
          <cell r="G1076">
            <v>0.39294583457526822</v>
          </cell>
          <cell r="H1076">
            <v>0.81957112123694031</v>
          </cell>
          <cell r="I1076">
            <v>0.41752214605066218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1.16741409136635E-2</v>
          </cell>
          <cell r="F1077">
            <v>1.341890819672135E-2</v>
          </cell>
          <cell r="G1077">
            <v>3.56461073025342E-3</v>
          </cell>
          <cell r="H1077">
            <v>6.5924618308493216E-3</v>
          </cell>
          <cell r="I1077">
            <v>3.354727049180261E-3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242.08173122620721</v>
          </cell>
          <cell r="F1078">
            <v>189.7761728733241</v>
          </cell>
          <cell r="G1078">
            <v>153.45687824664969</v>
          </cell>
          <cell r="H1078">
            <v>95.088331911309623</v>
          </cell>
          <cell r="I1078">
            <v>47.444043218329902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242.79538553562571</v>
          </cell>
          <cell r="F1079">
            <v>190.60933197633449</v>
          </cell>
          <cell r="G1079">
            <v>153.66309137360949</v>
          </cell>
          <cell r="H1079">
            <v>95.497375651209481</v>
          </cell>
          <cell r="I1079">
            <v>47.652332994082514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9.8089618109335232E-4</v>
          </cell>
          <cell r="F1080">
            <v>1.3297842622950859E-3</v>
          </cell>
          <cell r="G1080">
            <v>1.167512369597638E-4</v>
          </cell>
          <cell r="H1080">
            <v>6.490415658718169E-4</v>
          </cell>
          <cell r="I1080">
            <v>3.3244606557376378E-4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  <cell r="L1086">
            <v>1.0443061379236259E-6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  <cell r="L1087">
            <v>9.957335796977496E-5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  <cell r="L1088">
            <v>1.044306137923626E-7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  <cell r="L1089">
            <v>4.4162474291547377E-5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  <cell r="L1090">
            <v>0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  <cell r="L1091">
            <v>9.957335796977496E-5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  <cell r="L1092">
            <v>9.9630585946133159E-5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700.45684816613709</v>
          </cell>
          <cell r="F1094">
            <v>591.59850840000001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700.45684816613709</v>
          </cell>
          <cell r="F1096">
            <v>591.59850840000001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703.21610466113702</v>
          </cell>
          <cell r="F1097">
            <v>593.80591359599987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765.9687947676199</v>
          </cell>
          <cell r="F1103">
            <v>2278.959078534032</v>
          </cell>
          <cell r="G1103">
            <v>218.30143278292391</v>
          </cell>
          <cell r="H1103">
            <v>1345.709758414821</v>
          </cell>
          <cell r="I1103">
            <v>911.58363141361281</v>
          </cell>
          <cell r="J1103">
            <v>455.79181570680652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8161.3248095628842</v>
          </cell>
          <cell r="F1104">
            <v>5183.8612973338704</v>
          </cell>
          <cell r="G1104">
            <v>6893.9981005171167</v>
          </cell>
          <cell r="H1104">
            <v>3147.4000507460969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98.776236847684245</v>
          </cell>
          <cell r="F1105">
            <v>298.60155747080142</v>
          </cell>
          <cell r="G1105">
            <v>26.624797486910989</v>
          </cell>
          <cell r="H1105">
            <v>176.29547242786961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0.63781962274023352</v>
          </cell>
          <cell r="F1106">
            <v>2.2026476101490129</v>
          </cell>
          <cell r="G1106">
            <v>0.1054823925896093</v>
          </cell>
          <cell r="H1106">
            <v>1.2992239841997579</v>
          </cell>
          <cell r="I1106">
            <v>0.88105904405960545</v>
          </cell>
          <cell r="J1106">
            <v>0.44052952202980278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8161.3248095628842</v>
          </cell>
          <cell r="F1107">
            <v>5183.8612973338704</v>
          </cell>
          <cell r="G1107">
            <v>6893.9981005171167</v>
          </cell>
          <cell r="H1107">
            <v>3147.4000507460969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8209.909348012683</v>
          </cell>
          <cell r="F1108">
            <v>5329.8185384235194</v>
          </cell>
          <cell r="G1108">
            <v>6907.3898259877888</v>
          </cell>
          <cell r="H1108">
            <v>3233.578845489973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6.2946979443576315E-2</v>
          </cell>
          <cell r="F1109">
            <v>0.27179179379782509</v>
          </cell>
          <cell r="G1109">
            <v>0</v>
          </cell>
          <cell r="H1109">
            <v>0.1601397249056786</v>
          </cell>
          <cell r="I1109">
            <v>0.1087167175191301</v>
          </cell>
          <cell r="J1109">
            <v>5.4358358759565059E-2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11.3908572451677</v>
          </cell>
          <cell r="F1110">
            <v>65.188463659197055</v>
          </cell>
          <cell r="G1110">
            <v>104.71962459370729</v>
          </cell>
          <cell r="H1110">
            <v>160.25124773587001</v>
          </cell>
          <cell r="I1110">
            <v>177.34932249639479</v>
          </cell>
          <cell r="J1110">
            <v>216.08611008932161</v>
          </cell>
          <cell r="K1110">
            <v>248.34256306128111</v>
          </cell>
          <cell r="L1110">
            <v>251.28145289293511</v>
          </cell>
          <cell r="M1110">
            <v>262.32475938620178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1030.174040609128</v>
          </cell>
          <cell r="F1111">
            <v>5895.5583028999372</v>
          </cell>
          <cell r="G1111">
            <v>9470.7041337503979</v>
          </cell>
          <cell r="H1111">
            <v>14492.91057200718</v>
          </cell>
          <cell r="I1111">
            <v>16039.237804767399</v>
          </cell>
          <cell r="J1111">
            <v>19542.541562853901</v>
          </cell>
          <cell r="K1111">
            <v>22459.7724418502</v>
          </cell>
          <cell r="L1111">
            <v>22725.561745290412</v>
          </cell>
          <cell r="M1111">
            <v>23724.303756272941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1.2915309071035039</v>
          </cell>
          <cell r="F1112">
            <v>7.3912712441518336</v>
          </cell>
          <cell r="G1112">
            <v>11.8734375150233</v>
          </cell>
          <cell r="H1112">
            <v>18.16978607475556</v>
          </cell>
          <cell r="I1112">
            <v>20.108419096827031</v>
          </cell>
          <cell r="J1112">
            <v>24.50051684165588</v>
          </cell>
          <cell r="K1112">
            <v>28.157854043778212</v>
          </cell>
          <cell r="L1112">
            <v>28.491074535305611</v>
          </cell>
          <cell r="M1112">
            <v>29.74319905461881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1030.174040609128</v>
          </cell>
          <cell r="F1113">
            <v>5895.5583028999372</v>
          </cell>
          <cell r="G1113">
            <v>9470.7041337503979</v>
          </cell>
          <cell r="H1113">
            <v>14492.91057200718</v>
          </cell>
          <cell r="I1113">
            <v>16039.237804767399</v>
          </cell>
          <cell r="J1113">
            <v>19542.541562853901</v>
          </cell>
          <cell r="K1113">
            <v>22459.7724418502</v>
          </cell>
          <cell r="L1113">
            <v>22725.561745290412</v>
          </cell>
          <cell r="M1113">
            <v>23724.303756272941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1030.8436882505739</v>
          </cell>
          <cell r="F1114">
            <v>5899.3906133221744</v>
          </cell>
          <cell r="G1114">
            <v>9476.8604087447184</v>
          </cell>
          <cell r="H1114">
            <v>14502.33144945086</v>
          </cell>
          <cell r="I1114">
            <v>16049.663846720659</v>
          </cell>
          <cell r="J1114">
            <v>19555.244869624948</v>
          </cell>
          <cell r="K1114">
            <v>22474.37204643177</v>
          </cell>
          <cell r="L1114">
            <v>22740.33412182426</v>
          </cell>
          <cell r="M1114">
            <v>23739.72534857587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  <cell r="M1115">
            <v>1.9687785138331411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  <cell r="M1116">
            <v>104.4633879439864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  <cell r="M1117">
            <v>0.1968778513833141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  <cell r="M1118">
            <v>1.968778513833141E-3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  <cell r="M1119">
            <v>104.4633879439864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  <cell r="M1120">
            <v>104.57127700654451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171.17857737104791</v>
          </cell>
          <cell r="F1121">
            <v>136.94286189683831</v>
          </cell>
          <cell r="G1121">
            <v>102.7071464226288</v>
          </cell>
          <cell r="H1121">
            <v>83.850114385892567</v>
          </cell>
          <cell r="I1121">
            <v>54.22103161397672</v>
          </cell>
          <cell r="J1121">
            <v>37.756135560478349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</v>
          </cell>
          <cell r="F1122">
            <v>2899.327161564056</v>
          </cell>
          <cell r="G1122">
            <v>2174.4953711730432</v>
          </cell>
          <cell r="H1122">
            <v>1775.25802200928</v>
          </cell>
          <cell r="I1122">
            <v>845.9627915141433</v>
          </cell>
          <cell r="J1122">
            <v>758.9386551831451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24.460289101497459</v>
          </cell>
          <cell r="F1123">
            <v>19.568231281197971</v>
          </cell>
          <cell r="G1123">
            <v>14.67617346089849</v>
          </cell>
          <cell r="H1123">
            <v>11.98162802011613</v>
          </cell>
          <cell r="I1123">
            <v>7.8898552412645602</v>
          </cell>
          <cell r="J1123">
            <v>5.817877252273707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</v>
          </cell>
          <cell r="F1124">
            <v>0.13694286189683841</v>
          </cell>
          <cell r="G1124">
            <v>0.1027071464226289</v>
          </cell>
          <cell r="H1124">
            <v>8.3850114385892585E-2</v>
          </cell>
          <cell r="I1124">
            <v>5.422103161397672E-2</v>
          </cell>
          <cell r="J1124">
            <v>3.7756135560478347E-2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</v>
          </cell>
          <cell r="F1125">
            <v>2899.327161564056</v>
          </cell>
          <cell r="G1125">
            <v>2174.4953711730432</v>
          </cell>
          <cell r="H1125">
            <v>1775.25802200928</v>
          </cell>
          <cell r="I1125">
            <v>845.9627915141433</v>
          </cell>
          <cell r="J1125">
            <v>758.9386551831451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3635.727582541595</v>
          </cell>
          <cell r="F1126">
            <v>2908.5820660332729</v>
          </cell>
          <cell r="G1126">
            <v>2181.4365495249581</v>
          </cell>
          <cell r="H1126">
            <v>1780.924800018922</v>
          </cell>
          <cell r="I1126">
            <v>849.66949416638931</v>
          </cell>
          <cell r="J1126">
            <v>761.61628599333471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2.0680457570715429E-2</v>
          </cell>
          <cell r="F1127">
            <v>1.6544366056572338E-2</v>
          </cell>
          <cell r="G1127">
            <v>1.240827454242927E-2</v>
          </cell>
          <cell r="H1127">
            <v>1.0130115342052E-2</v>
          </cell>
          <cell r="I1127">
            <v>7.333742096505824E-3</v>
          </cell>
          <cell r="J1127">
            <v>5.2686970986667511E-3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2.636303187997918</v>
          </cell>
          <cell r="L1128">
            <v>2.6318303803581791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82.728273716237695</v>
          </cell>
          <cell r="J1129">
            <v>82.728273716237695</v>
          </cell>
          <cell r="K1129">
            <v>139.88224715516949</v>
          </cell>
          <cell r="L1129">
            <v>139.644919981805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0.26363031879979182</v>
          </cell>
          <cell r="L1130">
            <v>0.26318303803581788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2.636303187997918E-3</v>
          </cell>
          <cell r="L1131">
            <v>2.6318303803581789E-3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82.728273716237695</v>
          </cell>
          <cell r="J1132">
            <v>82.728273716237695</v>
          </cell>
          <cell r="K1132">
            <v>139.88224715516949</v>
          </cell>
          <cell r="L1132">
            <v>139.644919981805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82.813714903566179</v>
          </cell>
          <cell r="J1133">
            <v>82.813714903566179</v>
          </cell>
          <cell r="K1133">
            <v>140.02671656987181</v>
          </cell>
          <cell r="L1133">
            <v>139.78914428664859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11.198085681465519</v>
          </cell>
          <cell r="F1140">
            <v>13.093146170145999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13.719590476744189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564.37408837897237</v>
          </cell>
          <cell r="F1141">
            <v>659.88354116805704</v>
          </cell>
          <cell r="G1141">
            <v>705.43605501954187</v>
          </cell>
          <cell r="H1141">
            <v>780.75140041962266</v>
          </cell>
          <cell r="I1141">
            <v>712.20280565468738</v>
          </cell>
          <cell r="J1141">
            <v>701.2020046868605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1.433354949152825</v>
          </cell>
          <cell r="G1142">
            <v>1.532301076919254</v>
          </cell>
          <cell r="H1142">
            <v>1.6958960392746909</v>
          </cell>
          <cell r="I1142">
            <v>1.546999360642773</v>
          </cell>
          <cell r="J1142">
            <v>1.5231041556131579</v>
          </cell>
          <cell r="K1142">
            <v>1.508928358496743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1.4676023416800199E-3</v>
          </cell>
          <cell r="I1143">
            <v>1.3387494467100929E-3</v>
          </cell>
          <cell r="J1143">
            <v>1.3180709038960029E-3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564.37408837897237</v>
          </cell>
          <cell r="F1144">
            <v>659.88354116805704</v>
          </cell>
          <cell r="G1144">
            <v>705.43605501954187</v>
          </cell>
          <cell r="H1144">
            <v>780.75140041962266</v>
          </cell>
          <cell r="I1144">
            <v>712.20280565468738</v>
          </cell>
          <cell r="J1144">
            <v>701.2020046868605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565.01935743831427</v>
          </cell>
          <cell r="F1145">
            <v>660.6380095971582</v>
          </cell>
          <cell r="G1145">
            <v>706.24260526524108</v>
          </cell>
          <cell r="H1145">
            <v>781.64406139060316</v>
          </cell>
          <cell r="I1145">
            <v>713.01709256815184</v>
          </cell>
          <cell r="J1145">
            <v>702.00371399153914</v>
          </cell>
          <cell r="K1145">
            <v>695.47004248401981</v>
          </cell>
          <cell r="L1145">
            <v>692.24637281685057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174.9094901913613</v>
          </cell>
          <cell r="H1146">
            <v>304.94913112830352</v>
          </cell>
          <cell r="I1146">
            <v>485.93939505519103</v>
          </cell>
          <cell r="J1146">
            <v>560.76526439968143</v>
          </cell>
          <cell r="K1146">
            <v>711.28227671301249</v>
          </cell>
          <cell r="L1146">
            <v>711.28227671301238</v>
          </cell>
          <cell r="M1146">
            <v>646.44416307055258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1909.7476185648479</v>
          </cell>
          <cell r="H1147">
            <v>3329.584211345787</v>
          </cell>
          <cell r="I1147">
            <v>5305.7247005761874</v>
          </cell>
          <cell r="J1147">
            <v>6122.7102491095766</v>
          </cell>
          <cell r="K1147">
            <v>7766.1288280808694</v>
          </cell>
          <cell r="L1147">
            <v>7766.1288280808676</v>
          </cell>
          <cell r="M1147">
            <v>7058.1944959559869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44.392449712872057</v>
          </cell>
          <cell r="I1148">
            <v>70.739798728643905</v>
          </cell>
          <cell r="J1148">
            <v>81.632447052667686</v>
          </cell>
          <cell r="K1148">
            <v>103.5437044329683</v>
          </cell>
          <cell r="L1148">
            <v>103.5437044329683</v>
          </cell>
          <cell r="M1148">
            <v>94.105006612447639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0.30494913112830352</v>
          </cell>
          <cell r="I1149">
            <v>0.48593939505519101</v>
          </cell>
          <cell r="J1149">
            <v>0.56076526439968122</v>
          </cell>
          <cell r="K1149">
            <v>0.71128227671301247</v>
          </cell>
          <cell r="L1149">
            <v>0.71128227671301225</v>
          </cell>
          <cell r="M1149">
            <v>0.64644416307055241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1909.7476185648479</v>
          </cell>
          <cell r="H1150">
            <v>3329.584211345787</v>
          </cell>
          <cell r="I1150">
            <v>5305.7247005761874</v>
          </cell>
          <cell r="J1150">
            <v>6122.7102491095766</v>
          </cell>
          <cell r="K1150">
            <v>7766.1288280808694</v>
          </cell>
          <cell r="L1150">
            <v>7766.1288280808676</v>
          </cell>
          <cell r="M1150">
            <v>7058.1944959559869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186.17150209919791</v>
          </cell>
          <cell r="F1151">
            <v>1238.5645317337201</v>
          </cell>
          <cell r="G1151">
            <v>1921.708076742892</v>
          </cell>
          <cell r="H1151">
            <v>3350.4368896384299</v>
          </cell>
          <cell r="I1151">
            <v>5338.9536454737026</v>
          </cell>
          <cell r="J1151">
            <v>6161.0558499412646</v>
          </cell>
          <cell r="K1151">
            <v>7814.7669089197198</v>
          </cell>
          <cell r="L1151">
            <v>7814.7669089197188</v>
          </cell>
          <cell r="M1151">
            <v>7102.3988920032598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6.5450182672165069E-2</v>
          </cell>
          <cell r="J1152">
            <v>7.552832588721399E-2</v>
          </cell>
          <cell r="K1152">
            <v>9.5801154251041451E-2</v>
          </cell>
          <cell r="L1152">
            <v>9.5801154251041451E-2</v>
          </cell>
          <cell r="M1152">
            <v>8.7068241412115055E-2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71.900078084132474</v>
          </cell>
          <cell r="F1153">
            <v>59.916731736777088</v>
          </cell>
          <cell r="G1153">
            <v>47.933385389421673</v>
          </cell>
          <cell r="H1153">
            <v>35.950039042066251</v>
          </cell>
          <cell r="I1153">
            <v>59.999051093432129</v>
          </cell>
          <cell r="J1153">
            <v>29.999525546716079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2916.5959741227111</v>
          </cell>
          <cell r="G1154">
            <v>2333.276779298169</v>
          </cell>
          <cell r="H1154">
            <v>1749.9575844736271</v>
          </cell>
          <cell r="I1154">
            <v>1560.472066947108</v>
          </cell>
          <cell r="J1154">
            <v>780.23603347355413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8.3119030405405354</v>
          </cell>
          <cell r="F1155">
            <v>6.926585867117117</v>
          </cell>
          <cell r="G1155">
            <v>5.5412686936936923</v>
          </cell>
          <cell r="H1155">
            <v>4.1559515202702704</v>
          </cell>
          <cell r="I1155">
            <v>11.778723946527171</v>
          </cell>
          <cell r="J1155">
            <v>5.8893619732635871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7.1900078084132471E-2</v>
          </cell>
          <cell r="F1156">
            <v>5.9916731736777092E-2</v>
          </cell>
          <cell r="G1156">
            <v>4.7933385389421677E-2</v>
          </cell>
          <cell r="H1156">
            <v>3.5950039042066263E-2</v>
          </cell>
          <cell r="I1156">
            <v>5.9999051093432128E-2</v>
          </cell>
          <cell r="J1156">
            <v>2.9999525546716081E-2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2916.5959741227111</v>
          </cell>
          <cell r="G1157">
            <v>2333.276779298169</v>
          </cell>
          <cell r="H1157">
            <v>1749.9575844736271</v>
          </cell>
          <cell r="I1157">
            <v>1560.472066947108</v>
          </cell>
          <cell r="J1157">
            <v>780.23603347355413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1565.4821029605091</v>
          </cell>
          <cell r="J1158">
            <v>782.74105148025467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36.543305115936683</v>
          </cell>
          <cell r="F1159">
            <v>29.234644092749349</v>
          </cell>
          <cell r="G1159">
            <v>21.925983069561969</v>
          </cell>
          <cell r="H1159">
            <v>14.61732204637468</v>
          </cell>
          <cell r="I1159">
            <v>16.981888847994089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798.53939960434275</v>
          </cell>
          <cell r="F1160">
            <v>638.83151968347408</v>
          </cell>
          <cell r="G1160">
            <v>479.12363976260531</v>
          </cell>
          <cell r="H1160">
            <v>319.41575984173699</v>
          </cell>
          <cell r="I1160">
            <v>218.33731376702221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4.0788777327935222</v>
          </cell>
          <cell r="G1161">
            <v>3.059158299595135</v>
          </cell>
          <cell r="H1161">
            <v>2.039438866396762</v>
          </cell>
          <cell r="I1161">
            <v>2.4707036069193928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2.923464409274934E-2</v>
          </cell>
          <cell r="G1162">
            <v>2.192598306956197E-2</v>
          </cell>
          <cell r="H1162">
            <v>1.461732204637468E-2</v>
          </cell>
          <cell r="I1162">
            <v>1.6981888847994089E-2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798.53939960434275</v>
          </cell>
          <cell r="F1163">
            <v>638.83151968347408</v>
          </cell>
          <cell r="G1163">
            <v>479.12363976260531</v>
          </cell>
          <cell r="H1163">
            <v>319.41575984173699</v>
          </cell>
          <cell r="I1163">
            <v>218.33731376702221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640.77789135016519</v>
          </cell>
          <cell r="G1164">
            <v>480.58341851262372</v>
          </cell>
          <cell r="H1164">
            <v>320.38894567508271</v>
          </cell>
          <cell r="I1164">
            <v>219.49813066308411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2.5190697460434229E-3</v>
          </cell>
          <cell r="H1165">
            <v>1.679379830695621E-3</v>
          </cell>
          <cell r="I1165">
            <v>2.3874063673168912E-3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43.539083860032591</v>
          </cell>
          <cell r="F1166">
            <v>51.678858891668298</v>
          </cell>
          <cell r="G1166">
            <v>10.717436548297661</v>
          </cell>
          <cell r="H1166">
            <v>68.859039393541693</v>
          </cell>
          <cell r="I1166">
            <v>75.780241468855934</v>
          </cell>
          <cell r="J1166">
            <v>83.604506067978534</v>
          </cell>
          <cell r="K1166">
            <v>78.797927558629809</v>
          </cell>
          <cell r="L1166">
            <v>35.334850248399938</v>
          </cell>
          <cell r="M1166">
            <v>77.482925014994379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209.22869843226761</v>
          </cell>
          <cell r="F1167">
            <v>248.3446922569326</v>
          </cell>
          <cell r="G1167">
            <v>345.09782382584621</v>
          </cell>
          <cell r="H1167">
            <v>330.90469321593531</v>
          </cell>
          <cell r="I1167">
            <v>364.1647890521279</v>
          </cell>
          <cell r="J1167">
            <v>401.76458567455649</v>
          </cell>
          <cell r="K1167">
            <v>378.66639259689458</v>
          </cell>
          <cell r="L1167">
            <v>567.55904140714119</v>
          </cell>
          <cell r="M1167">
            <v>372.34709861440149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5.7579374746492586</v>
          </cell>
          <cell r="F1168">
            <v>6.8344028371391943</v>
          </cell>
          <cell r="G1168">
            <v>1.4168814419783351</v>
          </cell>
          <cell r="H1168">
            <v>9.1064397373869479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5.0333096037289122</v>
          </cell>
          <cell r="M1168">
            <v>10.246927542699581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4.3539083860032579E-2</v>
          </cell>
          <cell r="F1169">
            <v>5.1678858891668289E-2</v>
          </cell>
          <cell r="G1169">
            <v>1.0717436548297659E-2</v>
          </cell>
          <cell r="H1169">
            <v>6.8859039393541682E-2</v>
          </cell>
          <cell r="I1169">
            <v>7.5780241468855924E-2</v>
          </cell>
          <cell r="J1169">
            <v>8.3604506067978535E-2</v>
          </cell>
          <cell r="K1169">
            <v>7.8797927558629799E-2</v>
          </cell>
          <cell r="L1169">
            <v>3.5334850248399947E-2</v>
          </cell>
          <cell r="M1169">
            <v>7.7482925014994375E-2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209.22869843226761</v>
          </cell>
          <cell r="F1170">
            <v>248.3446922569326</v>
          </cell>
          <cell r="G1170">
            <v>345.09782382584621</v>
          </cell>
          <cell r="H1170">
            <v>330.90469321593531</v>
          </cell>
          <cell r="I1170">
            <v>364.1647890521279</v>
          </cell>
          <cell r="J1170">
            <v>401.76458567455649</v>
          </cell>
          <cell r="K1170">
            <v>378.66639259689458</v>
          </cell>
          <cell r="L1170">
            <v>567.55904140714119</v>
          </cell>
          <cell r="M1170">
            <v>372.34709861440149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212.03304089621389</v>
          </cell>
          <cell r="F1171">
            <v>251.67331577469179</v>
          </cell>
          <cell r="G1171">
            <v>345.78799040926322</v>
          </cell>
          <cell r="H1171">
            <v>335.33988824251509</v>
          </cell>
          <cell r="I1171">
            <v>369.04577712625451</v>
          </cell>
          <cell r="J1171">
            <v>407.14953284747838</v>
          </cell>
          <cell r="K1171">
            <v>383.74174914399168</v>
          </cell>
          <cell r="L1171">
            <v>569.94233892526233</v>
          </cell>
          <cell r="M1171">
            <v>377.33775614750101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5.4742952345187548E-3</v>
          </cell>
          <cell r="F1172">
            <v>6.4989546233123856E-3</v>
          </cell>
          <cell r="G1172">
            <v>9.1073881715705851E-4</v>
          </cell>
          <cell r="H1172">
            <v>8.666542126559729E-3</v>
          </cell>
          <cell r="I1172">
            <v>9.5412664991369987E-3</v>
          </cell>
          <cell r="J1172">
            <v>1.053012289544953E-2</v>
          </cell>
          <cell r="K1172">
            <v>9.9509695846239088E-3</v>
          </cell>
          <cell r="L1172">
            <v>4.5719526257950354E-3</v>
          </cell>
          <cell r="M1172">
            <v>9.7913973650103972E-3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172.34145775999991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172.34145775999991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172.9845077743999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7.3184984906902351</v>
          </cell>
          <cell r="F1183">
            <v>5.2781021351912001</v>
          </cell>
          <cell r="G1183">
            <v>4.8789989937934939</v>
          </cell>
          <cell r="H1183">
            <v>3.6592492453451189</v>
          </cell>
          <cell r="I1183">
            <v>2.439499496896739</v>
          </cell>
          <cell r="J1183">
            <v>1.2197497484483719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186.47171175513171</v>
          </cell>
          <cell r="G1184">
            <v>172.3716727568177</v>
          </cell>
          <cell r="H1184">
            <v>129.2787545676133</v>
          </cell>
          <cell r="I1184">
            <v>86.185836378408695</v>
          </cell>
          <cell r="J1184">
            <v>43.092918189204418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</v>
          </cell>
          <cell r="F1185">
            <v>0.86100883993063215</v>
          </cell>
          <cell r="G1185">
            <v>0.79590374647357531</v>
          </cell>
          <cell r="H1185">
            <v>0.59692780985518146</v>
          </cell>
          <cell r="I1185">
            <v>0.39795187323678621</v>
          </cell>
          <cell r="J1185">
            <v>0.19897593661839361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7.3184984906902338E-3</v>
          </cell>
          <cell r="F1186">
            <v>5.2781021351912009E-3</v>
          </cell>
          <cell r="G1186">
            <v>4.8789989937934918E-3</v>
          </cell>
          <cell r="H1186">
            <v>3.6592492453451199E-3</v>
          </cell>
          <cell r="I1186">
            <v>2.439499496896739E-3</v>
          </cell>
          <cell r="J1186">
            <v>1.2197497484483721E-3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186.47171175513171</v>
          </cell>
          <cell r="G1187">
            <v>172.3716727568177</v>
          </cell>
          <cell r="H1187">
            <v>129.2787545676133</v>
          </cell>
          <cell r="I1187">
            <v>86.185836378408695</v>
          </cell>
          <cell r="J1187">
            <v>43.092918189204418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186.86024494281079</v>
          </cell>
          <cell r="G1188">
            <v>172.73082704811171</v>
          </cell>
          <cell r="H1188">
            <v>129.54812028608379</v>
          </cell>
          <cell r="I1188">
            <v>86.365413524055683</v>
          </cell>
          <cell r="J1188">
            <v>43.182706762027898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9.2401154128267696E-4</v>
          </cell>
          <cell r="F1189">
            <v>6.6639725282302423E-4</v>
          </cell>
          <cell r="G1189">
            <v>6.1600769418845218E-4</v>
          </cell>
          <cell r="H1189">
            <v>4.6200577064133902E-4</v>
          </cell>
          <cell r="I1189">
            <v>3.0800384709422452E-4</v>
          </cell>
          <cell r="J1189">
            <v>1.540019235471128E-4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593.76045809443519</v>
          </cell>
          <cell r="F1190">
            <v>475.00836647554792</v>
          </cell>
          <cell r="G1190">
            <v>356.25627485666149</v>
          </cell>
          <cell r="H1190">
            <v>232.17679973018551</v>
          </cell>
          <cell r="I1190">
            <v>118.75209161888699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8166.415413344268</v>
          </cell>
          <cell r="H1191">
            <v>5312.8237541797644</v>
          </cell>
          <cell r="I1191">
            <v>2685.526027958852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78.51249297470487</v>
          </cell>
          <cell r="G1192">
            <v>58.884369731028713</v>
          </cell>
          <cell r="H1192">
            <v>37.924400610455308</v>
          </cell>
          <cell r="I1192">
            <v>19.628123243676221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0.5442536401770659</v>
          </cell>
          <cell r="F1193">
            <v>0.4354029121416525</v>
          </cell>
          <cell r="G1193">
            <v>0.32655218410623987</v>
          </cell>
          <cell r="H1193">
            <v>0.20971038080944349</v>
          </cell>
          <cell r="I1193">
            <v>0.10885072803541319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8166.415413344268</v>
          </cell>
          <cell r="H1194">
            <v>5312.8237541797644</v>
          </cell>
          <cell r="I1194">
            <v>2685.526027958852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8192.8693623955296</v>
          </cell>
          <cell r="H1195">
            <v>5329.9296455549329</v>
          </cell>
          <cell r="I1195">
            <v>2694.3440109759399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1182.0489118938931</v>
          </cell>
          <cell r="F1196">
            <v>1977.0854526289679</v>
          </cell>
          <cell r="G1196">
            <v>2580.09189183439</v>
          </cell>
          <cell r="H1196">
            <v>4762.0908104749506</v>
          </cell>
          <cell r="I1196">
            <v>5344.6024450357127</v>
          </cell>
          <cell r="J1196">
            <v>5936.144539902898</v>
          </cell>
          <cell r="K1196">
            <v>5882.1679725286767</v>
          </cell>
          <cell r="L1196">
            <v>5894.0787343469146</v>
          </cell>
          <cell r="M1196">
            <v>5893.6388573444556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11746.3994218884</v>
          </cell>
          <cell r="F1197">
            <v>19646.932698051969</v>
          </cell>
          <cell r="G1197">
            <v>25639.201222311938</v>
          </cell>
          <cell r="H1197">
            <v>47322.424800103559</v>
          </cell>
          <cell r="I1197">
            <v>53111.029872701452</v>
          </cell>
          <cell r="J1197">
            <v>58989.37352773481</v>
          </cell>
          <cell r="K1197">
            <v>58452.991053692997</v>
          </cell>
          <cell r="L1197">
            <v>58571.352116698261</v>
          </cell>
          <cell r="M1197">
            <v>58566.980917744193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17416.5836030272</v>
          </cell>
          <cell r="F1198">
            <v>29433.590975098072</v>
          </cell>
          <cell r="G1198">
            <v>38789.868442353472</v>
          </cell>
          <cell r="H1198">
            <v>73568.570884186265</v>
          </cell>
          <cell r="I1198">
            <v>83113.30525094617</v>
          </cell>
          <cell r="J1198">
            <v>92806.008069699979</v>
          </cell>
          <cell r="K1198">
            <v>93873.434460820281</v>
          </cell>
          <cell r="L1198">
            <v>95078.648232285035</v>
          </cell>
          <cell r="M1198">
            <v>96082.916454238599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176.758640339571</v>
          </cell>
          <cell r="F1199">
            <v>295.6450726577138</v>
          </cell>
          <cell r="G1199">
            <v>385.81612838770218</v>
          </cell>
          <cell r="H1199">
            <v>712.10310196425826</v>
          </cell>
          <cell r="I1199">
            <v>799.20945050102989</v>
          </cell>
          <cell r="J1199">
            <v>887.66617622553292</v>
          </cell>
          <cell r="K1199">
            <v>879.59474655518341</v>
          </cell>
          <cell r="L1199">
            <v>881.37583195970092</v>
          </cell>
          <cell r="M1199">
            <v>881.31005459626999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1.169507278876452</v>
          </cell>
          <cell r="F1200">
            <v>1.9561084186488209</v>
          </cell>
          <cell r="G1200">
            <v>2.5527169115496751</v>
          </cell>
          <cell r="H1200">
            <v>4.7115646480295927</v>
          </cell>
          <cell r="I1200">
            <v>5.2878957877939552</v>
          </cell>
          <cell r="J1200">
            <v>5.8731615739622844</v>
          </cell>
          <cell r="K1200">
            <v>5.8197577022631197</v>
          </cell>
          <cell r="L1200">
            <v>5.83154208995066</v>
          </cell>
          <cell r="M1200">
            <v>5.8311068800782033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29162.9830249156</v>
          </cell>
          <cell r="F1201">
            <v>46496.867088154817</v>
          </cell>
          <cell r="G1201">
            <v>57822.213768750356</v>
          </cell>
          <cell r="H1201">
            <v>91851.876713392616</v>
          </cell>
          <cell r="I1201">
            <v>98976.744597336903</v>
          </cell>
          <cell r="J1201">
            <v>106212.06664699579</v>
          </cell>
          <cell r="K1201">
            <v>90846.861969107398</v>
          </cell>
          <cell r="L1201">
            <v>83382.983205132055</v>
          </cell>
          <cell r="M1201">
            <v>75757.299733834618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29245.208322534141</v>
          </cell>
          <cell r="F1202">
            <v>46484.183863971637</v>
          </cell>
          <cell r="G1202">
            <v>57617.56974347349</v>
          </cell>
          <cell r="H1202">
            <v>90494.814837638856</v>
          </cell>
          <cell r="I1202">
            <v>97182.966485973113</v>
          </cell>
          <cell r="J1202">
            <v>103974.80205133191</v>
          </cell>
          <cell r="K1202">
            <v>87681.642173510045</v>
          </cell>
          <cell r="L1202">
            <v>79707.693477004766</v>
          </cell>
          <cell r="M1202">
            <v>71580.492169087447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2537.2203860559698</v>
          </cell>
          <cell r="F1218">
            <v>1694.4840377377261</v>
          </cell>
          <cell r="G1218">
            <v>1382.3056262370951</v>
          </cell>
          <cell r="H1218">
            <v>834.19984998220059</v>
          </cell>
          <cell r="I1218">
            <v>417.09992499110012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42971.622773574083</v>
          </cell>
          <cell r="F1219">
            <v>38821.158899009533</v>
          </cell>
          <cell r="G1219">
            <v>31669.053923216168</v>
          </cell>
          <cell r="H1219">
            <v>8596.3868813800273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395.01487915750681</v>
          </cell>
          <cell r="F1220">
            <v>279.41424376626679</v>
          </cell>
          <cell r="G1220">
            <v>227.93716116945529</v>
          </cell>
          <cell r="H1220">
            <v>121.3476120790318</v>
          </cell>
          <cell r="I1220">
            <v>60.673806039515853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2.371593930203451</v>
          </cell>
          <cell r="F1221">
            <v>1.5515862593524801</v>
          </cell>
          <cell r="G1221">
            <v>1.2657342106087579</v>
          </cell>
          <cell r="H1221">
            <v>0.79738782399430463</v>
          </cell>
          <cell r="I1221">
            <v>0.39869391199715221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42971.622773574083</v>
          </cell>
          <cell r="F1222">
            <v>38821.158899009533</v>
          </cell>
          <cell r="G1222">
            <v>31669.053923216168</v>
          </cell>
          <cell r="H1222">
            <v>8596.3868813800273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43152.767717214432</v>
          </cell>
          <cell r="F1223">
            <v>38946.786444595338</v>
          </cell>
          <cell r="G1223">
            <v>31771.536837900599</v>
          </cell>
          <cell r="H1223">
            <v>8653.4034660291327</v>
          </cell>
          <cell r="I1223">
            <v>4326.7017330145709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8.3017973945382462E-2</v>
          </cell>
          <cell r="F1224">
            <v>0</v>
          </cell>
          <cell r="G1224">
            <v>0</v>
          </cell>
          <cell r="H1224">
            <v>5.7595365240299158E-2</v>
          </cell>
          <cell r="I1224">
            <v>2.879768262014951E-2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530.76008512315286</v>
          </cell>
          <cell r="F1233">
            <v>424.60806809852232</v>
          </cell>
          <cell r="G1233">
            <v>318.45605107389162</v>
          </cell>
          <cell r="H1233">
            <v>212.30403404926111</v>
          </cell>
          <cell r="I1233">
            <v>114.52223527093589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16521.369094912308</v>
          </cell>
          <cell r="F1234">
            <v>13217.095275929851</v>
          </cell>
          <cell r="G1234">
            <v>9912.8214569473894</v>
          </cell>
          <cell r="H1234">
            <v>6608.5476379649263</v>
          </cell>
          <cell r="I1234">
            <v>3395.7603044145799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70.668843428571449</v>
          </cell>
          <cell r="F1235">
            <v>56.535074742857148</v>
          </cell>
          <cell r="G1235">
            <v>42.40130605714284</v>
          </cell>
          <cell r="H1235">
            <v>28.26753737142857</v>
          </cell>
          <cell r="I1235">
            <v>16.22632324729063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0.17475170506403931</v>
          </cell>
          <cell r="H1236">
            <v>0.1165011367093596</v>
          </cell>
          <cell r="I1236">
            <v>7.0805895724137896E-2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16521.369094912308</v>
          </cell>
          <cell r="F1237">
            <v>13217.095275929851</v>
          </cell>
          <cell r="G1237">
            <v>9912.8214569473894</v>
          </cell>
          <cell r="H1237">
            <v>6608.5476379649263</v>
          </cell>
          <cell r="I1237">
            <v>3395.7603044145799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9933.4184474292633</v>
          </cell>
          <cell r="H1238">
            <v>6622.2789649528431</v>
          </cell>
          <cell r="I1238">
            <v>3403.458804624046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243.4562285676848</v>
          </cell>
          <cell r="F1239">
            <v>302.16300346365352</v>
          </cell>
          <cell r="G1239">
            <v>338.25371601519458</v>
          </cell>
          <cell r="H1239">
            <v>412.08892249334173</v>
          </cell>
          <cell r="I1239">
            <v>436.34004563348748</v>
          </cell>
          <cell r="J1239">
            <v>481.46116278529479</v>
          </cell>
          <cell r="K1239">
            <v>485.02547833943993</v>
          </cell>
          <cell r="L1239">
            <v>489.20045732157172</v>
          </cell>
          <cell r="M1239">
            <v>494.36763715203068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12917.787487801361</v>
          </cell>
          <cell r="F1240">
            <v>16032.768963781449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25546.32929738774</v>
          </cell>
          <cell r="K1240">
            <v>25735.451880690689</v>
          </cell>
          <cell r="L1240">
            <v>25956.976265482601</v>
          </cell>
          <cell r="M1240">
            <v>26231.146827286761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24.34562285676849</v>
          </cell>
          <cell r="F1241">
            <v>30.216300346365362</v>
          </cell>
          <cell r="G1241">
            <v>33.825371601519471</v>
          </cell>
          <cell r="H1241">
            <v>41.20889224933417</v>
          </cell>
          <cell r="I1241">
            <v>43.634004563348753</v>
          </cell>
          <cell r="J1241">
            <v>48.146116278529483</v>
          </cell>
          <cell r="K1241">
            <v>48.502547833943979</v>
          </cell>
          <cell r="L1241">
            <v>48.920045732157163</v>
          </cell>
          <cell r="M1241">
            <v>49.436763715203071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12917.787487801361</v>
          </cell>
          <cell r="F1242">
            <v>16032.768963781449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25546.32929738774</v>
          </cell>
          <cell r="K1242">
            <v>25735.451880690689</v>
          </cell>
          <cell r="L1242">
            <v>25956.976265482601</v>
          </cell>
          <cell r="M1242">
            <v>26231.146827286761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12931.12888912687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23176.114255813569</v>
          </cell>
          <cell r="J1243">
            <v>25572.71336910838</v>
          </cell>
          <cell r="K1243">
            <v>25762.03127690369</v>
          </cell>
          <cell r="L1243">
            <v>25983.784450543819</v>
          </cell>
          <cell r="M1243">
            <v>26258.238173802689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513.61633588582436</v>
          </cell>
          <cell r="F1244">
            <v>2079.7673653052289</v>
          </cell>
          <cell r="G1244">
            <v>3221.408444693297</v>
          </cell>
          <cell r="H1244">
            <v>5037.5276695150678</v>
          </cell>
          <cell r="I1244">
            <v>6387.5984749124291</v>
          </cell>
          <cell r="J1244">
            <v>7699.6736499912213</v>
          </cell>
          <cell r="K1244">
            <v>8906.2515785371543</v>
          </cell>
          <cell r="L1244">
            <v>8958.4794861904847</v>
          </cell>
          <cell r="M1244">
            <v>9002.9796320790429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67.412144085014447</v>
          </cell>
          <cell r="F1246">
            <v>272.96946669631131</v>
          </cell>
          <cell r="G1246">
            <v>422.8098583659953</v>
          </cell>
          <cell r="H1246">
            <v>661.1755066238527</v>
          </cell>
          <cell r="I1246">
            <v>838.37229983225654</v>
          </cell>
          <cell r="J1246">
            <v>1010.582166561348</v>
          </cell>
          <cell r="K1246">
            <v>1168.945519683002</v>
          </cell>
          <cell r="L1246">
            <v>1175.8004325625011</v>
          </cell>
          <cell r="M1246">
            <v>1181.6410767103739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0.51361633588582434</v>
          </cell>
          <cell r="F1247">
            <v>2.0797673653052291</v>
          </cell>
          <cell r="G1247">
            <v>3.2214084446932971</v>
          </cell>
          <cell r="H1247">
            <v>5.0375276695150673</v>
          </cell>
          <cell r="I1247">
            <v>6.387598474912429</v>
          </cell>
          <cell r="J1247">
            <v>7.6996736499912206</v>
          </cell>
          <cell r="K1247">
            <v>8.9062515785371534</v>
          </cell>
          <cell r="L1247">
            <v>8.9584794861904822</v>
          </cell>
          <cell r="M1247">
            <v>9.0029796320790432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32.929227334479911</v>
          </cell>
          <cell r="F1249">
            <v>133.33908520813151</v>
          </cell>
          <cell r="G1249">
            <v>206.53254891039899</v>
          </cell>
          <cell r="H1249">
            <v>322.96849271178468</v>
          </cell>
          <cell r="I1249">
            <v>409.52490722282312</v>
          </cell>
          <cell r="J1249">
            <v>493.64532688506222</v>
          </cell>
          <cell r="K1249">
            <v>571.00205432896337</v>
          </cell>
          <cell r="L1249">
            <v>574.35051605838748</v>
          </cell>
          <cell r="M1249">
            <v>577.20353166166774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6.7412144085014447E-2</v>
          </cell>
          <cell r="F1250">
            <v>0.27296946669631128</v>
          </cell>
          <cell r="G1250">
            <v>0.42280985836599522</v>
          </cell>
          <cell r="H1250">
            <v>0.66117550662385272</v>
          </cell>
          <cell r="I1250">
            <v>0.83837229983225647</v>
          </cell>
          <cell r="J1250">
            <v>1.0105821665613479</v>
          </cell>
          <cell r="K1250">
            <v>1.1689455196830021</v>
          </cell>
          <cell r="L1250">
            <v>1.175800432562502</v>
          </cell>
          <cell r="M1250">
            <v>1.1816410767103751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123.5330035793196</v>
          </cell>
          <cell r="F1251">
            <v>102.94416964943289</v>
          </cell>
          <cell r="G1251">
            <v>82.355335719546332</v>
          </cell>
          <cell r="H1251">
            <v>61.766501789659777</v>
          </cell>
          <cell r="I1251">
            <v>56.561061238768602</v>
          </cell>
          <cell r="J1251">
            <v>28.280530619384301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4023.3230804928562</v>
          </cell>
          <cell r="H1252">
            <v>3017.4923103696419</v>
          </cell>
          <cell r="I1252">
            <v>2179.8020298788479</v>
          </cell>
          <cell r="J1252">
            <v>1089.9010149394239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14.203561036235101</v>
          </cell>
          <cell r="F1253">
            <v>11.836300863529241</v>
          </cell>
          <cell r="G1253">
            <v>9.4690406908233893</v>
          </cell>
          <cell r="H1253">
            <v>7.1017805181175477</v>
          </cell>
          <cell r="I1253">
            <v>8.5803686901605545</v>
          </cell>
          <cell r="J1253">
            <v>4.2901843450802764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1.850260678303145E-2</v>
          </cell>
          <cell r="F1254">
            <v>1.541883898585953E-2</v>
          </cell>
          <cell r="G1254">
            <v>1.23350711886876E-2</v>
          </cell>
          <cell r="H1254">
            <v>9.2513033915157285E-3</v>
          </cell>
          <cell r="I1254">
            <v>2.9242625662836939E-2</v>
          </cell>
          <cell r="J1254">
            <v>1.462131283141848E-2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4023.3230804928562</v>
          </cell>
          <cell r="H1255">
            <v>3017.4923103696419</v>
          </cell>
          <cell r="I1255">
            <v>2179.8020298788479</v>
          </cell>
          <cell r="J1255">
            <v>1089.9010149394239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6042.3056070175653</v>
          </cell>
          <cell r="F1256">
            <v>5035.2546725146376</v>
          </cell>
          <cell r="G1256">
            <v>4028.2037380117099</v>
          </cell>
          <cell r="H1256">
            <v>3021.1528035087831</v>
          </cell>
          <cell r="I1256">
            <v>2183.7730062794858</v>
          </cell>
          <cell r="J1256">
            <v>1091.8865031397429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192.72018212232419</v>
          </cell>
          <cell r="J1264">
            <v>96.360091061162038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6605.2832332507496</v>
          </cell>
          <cell r="H1265">
            <v>4953.9624249380586</v>
          </cell>
          <cell r="I1265">
            <v>3302.6416166253748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81.347600101605479</v>
          </cell>
          <cell r="F1266">
            <v>67.789666751337919</v>
          </cell>
          <cell r="G1266">
            <v>54.231733401070343</v>
          </cell>
          <cell r="H1266">
            <v>40.673800050802747</v>
          </cell>
          <cell r="I1266">
            <v>27.115866700535161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0.39922024279243118</v>
          </cell>
          <cell r="G1267">
            <v>0.31937619423394492</v>
          </cell>
          <cell r="H1267">
            <v>0.23953214567545861</v>
          </cell>
          <cell r="I1267">
            <v>0.15968809711697249</v>
          </cell>
          <cell r="J1267">
            <v>7.9844048558486203E-2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6605.2832332507496</v>
          </cell>
          <cell r="H1268">
            <v>4953.9624249380586</v>
          </cell>
          <cell r="I1268">
            <v>3302.6416166253748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6631.080298910384</v>
          </cell>
          <cell r="H1269">
            <v>4973.3102241827883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209.68008162266699</v>
          </cell>
          <cell r="F1270">
            <v>891.93999541062851</v>
          </cell>
          <cell r="G1270">
            <v>1390.4751588694101</v>
          </cell>
          <cell r="H1270">
            <v>2183.4051080133781</v>
          </cell>
          <cell r="I1270">
            <v>2774.217014725406</v>
          </cell>
          <cell r="J1270">
            <v>3350.969764660445</v>
          </cell>
          <cell r="K1270">
            <v>3881.9930598412948</v>
          </cell>
          <cell r="L1270">
            <v>3906.1414674423572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1231.9476480390431</v>
          </cell>
          <cell r="F1271">
            <v>5240.475733481846</v>
          </cell>
          <cell r="G1271">
            <v>8169.5532945686664</v>
          </cell>
          <cell r="H1271">
            <v>12828.30856759233</v>
          </cell>
          <cell r="I1271">
            <v>16299.54595587778</v>
          </cell>
          <cell r="J1271">
            <v>19688.180623910612</v>
          </cell>
          <cell r="K1271">
            <v>22808.137915463241</v>
          </cell>
          <cell r="L1271">
            <v>22950.01869745164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29.511107398640029</v>
          </cell>
          <cell r="F1272">
            <v>125.53475177043271</v>
          </cell>
          <cell r="G1272">
            <v>195.70033276875779</v>
          </cell>
          <cell r="H1272">
            <v>307.30006464455943</v>
          </cell>
          <cell r="I1272">
            <v>390.45299694239338</v>
          </cell>
          <cell r="J1272">
            <v>471.62719438678238</v>
          </cell>
          <cell r="K1272">
            <v>546.36526857097181</v>
          </cell>
          <cell r="L1272">
            <v>549.76399984151533</v>
          </cell>
          <cell r="M1272">
            <v>552.6577841994125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0.20921239370826691</v>
          </cell>
          <cell r="F1273">
            <v>0.88995053817179459</v>
          </cell>
          <cell r="G1273">
            <v>1.3873737272882889</v>
          </cell>
          <cell r="H1273">
            <v>2.1785350594453181</v>
          </cell>
          <cell r="I1273">
            <v>2.7680291700828952</v>
          </cell>
          <cell r="J1273">
            <v>3.343495482657485</v>
          </cell>
          <cell r="K1273">
            <v>3.8733343392617221</v>
          </cell>
          <cell r="L1273">
            <v>3.8974288842436011</v>
          </cell>
          <cell r="M1273">
            <v>3.9179437210544719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1231.9476480390431</v>
          </cell>
          <cell r="F1274">
            <v>5240.475733481846</v>
          </cell>
          <cell r="G1274">
            <v>8169.5532945686664</v>
          </cell>
          <cell r="H1274">
            <v>12828.30856759233</v>
          </cell>
          <cell r="I1274">
            <v>16299.54595587778</v>
          </cell>
          <cell r="J1274">
            <v>19688.180623910612</v>
          </cell>
          <cell r="K1274">
            <v>22808.137915463241</v>
          </cell>
          <cell r="L1274">
            <v>22950.01869745164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1245.983960084405</v>
          </cell>
          <cell r="F1275">
            <v>5300.1835893947009</v>
          </cell>
          <cell r="G1275">
            <v>8262.6338727054936</v>
          </cell>
          <cell r="H1275">
            <v>12974.469114556739</v>
          </cell>
          <cell r="I1275">
            <v>16485.256374334738</v>
          </cell>
          <cell r="J1275">
            <v>19912.499771954379</v>
          </cell>
          <cell r="K1275">
            <v>23068.004591993431</v>
          </cell>
          <cell r="L1275">
            <v>23211.501906090471</v>
          </cell>
          <cell r="M1275">
            <v>23333.67993367778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2.9370801024320031E-2</v>
          </cell>
          <cell r="F1276">
            <v>0.12493791459878251</v>
          </cell>
          <cell r="G1276">
            <v>0.19476990329442151</v>
          </cell>
          <cell r="H1276">
            <v>0.30583905007414158</v>
          </cell>
          <cell r="I1276">
            <v>0.38859664354964041</v>
          </cell>
          <cell r="J1276">
            <v>0.46938490978589442</v>
          </cell>
          <cell r="K1276">
            <v>0.54376765239710045</v>
          </cell>
          <cell r="L1276">
            <v>0.54715022488188847</v>
          </cell>
          <cell r="M1276">
            <v>0.55003025115250559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69.245136000000002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1468.561984348949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1468.561984348949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1474.4201228545489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632.71284555518423</v>
          </cell>
          <cell r="F1291">
            <v>892.41156960427895</v>
          </cell>
          <cell r="G1291">
            <v>1064.781408987418</v>
          </cell>
          <cell r="H1291">
            <v>1064.781408987418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83.043560979117913</v>
          </cell>
          <cell r="F1292">
            <v>117.12901851056159</v>
          </cell>
          <cell r="G1292">
            <v>139.75255992959859</v>
          </cell>
          <cell r="H1292">
            <v>139.75255992959859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0.63271284555518403</v>
          </cell>
          <cell r="F1293">
            <v>0.8924115696042787</v>
          </cell>
          <cell r="G1293">
            <v>1.0647814089874179</v>
          </cell>
          <cell r="H1293">
            <v>1.0647814089874179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40.564802310656752</v>
          </cell>
          <cell r="F1294">
            <v>57.214736756254332</v>
          </cell>
          <cell r="G1294">
            <v>68.265798083705832</v>
          </cell>
          <cell r="H1294">
            <v>68.265798083705832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11.64081790123457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120.29197916666659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1.69320987654321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1.1640817901234571E-2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120.29197916666659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121.0875761574074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42.916247968732613</v>
          </cell>
          <cell r="G1318">
            <v>58.752474543713006</v>
          </cell>
          <cell r="H1318">
            <v>70.312843134747112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1071.761765939149</v>
          </cell>
          <cell r="G1319">
            <v>1467.2451309383259</v>
          </cell>
          <cell r="H1319">
            <v>1755.946069218418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8.5832495937465207</v>
          </cell>
          <cell r="G1320">
            <v>11.750494908742599</v>
          </cell>
          <cell r="H1320">
            <v>14.062568626949419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1071.761765939149</v>
          </cell>
          <cell r="G1321">
            <v>1467.2451309383259</v>
          </cell>
          <cell r="H1321">
            <v>1755.946069218418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1075.392480517304</v>
          </cell>
          <cell r="G1322">
            <v>1472.2155902847239</v>
          </cell>
          <cell r="H1322">
            <v>1761.8945357476171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102.15429195999531</v>
          </cell>
          <cell r="F1323">
            <v>50.241773424502497</v>
          </cell>
          <cell r="G1323">
            <v>84.956540557262855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2101.3137856171029</v>
          </cell>
          <cell r="F1324">
            <v>1033.4732793420169</v>
          </cell>
          <cell r="G1324">
            <v>1747.556039262897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20.43085839199906</v>
          </cell>
          <cell r="F1325">
            <v>10.048354684900501</v>
          </cell>
          <cell r="G1325">
            <v>16.991308111452572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2101.3137856171029</v>
          </cell>
          <cell r="F1326">
            <v>1033.4732793420169</v>
          </cell>
          <cell r="G1326">
            <v>1747.556039262897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2109.956038716919</v>
          </cell>
          <cell r="F1327">
            <v>1037.7237333737301</v>
          </cell>
          <cell r="G1327">
            <v>1754.7433625940409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62.097203404677813</v>
          </cell>
          <cell r="F1333">
            <v>80.275029220527443</v>
          </cell>
          <cell r="G1333">
            <v>91.629928414283228</v>
          </cell>
          <cell r="H1333">
            <v>112.4679153092199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3294.8776126522048</v>
          </cell>
          <cell r="F1334">
            <v>4259.3930504411856</v>
          </cell>
          <cell r="G1334">
            <v>4861.8840016618688</v>
          </cell>
          <cell r="H1334">
            <v>5967.5475863072106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6.2097203404677828</v>
          </cell>
          <cell r="F1335">
            <v>8.0275029220527472</v>
          </cell>
          <cell r="G1335">
            <v>9.162992841428327</v>
          </cell>
          <cell r="H1335">
            <v>11.246791530922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3294.8776126522048</v>
          </cell>
          <cell r="F1336">
            <v>4259.3930504411856</v>
          </cell>
          <cell r="G1336">
            <v>4861.8840016618688</v>
          </cell>
          <cell r="H1336">
            <v>5967.5475863072106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3298.280539398781</v>
          </cell>
          <cell r="F1337">
            <v>4263.7921220424714</v>
          </cell>
          <cell r="G1337">
            <v>4866.9053217389719</v>
          </cell>
          <cell r="H1337">
            <v>5973.7108280661569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E1343">
            <v>21.899795773680761</v>
          </cell>
          <cell r="G1343">
            <v>23.266349673448289</v>
          </cell>
          <cell r="H1343">
            <v>23.266349673448289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E1344">
            <v>544.13692565672147</v>
          </cell>
          <cell r="G1344">
            <v>578.09123488627858</v>
          </cell>
          <cell r="H1344">
            <v>578.09123488627858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E1345">
            <v>4.3799591547361532</v>
          </cell>
          <cell r="G1345">
            <v>4.6532699346896589</v>
          </cell>
          <cell r="H1345">
            <v>4.6532699346896589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E1346">
            <v>544.13692565672147</v>
          </cell>
          <cell r="G1346">
            <v>578.09123488627858</v>
          </cell>
          <cell r="H1346">
            <v>578.09123488627858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E1347">
            <v>545.98964837917492</v>
          </cell>
          <cell r="G1347">
            <v>580.05956806865242</v>
          </cell>
          <cell r="H1347">
            <v>580.05956806865242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54.371574074074069</v>
          </cell>
          <cell r="F1365">
            <v>45.309645061728389</v>
          </cell>
          <cell r="G1365">
            <v>36.247716049382703</v>
          </cell>
          <cell r="H1365">
            <v>27.185787037037031</v>
          </cell>
          <cell r="I1365">
            <v>27.185787037037031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561.85607499999992</v>
          </cell>
          <cell r="F1366">
            <v>468.21339583333321</v>
          </cell>
          <cell r="G1366">
            <v>374.57071666666661</v>
          </cell>
          <cell r="H1366">
            <v>280.92803750000002</v>
          </cell>
          <cell r="I1366">
            <v>280.92803750000002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7.9085925925925924</v>
          </cell>
          <cell r="F1367">
            <v>6.5904938271604916</v>
          </cell>
          <cell r="G1367">
            <v>5.2723950617283943</v>
          </cell>
          <cell r="H1367">
            <v>3.9542962962962962</v>
          </cell>
          <cell r="I1367">
            <v>3.9542962962962962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5.4371574074074072E-2</v>
          </cell>
          <cell r="F1368">
            <v>4.5309645061728389E-2</v>
          </cell>
          <cell r="G1368">
            <v>3.6247716049382712E-2</v>
          </cell>
          <cell r="H1368">
            <v>2.7185787037037029E-2</v>
          </cell>
          <cell r="I1368">
            <v>2.7185787037037029E-2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561.85607499999992</v>
          </cell>
          <cell r="F1369">
            <v>468.21339583333321</v>
          </cell>
          <cell r="G1369">
            <v>374.57071666666661</v>
          </cell>
          <cell r="H1369">
            <v>280.92803750000002</v>
          </cell>
          <cell r="I1369">
            <v>280.92803750000002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565.57212494444423</v>
          </cell>
          <cell r="F1370">
            <v>471.31010412037023</v>
          </cell>
          <cell r="G1370">
            <v>377.04808329629623</v>
          </cell>
          <cell r="H1370">
            <v>282.78606247222211</v>
          </cell>
          <cell r="I1370">
            <v>282.78606247222211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118.5436050441848</v>
          </cell>
          <cell r="H1377">
            <v>118.5436050441848</v>
          </cell>
          <cell r="I1377">
            <v>96.191554878048805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2960.4289633034432</v>
          </cell>
          <cell r="H1378">
            <v>2960.4289633034432</v>
          </cell>
          <cell r="I1378">
            <v>2402.2237638211391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23.70872100883696</v>
          </cell>
          <cell r="H1379">
            <v>23.70872100883696</v>
          </cell>
          <cell r="I1379">
            <v>19.23831097560976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2960.4289633034432</v>
          </cell>
          <cell r="H1380">
            <v>2960.4289633034432</v>
          </cell>
          <cell r="I1380">
            <v>2402.2237638211391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2970.4577522901809</v>
          </cell>
          <cell r="H1381">
            <v>2970.4577522901809</v>
          </cell>
          <cell r="I1381">
            <v>2410.3615693638212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6.0194610904804984</v>
          </cell>
          <cell r="F1382">
            <v>173.5476756566122</v>
          </cell>
          <cell r="G1382">
            <v>173.5476756566122</v>
          </cell>
          <cell r="H1382">
            <v>194.2432506287922</v>
          </cell>
          <cell r="I1382">
            <v>194.2432506287922</v>
          </cell>
          <cell r="J1382">
            <v>145.22212414762981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150.32600829959961</v>
          </cell>
          <cell r="F1383">
            <v>4334.0639533977946</v>
          </cell>
          <cell r="G1383">
            <v>4334.0639533977946</v>
          </cell>
          <cell r="H1383">
            <v>4850.9014457030362</v>
          </cell>
          <cell r="I1383">
            <v>4850.9014457030362</v>
          </cell>
          <cell r="J1383">
            <v>3626.6805137134752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1.2038922180961</v>
          </cell>
          <cell r="F1384">
            <v>34.709535131322433</v>
          </cell>
          <cell r="G1384">
            <v>34.709535131322433</v>
          </cell>
          <cell r="H1384">
            <v>38.848650125758432</v>
          </cell>
          <cell r="I1384">
            <v>38.848650125758432</v>
          </cell>
          <cell r="J1384">
            <v>29.044424829525969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150.32600829959961</v>
          </cell>
          <cell r="F1385">
            <v>4334.0639533977946</v>
          </cell>
          <cell r="G1385">
            <v>4334.0639533977946</v>
          </cell>
          <cell r="H1385">
            <v>4850.9014457030362</v>
          </cell>
          <cell r="I1385">
            <v>4850.9014457030362</v>
          </cell>
          <cell r="J1385">
            <v>3626.6805137134752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150.83525470785429</v>
          </cell>
          <cell r="F1386">
            <v>4348.7460867583432</v>
          </cell>
          <cell r="G1386">
            <v>4348.7460867583432</v>
          </cell>
          <cell r="H1386">
            <v>4867.3344247062314</v>
          </cell>
          <cell r="I1386">
            <v>4867.3344247062314</v>
          </cell>
          <cell r="J1386">
            <v>3638.9663054163661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166.83983160697991</v>
          </cell>
          <cell r="F1392">
            <v>193.64992986616519</v>
          </cell>
          <cell r="G1392">
            <v>143.36934704435319</v>
          </cell>
          <cell r="H1392">
            <v>125.2756047800125</v>
          </cell>
          <cell r="K1392">
            <v>4.076660352778597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3431.895336155575</v>
          </cell>
          <cell r="F1393">
            <v>3983.3790573470169</v>
          </cell>
          <cell r="G1393">
            <v>2949.1074687023461</v>
          </cell>
          <cell r="H1393">
            <v>2576.919190324857</v>
          </cell>
          <cell r="K1393">
            <v>83.856903456655729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33.367966321395961</v>
          </cell>
          <cell r="F1394">
            <v>38.729985973233021</v>
          </cell>
          <cell r="G1394">
            <v>28.67386940887064</v>
          </cell>
          <cell r="H1394">
            <v>25.055120956002501</v>
          </cell>
          <cell r="K1394">
            <v>0.8153320705557191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3431.895336155575</v>
          </cell>
          <cell r="F1395">
            <v>3983.3790573470169</v>
          </cell>
          <cell r="G1395">
            <v>2949.1074687023461</v>
          </cell>
          <cell r="H1395">
            <v>2576.919190324857</v>
          </cell>
          <cell r="K1395">
            <v>83.856903456655729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3446.0099859095249</v>
          </cell>
          <cell r="F1396">
            <v>3999.7618414136941</v>
          </cell>
          <cell r="G1396">
            <v>2961.2365154622971</v>
          </cell>
          <cell r="H1396">
            <v>2587.517506489246</v>
          </cell>
          <cell r="K1396">
            <v>84.20178892250081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624.90488525144815</v>
          </cell>
          <cell r="F1402">
            <v>739.22118411489043</v>
          </cell>
          <cell r="G1402">
            <v>799.37140972533268</v>
          </cell>
          <cell r="H1402">
            <v>974.40095296495019</v>
          </cell>
          <cell r="I1402">
            <v>1615.557205502221</v>
          </cell>
          <cell r="J1402">
            <v>1926.987625889062</v>
          </cell>
          <cell r="K1402">
            <v>2153.2552891784921</v>
          </cell>
          <cell r="L1402">
            <v>2175.2097352081041</v>
          </cell>
          <cell r="M1402">
            <v>2197.043263058843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33157.45321144184</v>
          </cell>
          <cell r="F1403">
            <v>39223.076029136093</v>
          </cell>
          <cell r="G1403">
            <v>42414.647000026162</v>
          </cell>
          <cell r="H1403">
            <v>51701.714564320268</v>
          </cell>
          <cell r="I1403">
            <v>85721.465323947836</v>
          </cell>
          <cell r="J1403">
            <v>102245.9634296736</v>
          </cell>
          <cell r="K1403">
            <v>114251.7256438108</v>
          </cell>
          <cell r="L1403">
            <v>115416.62855014201</v>
          </cell>
          <cell r="M1403">
            <v>116575.11553790219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62.490488525144819</v>
          </cell>
          <cell r="F1404">
            <v>73.922118411489052</v>
          </cell>
          <cell r="G1404">
            <v>79.937140972533285</v>
          </cell>
          <cell r="H1404">
            <v>97.440095296495031</v>
          </cell>
          <cell r="I1404">
            <v>161.55572055022211</v>
          </cell>
          <cell r="J1404">
            <v>192.69876258890619</v>
          </cell>
          <cell r="K1404">
            <v>215.3255289178492</v>
          </cell>
          <cell r="L1404">
            <v>217.5209735208104</v>
          </cell>
          <cell r="M1404">
            <v>219.70432630588431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33157.45321144184</v>
          </cell>
          <cell r="F1405">
            <v>39223.076029136093</v>
          </cell>
          <cell r="G1405">
            <v>42414.647000026162</v>
          </cell>
          <cell r="H1405">
            <v>51701.714564320268</v>
          </cell>
          <cell r="I1405">
            <v>85721.465323947836</v>
          </cell>
          <cell r="J1405">
            <v>102245.9634296736</v>
          </cell>
          <cell r="K1405">
            <v>114251.7256438108</v>
          </cell>
          <cell r="L1405">
            <v>115416.62855014201</v>
          </cell>
          <cell r="M1405">
            <v>116575.11553790219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33191.697999153628</v>
          </cell>
          <cell r="F1406">
            <v>39263.585350025598</v>
          </cell>
          <cell r="G1406">
            <v>42458.452553279123</v>
          </cell>
          <cell r="H1406">
            <v>51755.111736542749</v>
          </cell>
          <cell r="I1406">
            <v>85809.997858809351</v>
          </cell>
          <cell r="J1406">
            <v>102351.5623515723</v>
          </cell>
          <cell r="K1406">
            <v>114369.7240336578</v>
          </cell>
          <cell r="L1406">
            <v>115535.8300436314</v>
          </cell>
          <cell r="M1406">
            <v>116695.51350871781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365.92929216867469</v>
          </cell>
          <cell r="G1407">
            <v>310.60092732736092</v>
          </cell>
          <cell r="H1407">
            <v>365.92929216867469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9092.1231460843355</v>
          </cell>
          <cell r="G1408">
            <v>7717.3977076604933</v>
          </cell>
          <cell r="H1408">
            <v>9092.1231460843355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73.185858433734921</v>
          </cell>
          <cell r="G1409">
            <v>62.120185465472183</v>
          </cell>
          <cell r="H1409">
            <v>73.185858433734921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9092.1231460843355</v>
          </cell>
          <cell r="G1410">
            <v>7717.3977076604933</v>
          </cell>
          <cell r="H1410">
            <v>9092.1231460843355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9123.0807642018081</v>
          </cell>
          <cell r="G1411">
            <v>7743.6745461123892</v>
          </cell>
          <cell r="H1411">
            <v>9123.0807642018081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F1412">
            <v>438.04260649371031</v>
          </cell>
          <cell r="G1412">
            <v>438.04260649371031</v>
          </cell>
          <cell r="H1412">
            <v>438.04260649371031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F1413">
            <v>10883.89862934705</v>
          </cell>
          <cell r="G1413">
            <v>10883.89862934705</v>
          </cell>
          <cell r="H1413">
            <v>10883.89862934705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F1414">
            <v>87.608521298742033</v>
          </cell>
          <cell r="G1414">
            <v>87.608521298742033</v>
          </cell>
          <cell r="H1414">
            <v>87.608521298742033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F1415">
            <v>10883.89862934705</v>
          </cell>
          <cell r="G1415">
            <v>10883.89862934705</v>
          </cell>
          <cell r="H1415">
            <v>10883.89862934705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F1416">
            <v>10920.957033856421</v>
          </cell>
          <cell r="G1416">
            <v>10920.957033856421</v>
          </cell>
          <cell r="H1416">
            <v>10920.957033856421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6597.3206430019718</v>
          </cell>
          <cell r="F1417">
            <v>5766.4702304526736</v>
          </cell>
          <cell r="G1417">
            <v>5557.6356148368013</v>
          </cell>
          <cell r="H1417">
            <v>4210.1429135802464</v>
          </cell>
          <cell r="I1417">
            <v>2806.76194238683</v>
          </cell>
          <cell r="J1417">
            <v>1403.380971193415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865.89833439400877</v>
          </cell>
          <cell r="F1418">
            <v>756.8492177469135</v>
          </cell>
          <cell r="G1418">
            <v>729.43967444733028</v>
          </cell>
          <cell r="H1418">
            <v>552.58125740740729</v>
          </cell>
          <cell r="I1418">
            <v>368.3875049382716</v>
          </cell>
          <cell r="J1418">
            <v>184.1937524691358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6.5973206430019733</v>
          </cell>
          <cell r="F1419">
            <v>5.7664702304526738</v>
          </cell>
          <cell r="G1419">
            <v>5.5576356148368014</v>
          </cell>
          <cell r="H1419">
            <v>4.2101429135802464</v>
          </cell>
          <cell r="I1419">
            <v>2.8067619423868302</v>
          </cell>
          <cell r="J1419">
            <v>1.4033809711934151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422.97071972446389</v>
          </cell>
          <cell r="F1420">
            <v>369.70282264989697</v>
          </cell>
          <cell r="G1420">
            <v>356.31391335622448</v>
          </cell>
          <cell r="H1420">
            <v>269.92278754691353</v>
          </cell>
          <cell r="I1420">
            <v>179.94852503127569</v>
          </cell>
          <cell r="J1420">
            <v>89.974262515637847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1794.183243342557</v>
          </cell>
          <cell r="I1421">
            <v>4829.8233264635182</v>
          </cell>
          <cell r="J1421">
            <v>7472.3821199069034</v>
          </cell>
          <cell r="K1421">
            <v>7116.6516268304749</v>
          </cell>
          <cell r="L1421">
            <v>6947.9378095886159</v>
          </cell>
          <cell r="M1421">
            <v>6685.7911696934516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235.48655068871059</v>
          </cell>
          <cell r="I1422">
            <v>633.91431159833678</v>
          </cell>
          <cell r="J1422">
            <v>980.75015323778098</v>
          </cell>
          <cell r="K1422">
            <v>934.06052602149975</v>
          </cell>
          <cell r="L1422">
            <v>911.91683750850598</v>
          </cell>
          <cell r="M1422">
            <v>877.51009102226567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1.7941832433425571</v>
          </cell>
          <cell r="I1423">
            <v>4.8298233264635186</v>
          </cell>
          <cell r="J1423">
            <v>7.4723821199069036</v>
          </cell>
          <cell r="K1423">
            <v>7.1166516268304747</v>
          </cell>
          <cell r="L1423">
            <v>6.9479378095886162</v>
          </cell>
          <cell r="M1423">
            <v>6.6857911696934522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115.0295731887997</v>
          </cell>
          <cell r="I1424">
            <v>309.6520480178923</v>
          </cell>
          <cell r="J1424">
            <v>479.07309866253132</v>
          </cell>
          <cell r="K1424">
            <v>456.26632742516881</v>
          </cell>
          <cell r="L1424">
            <v>445.44966281725021</v>
          </cell>
          <cell r="M1424">
            <v>428.64278636697151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52.532921810699598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2577.069339506173</v>
          </cell>
          <cell r="I1426">
            <v>904.23485596707803</v>
          </cell>
          <cell r="J1426">
            <v>452.11742798353907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5.2532921810699601E-2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2577.069339506173</v>
          </cell>
          <cell r="I1429">
            <v>904.23485596707803</v>
          </cell>
          <cell r="J1429">
            <v>452.11742798353907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</v>
          </cell>
          <cell r="L1431">
            <v>113.3581071369042</v>
          </cell>
          <cell r="M1431">
            <v>48.630627961729438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975.60109115006605</v>
          </cell>
          <cell r="L1432">
            <v>975.60109115006583</v>
          </cell>
          <cell r="M1432">
            <v>418.53286810335698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16.488451947186071</v>
          </cell>
          <cell r="L1433">
            <v>16.488451947186071</v>
          </cell>
          <cell r="M1433">
            <v>7.0735458853424644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</v>
          </cell>
          <cell r="L1434">
            <v>0.1133581071369042</v>
          </cell>
          <cell r="M1434">
            <v>4.8630627961729442E-2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975.60109115006605</v>
          </cell>
          <cell r="L1435">
            <v>975.60109115006583</v>
          </cell>
          <cell r="M1435">
            <v>418.53286810335698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983.34860250874999</v>
          </cell>
          <cell r="L1436">
            <v>983.34860250874999</v>
          </cell>
          <cell r="M1436">
            <v>421.85655047623231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5.1137022222222202</v>
          </cell>
          <cell r="F1437">
            <v>2.2428518518518512</v>
          </cell>
          <cell r="G1437">
            <v>1.7942814814814809</v>
          </cell>
          <cell r="H1437">
            <v>2.556851111111111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60.750416666666659</v>
          </cell>
          <cell r="I1442">
            <v>40.500277777777761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1517.1404055555561</v>
          </cell>
          <cell r="I1443">
            <v>1011.426937037037</v>
          </cell>
          <cell r="J1443">
            <v>505.71346851851831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8.1000555555555511</v>
          </cell>
          <cell r="J1444">
            <v>4.0500277777777756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1517.1404055555561</v>
          </cell>
          <cell r="I1445">
            <v>1011.426937037037</v>
          </cell>
          <cell r="J1445">
            <v>505.71346851851831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1522.2798908055549</v>
          </cell>
          <cell r="I1446">
            <v>1014.853260537037</v>
          </cell>
          <cell r="J1446">
            <v>507.42663026851829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40.315342030324373</v>
          </cell>
          <cell r="G1447">
            <v>127.42228838322031</v>
          </cell>
          <cell r="H1447">
            <v>164.4230635503454</v>
          </cell>
          <cell r="I1447">
            <v>193.6184509977455</v>
          </cell>
          <cell r="J1447">
            <v>95.454787240554637</v>
          </cell>
          <cell r="K1447">
            <v>70.589793081109519</v>
          </cell>
          <cell r="L1447">
            <v>59.906227443077732</v>
          </cell>
          <cell r="M1447">
            <v>48.364557051315018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1006.8084749706341</v>
          </cell>
          <cell r="G1448">
            <v>3182.1592818902868</v>
          </cell>
          <cell r="H1448">
            <v>4106.1919737306262</v>
          </cell>
          <cell r="I1448">
            <v>4835.2981162503629</v>
          </cell>
          <cell r="J1448">
            <v>2383.8242200207842</v>
          </cell>
          <cell r="K1448">
            <v>1762.8624325455751</v>
          </cell>
          <cell r="L1448">
            <v>1496.058186678461</v>
          </cell>
          <cell r="M1448">
            <v>1207.824204761507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8.0630684060648736</v>
          </cell>
          <cell r="G1449">
            <v>25.484457676644048</v>
          </cell>
          <cell r="H1449">
            <v>32.884612710069078</v>
          </cell>
          <cell r="I1449">
            <v>38.72369019954909</v>
          </cell>
          <cell r="J1449">
            <v>19.09095744811092</v>
          </cell>
          <cell r="K1449">
            <v>14.1179586162219</v>
          </cell>
          <cell r="L1449">
            <v>11.98124548861554</v>
          </cell>
          <cell r="M1449">
            <v>9.6729114102630014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1006.8084749706341</v>
          </cell>
          <cell r="G1450">
            <v>3182.1592818902868</v>
          </cell>
          <cell r="H1450">
            <v>4106.1919737306262</v>
          </cell>
          <cell r="I1450">
            <v>4835.2981162503629</v>
          </cell>
          <cell r="J1450">
            <v>2383.8242200207842</v>
          </cell>
          <cell r="K1450">
            <v>1762.8624325455751</v>
          </cell>
          <cell r="L1450">
            <v>1496.058186678461</v>
          </cell>
          <cell r="M1450">
            <v>1207.824204761507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1010.2191529064</v>
          </cell>
          <cell r="G1451">
            <v>3192.9392074875082</v>
          </cell>
          <cell r="H1451">
            <v>4120.1021649069862</v>
          </cell>
          <cell r="I1451">
            <v>4851.6782372047728</v>
          </cell>
          <cell r="J1451">
            <v>2391.899695021335</v>
          </cell>
          <cell r="K1451">
            <v>1768.834329040237</v>
          </cell>
          <cell r="L1451">
            <v>1501.1262535201449</v>
          </cell>
          <cell r="M1451">
            <v>1211.915846288048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324.51555787037017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2.5241851851851851</v>
          </cell>
          <cell r="H1454">
            <v>3.596963888888888</v>
          </cell>
          <cell r="I1454">
            <v>1.262092592592593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324.51555787037017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391.02026494444431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81.995859053497938</v>
          </cell>
          <cell r="G1457">
            <v>65.596687242798339</v>
          </cell>
          <cell r="H1457">
            <v>49.197515432098761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9.8395030864197537</v>
          </cell>
          <cell r="F1459">
            <v>8.1995859053497924</v>
          </cell>
          <cell r="G1459">
            <v>6.5596687242798328</v>
          </cell>
          <cell r="H1459">
            <v>4.919751543209876</v>
          </cell>
          <cell r="I1459">
            <v>3.279834362139916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5226.2323853456801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1742.077461781892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66.537985210851772</v>
          </cell>
          <cell r="F1462">
            <v>62.165896707818924</v>
          </cell>
          <cell r="G1462">
            <v>73.34420312812172</v>
          </cell>
          <cell r="H1462">
            <v>100.91398076418641</v>
          </cell>
          <cell r="I1462">
            <v>120.76524077942111</v>
          </cell>
          <cell r="J1462">
            <v>45.303305208857353</v>
          </cell>
          <cell r="K1462">
            <v>287.72374259666401</v>
          </cell>
          <cell r="L1462">
            <v>236.81158351574041</v>
          </cell>
          <cell r="M1462">
            <v>280.59953568440682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3530.505495287794</v>
          </cell>
          <cell r="F1463">
            <v>3298.5224793168718</v>
          </cell>
          <cell r="G1463">
            <v>3891.643417978139</v>
          </cell>
          <cell r="H1463">
            <v>5354.4958193477287</v>
          </cell>
          <cell r="I1463">
            <v>6407.803675756084</v>
          </cell>
          <cell r="J1463">
            <v>2403.7933743819722</v>
          </cell>
          <cell r="K1463">
            <v>15266.621782178991</v>
          </cell>
          <cell r="L1463">
            <v>12565.22262134519</v>
          </cell>
          <cell r="M1463">
            <v>14888.61136341462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6.6537985210851769</v>
          </cell>
          <cell r="F1464">
            <v>6.2165896707818931</v>
          </cell>
          <cell r="G1464">
            <v>7.3344203128121723</v>
          </cell>
          <cell r="H1464">
            <v>10.09139807641863</v>
          </cell>
          <cell r="I1464">
            <v>12.076524077942111</v>
          </cell>
          <cell r="J1464">
            <v>4.5303305208857374</v>
          </cell>
          <cell r="K1464">
            <v>28.7723742596664</v>
          </cell>
          <cell r="L1464">
            <v>23.681158351574052</v>
          </cell>
          <cell r="M1464">
            <v>28.05995356844068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3530.505495287794</v>
          </cell>
          <cell r="F1465">
            <v>3298.5224793168718</v>
          </cell>
          <cell r="G1465">
            <v>3891.643417978139</v>
          </cell>
          <cell r="H1465">
            <v>5354.4958193477287</v>
          </cell>
          <cell r="I1465">
            <v>6407.803675756084</v>
          </cell>
          <cell r="J1465">
            <v>2403.7933743819722</v>
          </cell>
          <cell r="K1465">
            <v>15266.621782178991</v>
          </cell>
          <cell r="L1465">
            <v>12565.22262134519</v>
          </cell>
          <cell r="M1465">
            <v>14888.61136341462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3534.1517768773501</v>
          </cell>
          <cell r="F1466">
            <v>3301.9291704564598</v>
          </cell>
          <cell r="G1466">
            <v>3895.6626803095601</v>
          </cell>
          <cell r="H1466">
            <v>5360.0259054936059</v>
          </cell>
          <cell r="I1466">
            <v>6414.4216109507979</v>
          </cell>
          <cell r="J1466">
            <v>2406.2759955074171</v>
          </cell>
          <cell r="K1466">
            <v>15282.38904327329</v>
          </cell>
          <cell r="L1466">
            <v>12578.199896121851</v>
          </cell>
          <cell r="M1466">
            <v>14903.988217970131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</v>
          </cell>
          <cell r="I1467">
            <v>117.098487654321</v>
          </cell>
          <cell r="J1467">
            <v>58.549243827160481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8728.521269753086</v>
          </cell>
          <cell r="F1468">
            <v>7273.7677247942374</v>
          </cell>
          <cell r="G1468">
            <v>5819.0141798353916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70.259092592592594</v>
          </cell>
          <cell r="F1469">
            <v>58.549243827160481</v>
          </cell>
          <cell r="G1469">
            <v>46.839395061728389</v>
          </cell>
          <cell r="H1469">
            <v>35.12954629629629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8728.521269753086</v>
          </cell>
          <cell r="F1470">
            <v>7273.7677247942374</v>
          </cell>
          <cell r="G1470">
            <v>5819.0141798353916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8758.2408659197554</v>
          </cell>
          <cell r="F1471">
            <v>7298.5340549331258</v>
          </cell>
          <cell r="G1471">
            <v>5838.8272439465027</v>
          </cell>
          <cell r="H1471">
            <v>4379.1204329598777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67.392680101736417</v>
          </cell>
          <cell r="H1472">
            <v>274.69085978010719</v>
          </cell>
          <cell r="I1472">
            <v>117.842378845666</v>
          </cell>
          <cell r="J1472">
            <v>72.793077841728419</v>
          </cell>
          <cell r="K1472">
            <v>72.793077841728419</v>
          </cell>
          <cell r="L1472">
            <v>31.314758014932231</v>
          </cell>
          <cell r="M1472">
            <v>63.863547728248349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1674.4834582611441</v>
          </cell>
          <cell r="H1473">
            <v>6825.1522293363996</v>
          </cell>
          <cell r="I1473">
            <v>2927.9903063853139</v>
          </cell>
          <cell r="J1473">
            <v>1808.665340774146</v>
          </cell>
          <cell r="K1473">
            <v>1808.665340774146</v>
          </cell>
          <cell r="L1473">
            <v>778.06735414434945</v>
          </cell>
          <cell r="M1473">
            <v>1586.796282554544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13.478536020347279</v>
          </cell>
          <cell r="H1474">
            <v>54.938171956021428</v>
          </cell>
          <cell r="I1474">
            <v>23.568475769133201</v>
          </cell>
          <cell r="J1474">
            <v>14.558615568345679</v>
          </cell>
          <cell r="K1474">
            <v>14.558615568345679</v>
          </cell>
          <cell r="L1474">
            <v>6.2629516029864449</v>
          </cell>
          <cell r="M1474">
            <v>12.77270954564967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1674.4834582611441</v>
          </cell>
          <cell r="H1475">
            <v>6825.1522293363996</v>
          </cell>
          <cell r="I1475">
            <v>2927.9903063853139</v>
          </cell>
          <cell r="J1475">
            <v>1808.665340774146</v>
          </cell>
          <cell r="K1475">
            <v>1808.665340774146</v>
          </cell>
          <cell r="L1475">
            <v>778.06735414434945</v>
          </cell>
          <cell r="M1475">
            <v>1586.796282554544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1680.184878997751</v>
          </cell>
          <cell r="H1476">
            <v>6848.3910760737963</v>
          </cell>
          <cell r="I1476">
            <v>2937.9597716356579</v>
          </cell>
          <cell r="J1476">
            <v>1814.823635159556</v>
          </cell>
          <cell r="K1476">
            <v>1814.823635159556</v>
          </cell>
          <cell r="L1476">
            <v>780.71658267241287</v>
          </cell>
          <cell r="M1476">
            <v>1592.1991386923539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13.495637195122519</v>
          </cell>
          <cell r="F1477">
            <v>10.79650975609756</v>
          </cell>
          <cell r="G1477">
            <v>8.0973823170731727</v>
          </cell>
          <cell r="H1477">
            <v>5.3982548780487791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277.60525710367028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2.6991274390245028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277.60525710367028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278.74698801037761</v>
          </cell>
          <cell r="F1481">
            <v>222.99759040829269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14.50650731707317</v>
          </cell>
          <cell r="H1487">
            <v>14.50650731707297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2437.4317144390252</v>
          </cell>
          <cell r="F1488">
            <v>1026.2870376585361</v>
          </cell>
          <cell r="G1488">
            <v>769.71527824390228</v>
          </cell>
          <cell r="H1488">
            <v>769.71527824389182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1.450650731707317</v>
          </cell>
          <cell r="H1489">
            <v>1.450650731707297</v>
          </cell>
          <cell r="I1489">
            <v>0.48355024390243878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2437.4317144390252</v>
          </cell>
          <cell r="F1490">
            <v>1026.2870376585361</v>
          </cell>
          <cell r="G1490">
            <v>769.71527824390228</v>
          </cell>
          <cell r="H1490">
            <v>769.71527824389182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770.51023484487791</v>
          </cell>
          <cell r="H1491">
            <v>770.51023484486745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55.116511507691023</v>
          </cell>
          <cell r="F1492">
            <v>77.305453491458763</v>
          </cell>
          <cell r="G1492">
            <v>98.42517382018255</v>
          </cell>
          <cell r="H1492">
            <v>103.2980097332496</v>
          </cell>
          <cell r="I1492">
            <v>47.411581950684578</v>
          </cell>
          <cell r="J1492">
            <v>39.840616074589242</v>
          </cell>
          <cell r="K1492">
            <v>114.9696229560312</v>
          </cell>
          <cell r="L1492">
            <v>122.61055286697891</v>
          </cell>
          <cell r="M1492">
            <v>124.2620705714719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2924.4821005980862</v>
          </cell>
          <cell r="F1493">
            <v>4101.8273622568022</v>
          </cell>
          <cell r="G1493">
            <v>5222.4397228988864</v>
          </cell>
          <cell r="H1493">
            <v>5480.9923964462259</v>
          </cell>
          <cell r="I1493">
            <v>2515.658538303323</v>
          </cell>
          <cell r="J1493">
            <v>2113.9430889177052</v>
          </cell>
          <cell r="K1493">
            <v>6100.288194047017</v>
          </cell>
          <cell r="L1493">
            <v>6505.7159351218988</v>
          </cell>
          <cell r="M1493">
            <v>6593.3454645223001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5.5116511507691017</v>
          </cell>
          <cell r="F1494">
            <v>7.7305453491458778</v>
          </cell>
          <cell r="G1494">
            <v>9.8425173820182561</v>
          </cell>
          <cell r="H1494">
            <v>10.32980097332497</v>
          </cell>
          <cell r="I1494">
            <v>4.7411581950684587</v>
          </cell>
          <cell r="J1494">
            <v>3.9840616074589241</v>
          </cell>
          <cell r="K1494">
            <v>11.496962295603121</v>
          </cell>
          <cell r="L1494">
            <v>12.261055286697889</v>
          </cell>
          <cell r="M1494">
            <v>12.42620705714719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2924.4821005980862</v>
          </cell>
          <cell r="F1495">
            <v>4101.8273622568022</v>
          </cell>
          <cell r="G1495">
            <v>5222.4397228988864</v>
          </cell>
          <cell r="H1495">
            <v>5480.9923964462259</v>
          </cell>
          <cell r="I1495">
            <v>2515.658538303323</v>
          </cell>
          <cell r="J1495">
            <v>2113.9430889177052</v>
          </cell>
          <cell r="K1495">
            <v>6100.288194047017</v>
          </cell>
          <cell r="L1495">
            <v>6505.7159351218988</v>
          </cell>
          <cell r="M1495">
            <v>6593.3454645223001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2927.5024854287071</v>
          </cell>
          <cell r="F1496">
            <v>4106.0637011081344</v>
          </cell>
          <cell r="G1496">
            <v>5227.8334224242326</v>
          </cell>
          <cell r="H1496">
            <v>5486.6531273796081</v>
          </cell>
          <cell r="I1496">
            <v>2518.2566929942209</v>
          </cell>
          <cell r="J1496">
            <v>2116.1263546785922</v>
          </cell>
          <cell r="K1496">
            <v>6106.588529385007</v>
          </cell>
          <cell r="L1496">
            <v>6512.4349934190104</v>
          </cell>
          <cell r="M1496">
            <v>6600.1550259896194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34.043048780487638</v>
          </cell>
          <cell r="F1497">
            <v>27.234439024390241</v>
          </cell>
          <cell r="G1497">
            <v>20.425829268292691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845.85628536584989</v>
          </cell>
          <cell r="F1498">
            <v>676.68502829268311</v>
          </cell>
          <cell r="G1498">
            <v>507.51377121951231</v>
          </cell>
          <cell r="H1498">
            <v>338.34251414634161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6.8086097560975274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845.85628536584989</v>
          </cell>
          <cell r="F1500">
            <v>676.68502829268311</v>
          </cell>
          <cell r="G1500">
            <v>507.51377121951231</v>
          </cell>
          <cell r="H1500">
            <v>338.34251414634161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848.73632729267899</v>
          </cell>
          <cell r="F1501">
            <v>678.98906183414647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35.717285647058702</v>
          </cell>
          <cell r="G1507">
            <v>25.415322352941178</v>
          </cell>
          <cell r="H1507">
            <v>17.858642823529308</v>
          </cell>
          <cell r="I1507">
            <v>8.47177411764706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4.6878937411764552</v>
          </cell>
          <cell r="G1508">
            <v>3.3357610588235311</v>
          </cell>
          <cell r="H1508">
            <v>2.3439468705882218</v>
          </cell>
          <cell r="I1508">
            <v>1.111920352941177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3.5717285647058707E-2</v>
          </cell>
          <cell r="G1509">
            <v>2.541532235294118E-2</v>
          </cell>
          <cell r="H1509">
            <v>1.7858642823529312E-2</v>
          </cell>
          <cell r="I1509">
            <v>8.4717741176470619E-3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2.2899244760470521</v>
          </cell>
          <cell r="G1510">
            <v>1.629439854352942</v>
          </cell>
          <cell r="H1510">
            <v>1.1449622380235229</v>
          </cell>
          <cell r="I1510">
            <v>0.54314661811764731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8.4539011764705876</v>
          </cell>
          <cell r="G1515">
            <v>6.3404258823529407</v>
          </cell>
          <cell r="H1515">
            <v>4.2269505882352956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72.757347670588231</v>
          </cell>
          <cell r="G1516">
            <v>54.568010752941177</v>
          </cell>
          <cell r="H1516">
            <v>36.378673835294109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0.61482917647058832</v>
          </cell>
          <cell r="I1517">
            <v>0.30741458823529422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8.4539011764705897E-3</v>
          </cell>
          <cell r="G1518">
            <v>6.3404258823529427E-3</v>
          </cell>
          <cell r="H1518">
            <v>4.2269505882352957E-3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72.757347670588231</v>
          </cell>
          <cell r="G1519">
            <v>54.568010752941177</v>
          </cell>
          <cell r="H1519">
            <v>36.378673835294109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55.001350041882347</v>
          </cell>
          <cell r="H1520">
            <v>36.667566694588253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510.91843840000001</v>
          </cell>
          <cell r="G1522">
            <v>383.1888287999999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5.1146400000000014</v>
          </cell>
          <cell r="F1523">
            <v>4.0917119999999993</v>
          </cell>
          <cell r="G1523">
            <v>3.068784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510.91843840000001</v>
          </cell>
          <cell r="G1524">
            <v>383.1888287999999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512.64923257599992</v>
          </cell>
          <cell r="G1525">
            <v>384.48692443199991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9.7349069999999909</v>
          </cell>
          <cell r="H1531">
            <v>6.462930000000001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685.84613159999992</v>
          </cell>
          <cell r="G1532">
            <v>516.53416541999945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0.97349069999999915</v>
          </cell>
          <cell r="H1533">
            <v>0.64629300000000023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685.84613159999992</v>
          </cell>
          <cell r="G1534">
            <v>516.53416541999945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517.06763832359945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8829.3704422085884</v>
          </cell>
          <cell r="H1541">
            <v>5886.2469614723923</v>
          </cell>
          <cell r="I1541">
            <v>2943.1234807361961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5.8862469614723931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754.76401663479737</v>
          </cell>
          <cell r="G1544">
            <v>566.07301247609814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19.476355000000002</v>
          </cell>
          <cell r="F1550">
            <v>19.47635499999997</v>
          </cell>
          <cell r="G1550">
            <v>18.502537249999989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1033.4153963000001</v>
          </cell>
          <cell r="F1551">
            <v>1033.4153962999981</v>
          </cell>
          <cell r="G1551">
            <v>981.7446264849998</v>
          </cell>
          <cell r="H1551">
            <v>490.87231324250013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1.9476355000000001</v>
          </cell>
          <cell r="F1552">
            <v>1.9476354999999961</v>
          </cell>
          <cell r="G1552">
            <v>1.850253725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1033.4153963000001</v>
          </cell>
          <cell r="F1553">
            <v>1033.4153962999981</v>
          </cell>
          <cell r="G1553">
            <v>981.7446264849998</v>
          </cell>
          <cell r="H1553">
            <v>490.87231324250013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1034.4827005540001</v>
          </cell>
          <cell r="F1554">
            <v>1034.482700553998</v>
          </cell>
          <cell r="G1554">
            <v>982.75856552629978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  <cell r="E1555">
            <v>2674.5154285714279</v>
          </cell>
          <cell r="F1555">
            <v>2005.8865714285721</v>
          </cell>
          <cell r="G1555">
            <v>1337.257714285714</v>
          </cell>
          <cell r="H1555">
            <v>1270.394828571428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  <cell r="E1556">
            <v>351.03014999999999</v>
          </cell>
          <cell r="F1556">
            <v>263.27261249999998</v>
          </cell>
          <cell r="G1556">
            <v>175.515075</v>
          </cell>
          <cell r="H1556">
            <v>166.7393212499999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  <cell r="E1557">
            <v>2.674515428571429</v>
          </cell>
          <cell r="F1557">
            <v>2.005886571428571</v>
          </cell>
          <cell r="G1557">
            <v>1.337257714285714</v>
          </cell>
          <cell r="H1557">
            <v>1.2703948285714279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  <cell r="E1558">
            <v>171.46987041428571</v>
          </cell>
          <cell r="F1558">
            <v>128.6024028107143</v>
          </cell>
          <cell r="G1558">
            <v>85.73493520714284</v>
          </cell>
          <cell r="H1558">
            <v>81.448188446785693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  <cell r="E1559">
            <v>22.85356071428571</v>
          </cell>
          <cell r="F1559">
            <v>17.14017053571429</v>
          </cell>
          <cell r="G1559">
            <v>11.42678035714286</v>
          </cell>
          <cell r="H1559">
            <v>5.7133901785714283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  <cell r="E1560">
            <v>196.6860538928571</v>
          </cell>
          <cell r="F1560">
            <v>147.51454041964291</v>
          </cell>
          <cell r="G1560">
            <v>98.343026946428566</v>
          </cell>
          <cell r="H1560">
            <v>49.171513473214269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  <cell r="E1561">
            <v>3.3241542857142852</v>
          </cell>
          <cell r="F1561">
            <v>2.493115714285715</v>
          </cell>
          <cell r="G1561">
            <v>1.662077142857143</v>
          </cell>
          <cell r="H1561">
            <v>0.83103857142857118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  <cell r="E1562">
            <v>2.2853560714285709E-2</v>
          </cell>
          <cell r="F1562">
            <v>1.7140170535714289E-2</v>
          </cell>
          <cell r="G1562">
            <v>1.142678035714286E-2</v>
          </cell>
          <cell r="H1562">
            <v>5.7133901785714281E-3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  <cell r="E1563">
            <v>196.6860538928571</v>
          </cell>
          <cell r="F1563">
            <v>147.51454041964291</v>
          </cell>
          <cell r="G1563">
            <v>98.343026946428566</v>
          </cell>
          <cell r="H1563">
            <v>49.171513473214269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  <cell r="E1564">
            <v>198.24799088785699</v>
          </cell>
          <cell r="F1564">
            <v>148.6859931658928</v>
          </cell>
          <cell r="G1564">
            <v>99.123995443928536</v>
          </cell>
          <cell r="H1564">
            <v>49.561997721964268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  <cell r="E1565">
            <v>88.117116666666661</v>
          </cell>
          <cell r="F1565">
            <v>66.087837499999992</v>
          </cell>
          <cell r="G1565">
            <v>66.087837499999978</v>
          </cell>
          <cell r="H1565">
            <v>22.029279166666669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  <cell r="E1566">
            <v>2121.2727218888881</v>
          </cell>
          <cell r="F1566">
            <v>1590.954541416666</v>
          </cell>
          <cell r="G1566">
            <v>1590.954541416666</v>
          </cell>
          <cell r="H1566">
            <v>530.31818047222214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  <cell r="E1567">
            <v>17.623423333333331</v>
          </cell>
          <cell r="F1567">
            <v>13.217567499999999</v>
          </cell>
          <cell r="G1567">
            <v>13.217567499999991</v>
          </cell>
          <cell r="H1567">
            <v>4.4058558333333337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  <cell r="E1568">
            <v>2121.2727218888881</v>
          </cell>
          <cell r="F1568">
            <v>1590.954541416666</v>
          </cell>
          <cell r="G1568">
            <v>1590.954541416666</v>
          </cell>
          <cell r="H1568">
            <v>530.31818047222214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  <cell r="E1569">
            <v>2128.727429958888</v>
          </cell>
          <cell r="F1569">
            <v>1596.545572469166</v>
          </cell>
          <cell r="G1569">
            <v>1596.545572469166</v>
          </cell>
          <cell r="H1569">
            <v>532.18185748972212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  <cell r="E1570">
            <v>197.2244763157895</v>
          </cell>
          <cell r="F1570">
            <v>147.91835723684221</v>
          </cell>
          <cell r="G1570">
            <v>98.612238157894737</v>
          </cell>
          <cell r="H1570">
            <v>49.306119078947368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  <cell r="E1571">
            <v>4056.9074778157892</v>
          </cell>
          <cell r="F1571">
            <v>3042.680608361843</v>
          </cell>
          <cell r="G1571">
            <v>2028.4537389078939</v>
          </cell>
          <cell r="H1571">
            <v>1014.226869453947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  <cell r="E1572">
            <v>39.444895263157868</v>
          </cell>
          <cell r="F1572">
            <v>29.58367144736842</v>
          </cell>
          <cell r="G1572">
            <v>19.722447631578941</v>
          </cell>
          <cell r="H1572">
            <v>9.8612238157894705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  <cell r="E1573">
            <v>4056.9074778157892</v>
          </cell>
          <cell r="F1573">
            <v>3042.680608361843</v>
          </cell>
          <cell r="G1573">
            <v>2028.4537389078939</v>
          </cell>
          <cell r="H1573">
            <v>1014.226869453947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  <cell r="E1574">
            <v>4073.592668512104</v>
          </cell>
          <cell r="F1574">
            <v>3055.19450138408</v>
          </cell>
          <cell r="G1574">
            <v>2036.796334256052</v>
          </cell>
          <cell r="H1574">
            <v>1018.398167128026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505.81307537830168</v>
          </cell>
          <cell r="F1575">
            <v>219.51898618421049</v>
          </cell>
          <cell r="G1575">
            <v>146.34599078947369</v>
          </cell>
          <cell r="H1575">
            <v>73.172995394736844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26838.44177957268</v>
          </cell>
          <cell r="F1576">
            <v>11647.67740693421</v>
          </cell>
          <cell r="G1576">
            <v>7765.1182712894743</v>
          </cell>
          <cell r="H1576">
            <v>3882.5591356447371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50.581307537830163</v>
          </cell>
          <cell r="F1577">
            <v>21.951898618421051</v>
          </cell>
          <cell r="G1577">
            <v>14.634599078947369</v>
          </cell>
          <cell r="H1577">
            <v>7.3172995394736846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26838.44177957268</v>
          </cell>
          <cell r="F1578">
            <v>11647.67740693421</v>
          </cell>
          <cell r="G1578">
            <v>7765.1182712894743</v>
          </cell>
          <cell r="H1578">
            <v>3882.5591356447371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26866.160336103421</v>
          </cell>
          <cell r="F1579">
            <v>11659.707047377109</v>
          </cell>
          <cell r="G1579">
            <v>7773.1380315847373</v>
          </cell>
          <cell r="H1579">
            <v>3886.5690157923691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F1580">
            <v>441.08449097690908</v>
          </cell>
          <cell r="G1580">
            <v>577.4022539843894</v>
          </cell>
          <cell r="H1580">
            <v>776.60388303438685</v>
          </cell>
          <cell r="I1580">
            <v>935.29345001467425</v>
          </cell>
          <cell r="J1580">
            <v>1209.6937628138769</v>
          </cell>
          <cell r="K1580">
            <v>1215.856353681045</v>
          </cell>
          <cell r="L1580">
            <v>1217.615003049762</v>
          </cell>
          <cell r="M1580">
            <v>1219.373056797481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F1581">
            <v>23403.9430912348</v>
          </cell>
          <cell r="G1581">
            <v>30636.963596411701</v>
          </cell>
          <cell r="H1581">
            <v>41206.602033804571</v>
          </cell>
          <cell r="I1581">
            <v>49626.670457778622</v>
          </cell>
          <cell r="J1581">
            <v>64186.351054904328</v>
          </cell>
          <cell r="K1581">
            <v>64513.33812631623</v>
          </cell>
          <cell r="L1581">
            <v>64606.652061820358</v>
          </cell>
          <cell r="M1581">
            <v>64699.934393674339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F1582">
            <v>44.108449097690922</v>
          </cell>
          <cell r="G1582">
            <v>57.740225398438938</v>
          </cell>
          <cell r="H1582">
            <v>77.660388303438708</v>
          </cell>
          <cell r="I1582">
            <v>93.529345001467433</v>
          </cell>
          <cell r="J1582">
            <v>120.9693762813877</v>
          </cell>
          <cell r="K1582">
            <v>121.58563536810451</v>
          </cell>
          <cell r="L1582">
            <v>121.7615003049762</v>
          </cell>
          <cell r="M1582">
            <v>121.93730567974811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F1583">
            <v>23403.9430912348</v>
          </cell>
          <cell r="G1583">
            <v>30636.963596411701</v>
          </cell>
          <cell r="H1583">
            <v>41206.602033804571</v>
          </cell>
          <cell r="I1583">
            <v>49626.670457778622</v>
          </cell>
          <cell r="J1583">
            <v>64186.351054904328</v>
          </cell>
          <cell r="K1583">
            <v>64513.33812631623</v>
          </cell>
          <cell r="L1583">
            <v>64606.652061820358</v>
          </cell>
          <cell r="M1583">
            <v>64699.934393674339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F1584">
            <v>23428.114521340329</v>
          </cell>
          <cell r="G1584">
            <v>30668.605239930039</v>
          </cell>
          <cell r="H1584">
            <v>41249.159926594861</v>
          </cell>
          <cell r="I1584">
            <v>49677.924538839427</v>
          </cell>
          <cell r="J1584">
            <v>64252.64227310654</v>
          </cell>
          <cell r="K1584">
            <v>64579.96705449796</v>
          </cell>
          <cell r="L1584">
            <v>64673.377363987493</v>
          </cell>
          <cell r="M1584">
            <v>64766.756037186853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0.44418288214284779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10.692962582785491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8.8836576428569569E-2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10.692962582785491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</v>
          </cell>
          <cell r="F1598">
            <v>16.095810681922501</v>
          </cell>
          <cell r="G1598">
            <v>10.730540454614779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87.791194852869367</v>
          </cell>
          <cell r="F1599">
            <v>80.49240701173504</v>
          </cell>
          <cell r="G1599">
            <v>80.49240701173504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150.14936224765049</v>
          </cell>
          <cell r="L1599">
            <v>155.9609112622131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4658.2007988932482</v>
          </cell>
          <cell r="F1600">
            <v>4270.9271160426606</v>
          </cell>
          <cell r="G1600">
            <v>4270.9271160426606</v>
          </cell>
          <cell r="H1600">
            <v>6121.8004742277608</v>
          </cell>
          <cell r="I1600">
            <v>7450.1012432788993</v>
          </cell>
          <cell r="J1600">
            <v>7709.9106533189906</v>
          </cell>
          <cell r="K1600">
            <v>7966.9251608603336</v>
          </cell>
          <cell r="L1600">
            <v>8275.2859515730252</v>
          </cell>
          <cell r="M1600">
            <v>8641.0179515793934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8.7791194852869356</v>
          </cell>
          <cell r="F1601">
            <v>8.0492407011735025</v>
          </cell>
          <cell r="G1601">
            <v>8.0492407011735043</v>
          </cell>
          <cell r="H1601">
            <v>11.53750560540475</v>
          </cell>
          <cell r="I1601">
            <v>14.040899440781949</v>
          </cell>
          <cell r="J1601">
            <v>14.530551551675449</v>
          </cell>
          <cell r="K1601">
            <v>15.01493622476505</v>
          </cell>
          <cell r="L1601">
            <v>15.59609112622131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4658.2007988932482</v>
          </cell>
          <cell r="F1602">
            <v>4270.9271160426606</v>
          </cell>
          <cell r="G1602">
            <v>4270.9271160426606</v>
          </cell>
          <cell r="H1602">
            <v>6121.8004742277608</v>
          </cell>
          <cell r="I1602">
            <v>7450.1012432788993</v>
          </cell>
          <cell r="J1602">
            <v>7709.9106533189906</v>
          </cell>
          <cell r="K1602">
            <v>7966.9251608603336</v>
          </cell>
          <cell r="L1602">
            <v>8275.2859515730252</v>
          </cell>
          <cell r="M1602">
            <v>8641.0179515793934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4663.0117563711856</v>
          </cell>
          <cell r="F1603">
            <v>4275.3380999469036</v>
          </cell>
          <cell r="G1603">
            <v>4275.3380999469045</v>
          </cell>
          <cell r="H1603">
            <v>6128.1230272995226</v>
          </cell>
          <cell r="I1603">
            <v>7457.7956561724477</v>
          </cell>
          <cell r="J1603">
            <v>7717.8733955693087</v>
          </cell>
          <cell r="K1603">
            <v>7975.1533459115044</v>
          </cell>
          <cell r="L1603">
            <v>8283.8326095101929</v>
          </cell>
          <cell r="M1603">
            <v>8649.9423349896169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0.44224884279191129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23.465723598538819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4.4224884279191128E-2</v>
          </cell>
          <cell r="G1606">
            <v>3.7501017612524473E-2</v>
          </cell>
          <cell r="H1606">
            <v>3.7501017612524459E-2</v>
          </cell>
          <cell r="I1606">
            <v>3.7501017612524473E-2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23.465723598538819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23.489958835123812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43362.376091428567</v>
          </cell>
          <cell r="F1609">
            <v>38652.463028571423</v>
          </cell>
          <cell r="G1609">
            <v>38114.104365714287</v>
          </cell>
          <cell r="H1609">
            <v>38507.28207922187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5691.3118620000023</v>
          </cell>
          <cell r="F1610">
            <v>5073.1357724999998</v>
          </cell>
          <cell r="G1610">
            <v>5002.4761980000012</v>
          </cell>
          <cell r="H1610">
            <v>5054.0807728978716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43.362376091428587</v>
          </cell>
          <cell r="F1611">
            <v>38.652463028571418</v>
          </cell>
          <cell r="G1611">
            <v>38.11410436571429</v>
          </cell>
          <cell r="H1611">
            <v>38.507282079221874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2780.0703371617151</v>
          </cell>
          <cell r="F1612">
            <v>2478.1060359192861</v>
          </cell>
          <cell r="G1612">
            <v>2443.5905161468572</v>
          </cell>
          <cell r="H1612">
            <v>2468.798122304112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3980.0761200000002</v>
          </cell>
          <cell r="G1613">
            <v>1255.833538027242</v>
          </cell>
          <cell r="H1613">
            <v>197.029563246968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627.91676901362098</v>
          </cell>
          <cell r="H1614">
            <v>98.514781623483998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692.53324487999998</v>
          </cell>
          <cell r="G1615">
            <v>218.51503561674019</v>
          </cell>
          <cell r="H1615">
            <v>34.283144004972428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46036.891519999997</v>
          </cell>
          <cell r="K1616">
            <v>46060.064370971842</v>
          </cell>
          <cell r="L1616">
            <v>46060.064370971857</v>
          </cell>
          <cell r="M1616">
            <v>46036.891519999997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6042.3420119999992</v>
          </cell>
          <cell r="J1617">
            <v>6042.3420119999992</v>
          </cell>
          <cell r="K1617">
            <v>6045.383448690056</v>
          </cell>
          <cell r="L1617">
            <v>6045.3834486900569</v>
          </cell>
          <cell r="M1617">
            <v>6042.3420120000001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46.036891520000012</v>
          </cell>
          <cell r="J1618">
            <v>46.036891519999998</v>
          </cell>
          <cell r="K1618">
            <v>46.060064370971837</v>
          </cell>
          <cell r="L1618">
            <v>46.060064370971851</v>
          </cell>
          <cell r="M1618">
            <v>46.036891519999998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2951.5402075759998</v>
          </cell>
          <cell r="J1619">
            <v>2951.5402075759989</v>
          </cell>
          <cell r="K1619">
            <v>2953.025876983932</v>
          </cell>
          <cell r="L1619">
            <v>2953.0258769839338</v>
          </cell>
          <cell r="M1619">
            <v>2951.5402075759998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7241.248802202379</v>
          </cell>
          <cell r="F1620">
            <v>4183.6129073987613</v>
          </cell>
          <cell r="G1620">
            <v>3154.0206078491742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62320.820373136288</v>
          </cell>
          <cell r="F1621">
            <v>36005.693994858237</v>
          </cell>
          <cell r="G1621">
            <v>27144.648267734661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1053.2725530476191</v>
          </cell>
          <cell r="F1622">
            <v>608.52551380345608</v>
          </cell>
          <cell r="G1622">
            <v>458.7666338689707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7.2412488022023798</v>
          </cell>
          <cell r="F1623">
            <v>4.1836129073987616</v>
          </cell>
          <cell r="G1623">
            <v>3.1540206078491742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62320.820373136288</v>
          </cell>
          <cell r="F1624">
            <v>36005.693994858237</v>
          </cell>
          <cell r="G1624">
            <v>27144.648267734661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62815.726813999543</v>
          </cell>
          <cell r="F1625">
            <v>36291.62492065665</v>
          </cell>
          <cell r="G1625">
            <v>27360.21123982385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J1626">
            <v>847.66111523370466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J1627">
            <v>7295.2797981068024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J1628">
            <v>123.29616221581161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J1629">
            <v>0.84766111523370491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J1630">
            <v>7295.2797981068024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J1631">
            <v>7353.2135823279568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1570.780083464319</v>
          </cell>
          <cell r="G1632">
            <v>2154.1389053706671</v>
          </cell>
          <cell r="H1632">
            <v>2649.72378802714</v>
          </cell>
          <cell r="I1632">
            <v>3754.2447523570199</v>
          </cell>
          <cell r="J1632">
            <v>1600.1058469863569</v>
          </cell>
          <cell r="K1632">
            <v>1600.1058469863631</v>
          </cell>
          <cell r="L1632">
            <v>386.09236828519653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38353.213704587128</v>
          </cell>
          <cell r="G1633">
            <v>52596.891606133788</v>
          </cell>
          <cell r="H1633">
            <v>64697.422490996003</v>
          </cell>
          <cell r="I1633">
            <v>91666.142703383899</v>
          </cell>
          <cell r="J1633">
            <v>39069.251097250228</v>
          </cell>
          <cell r="K1633">
            <v>39069.251097250351</v>
          </cell>
          <cell r="L1633">
            <v>9427.0886589635484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314.15601669286372</v>
          </cell>
          <cell r="G1634">
            <v>430.82778107413333</v>
          </cell>
          <cell r="H1634">
            <v>529.94475760542787</v>
          </cell>
          <cell r="I1634">
            <v>750.84895047140378</v>
          </cell>
          <cell r="J1634">
            <v>320.02116939727142</v>
          </cell>
          <cell r="K1634">
            <v>320.02116939727239</v>
          </cell>
          <cell r="L1634">
            <v>77.218473657039269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38353.213704587128</v>
          </cell>
          <cell r="G1635">
            <v>52596.891606133788</v>
          </cell>
          <cell r="H1635">
            <v>64697.422490996003</v>
          </cell>
          <cell r="I1635">
            <v>91666.142703383899</v>
          </cell>
          <cell r="J1635">
            <v>39069.251097250228</v>
          </cell>
          <cell r="K1635">
            <v>39069.251097250351</v>
          </cell>
          <cell r="L1635">
            <v>9427.0886589635484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38486.101699648199</v>
          </cell>
          <cell r="G1636">
            <v>52779.131757528157</v>
          </cell>
          <cell r="H1636">
            <v>64921.589123463098</v>
          </cell>
          <cell r="I1636">
            <v>91983.751809433306</v>
          </cell>
          <cell r="J1636">
            <v>39204.62005190528</v>
          </cell>
          <cell r="K1636">
            <v>39204.620051905396</v>
          </cell>
          <cell r="L1636">
            <v>9459.7520733204765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2440.5618910384751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59590.38617285611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488.11237820769497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59590.38617285611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59796.857708837982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100.587566575</v>
          </cell>
          <cell r="F1652">
            <v>35.971712549999999</v>
          </cell>
          <cell r="G1652">
            <v>100.587566575</v>
          </cell>
          <cell r="H1652">
            <v>11.990570849999999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2512.0068292663332</v>
          </cell>
          <cell r="F1653">
            <v>898.33356808200028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20.117513314999989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2512.0068292663332</v>
          </cell>
          <cell r="F1655">
            <v>898.33356808200028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2520.5165373985778</v>
          </cell>
          <cell r="F1656">
            <v>901.37677496373021</v>
          </cell>
          <cell r="G1656">
            <v>2520.5165373985778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85.227120000000014</v>
          </cell>
          <cell r="F1714">
            <v>63.92034000000001</v>
          </cell>
          <cell r="G1714">
            <v>42.61356</v>
          </cell>
          <cell r="H1714">
            <v>21.30678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514.72777078800016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330.07371813859697</v>
          </cell>
          <cell r="G1719">
            <v>330.07371813859731</v>
          </cell>
          <cell r="H1719">
            <v>1108.085558172502</v>
          </cell>
          <cell r="I1719">
            <v>1257.770194822878</v>
          </cell>
          <cell r="J1719">
            <v>927.69647668427956</v>
          </cell>
          <cell r="K1719">
            <v>1257.811125550485</v>
          </cell>
          <cell r="L1719">
            <v>1257.809736047074</v>
          </cell>
          <cell r="M1719">
            <v>1257.809736047074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6789.6163821109421</v>
          </cell>
          <cell r="G1720">
            <v>6789.6163821109476</v>
          </cell>
          <cell r="H1720">
            <v>22793.31993160837</v>
          </cell>
          <cell r="I1720">
            <v>25872.332907506599</v>
          </cell>
          <cell r="J1720">
            <v>19082.71652539563</v>
          </cell>
          <cell r="K1720">
            <v>25873.174852573469</v>
          </cell>
          <cell r="L1720">
            <v>25873.14627048832</v>
          </cell>
          <cell r="M1720">
            <v>25873.14627048832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66.014743627719383</v>
          </cell>
          <cell r="G1721">
            <v>66.014743627719454</v>
          </cell>
          <cell r="H1721">
            <v>221.6171116345003</v>
          </cell>
          <cell r="I1721">
            <v>251.55403896457551</v>
          </cell>
          <cell r="J1721">
            <v>185.5392953368559</v>
          </cell>
          <cell r="K1721">
            <v>251.5622251100969</v>
          </cell>
          <cell r="L1721">
            <v>251.5619472094148</v>
          </cell>
          <cell r="M1721">
            <v>251.5619472094148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6789.6163821109421</v>
          </cell>
          <cell r="G1722">
            <v>6789.6163821109476</v>
          </cell>
          <cell r="H1722">
            <v>22793.31993160837</v>
          </cell>
          <cell r="I1722">
            <v>25872.332907506599</v>
          </cell>
          <cell r="J1722">
            <v>19082.71652539563</v>
          </cell>
          <cell r="K1722">
            <v>25873.174852573469</v>
          </cell>
          <cell r="L1722">
            <v>25873.14627048832</v>
          </cell>
          <cell r="M1722">
            <v>25873.14627048832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6817.5406186654664</v>
          </cell>
          <cell r="G1723">
            <v>6817.5406186654736</v>
          </cell>
          <cell r="H1723">
            <v>22887.06396982976</v>
          </cell>
          <cell r="I1723">
            <v>25978.74026598861</v>
          </cell>
          <cell r="J1723">
            <v>19161.199647323119</v>
          </cell>
          <cell r="K1723">
            <v>25979.585673795042</v>
          </cell>
          <cell r="L1723">
            <v>25979.556974157891</v>
          </cell>
          <cell r="M1723">
            <v>25979.556974157891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211.3247214642858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14.088314764285711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3381.0406804586878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179398.018505138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338.10406804586881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179398.018505138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179583.29953442709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2585.0435203463499</v>
          </cell>
          <cell r="G1744">
            <v>3273.7380335365319</v>
          </cell>
          <cell r="H1744">
            <v>3759.5348096005282</v>
          </cell>
          <cell r="I1744">
            <v>3759.5348096005268</v>
          </cell>
          <cell r="J1744">
            <v>3997.2473701863369</v>
          </cell>
          <cell r="K1744">
            <v>3656.8952906538361</v>
          </cell>
          <cell r="L1744">
            <v>3720.3745346751489</v>
          </cell>
          <cell r="M1744">
            <v>3843.8267117721612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137162.4091895773</v>
          </cell>
          <cell r="G1745">
            <v>173704.54005944839</v>
          </cell>
          <cell r="H1745">
            <v>199480.91699740401</v>
          </cell>
          <cell r="I1745">
            <v>199480.91699740401</v>
          </cell>
          <cell r="J1745">
            <v>212093.94546208699</v>
          </cell>
          <cell r="K1745">
            <v>194034.86412209249</v>
          </cell>
          <cell r="L1745">
            <v>197403.0728098634</v>
          </cell>
          <cell r="M1745">
            <v>203953.4453266309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258.50435203463502</v>
          </cell>
          <cell r="G1746">
            <v>327.37380335365322</v>
          </cell>
          <cell r="H1746">
            <v>375.95348096005267</v>
          </cell>
          <cell r="I1746">
            <v>375.95348096005267</v>
          </cell>
          <cell r="J1746">
            <v>399.72473701863368</v>
          </cell>
          <cell r="K1746">
            <v>365.68952906538351</v>
          </cell>
          <cell r="L1746">
            <v>372.03745346751492</v>
          </cell>
          <cell r="M1746">
            <v>384.38267117721608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137162.4091895773</v>
          </cell>
          <cell r="G1747">
            <v>173704.54005944839</v>
          </cell>
          <cell r="H1747">
            <v>199480.91699740401</v>
          </cell>
          <cell r="I1747">
            <v>199480.91699740401</v>
          </cell>
          <cell r="J1747">
            <v>212093.94546208699</v>
          </cell>
          <cell r="K1747">
            <v>194034.86412209249</v>
          </cell>
          <cell r="L1747">
            <v>197403.0728098634</v>
          </cell>
          <cell r="M1747">
            <v>203953.4453266309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137304.06957449231</v>
          </cell>
          <cell r="G1748">
            <v>173883.94090368619</v>
          </cell>
          <cell r="H1748">
            <v>199686.9395049701</v>
          </cell>
          <cell r="I1748">
            <v>199686.9395049701</v>
          </cell>
          <cell r="J1748">
            <v>212312.99461797331</v>
          </cell>
          <cell r="K1748">
            <v>194235.26198402041</v>
          </cell>
          <cell r="L1748">
            <v>197606.9493343636</v>
          </cell>
          <cell r="M1748">
            <v>204164.087030436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75.051288409999984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3982.2213630345982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7.5051288409999994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3982.2213630345982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3986.3341736394668</v>
          </cell>
          <cell r="F1753">
            <v>2792.9494256661078</v>
          </cell>
          <cell r="G1753">
            <v>1861.9662837774049</v>
          </cell>
          <cell r="H1753">
            <v>930.98314188870199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2725.629357042767</v>
          </cell>
          <cell r="H1764">
            <v>3784.8375697659021</v>
          </cell>
          <cell r="I1764">
            <v>3981.8671330128682</v>
          </cell>
          <cell r="J1764">
            <v>3981.86713301287</v>
          </cell>
          <cell r="K1764">
            <v>3981.9559845967979</v>
          </cell>
          <cell r="L1764">
            <v>3982.0294152752699</v>
          </cell>
          <cell r="M1764">
            <v>3982.0294152752699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1362.8146785213839</v>
          </cell>
          <cell r="H1765">
            <v>1892.4187848829511</v>
          </cell>
          <cell r="I1765">
            <v>1990.9335665064341</v>
          </cell>
          <cell r="J1765">
            <v>1990.933566506435</v>
          </cell>
          <cell r="K1765">
            <v>1990.9779922983989</v>
          </cell>
          <cell r="L1765">
            <v>1991.014707637635</v>
          </cell>
          <cell r="M1765">
            <v>1991.014707637635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2.725629357042767</v>
          </cell>
          <cell r="H1766">
            <v>3.784837569765902</v>
          </cell>
          <cell r="I1766">
            <v>3.9818671330128681</v>
          </cell>
          <cell r="J1766">
            <v>3.9818671330128699</v>
          </cell>
          <cell r="K1766">
            <v>3.981955984596798</v>
          </cell>
          <cell r="L1766">
            <v>3.9820294152752709</v>
          </cell>
          <cell r="M1766">
            <v>3.9820294152752709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474.25950812544141</v>
          </cell>
          <cell r="H1767">
            <v>658.56173713926682</v>
          </cell>
          <cell r="I1767">
            <v>692.84488114423891</v>
          </cell>
          <cell r="J1767">
            <v>692.84488114423925</v>
          </cell>
          <cell r="K1767">
            <v>692.86034131984286</v>
          </cell>
          <cell r="L1767">
            <v>692.87311825789709</v>
          </cell>
          <cell r="M1767">
            <v>692.87311825789698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7362.4395701689036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26.88998066666667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0.18486861708333341</v>
          </cell>
          <cell r="F1776">
            <v>1.283196925190524</v>
          </cell>
          <cell r="G1776">
            <v>0.8554646167936828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7362.4395701689036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7420.9066882512207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612.2721889285715</v>
          </cell>
          <cell r="F1790">
            <v>459.20414169642862</v>
          </cell>
          <cell r="G1790">
            <v>306.13609446428569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91.840828339285721</v>
          </cell>
          <cell r="G1792">
            <v>61.227218892857138</v>
          </cell>
          <cell r="H1792">
            <v>30.613609446428569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7500.7220867613214</v>
          </cell>
          <cell r="H1794">
            <v>3750.3610433806598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  <cell r="K1800">
            <v>318.23321293161831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  <cell r="K1801">
            <v>7770.1942824136804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  <cell r="K1802">
            <v>63.646642586323651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  <cell r="K1803">
            <v>7770.1942824136804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  <cell r="K1804">
            <v>7797.1168122276949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0.71561580882352949</v>
          </cell>
          <cell r="F1805">
            <v>0.53671185661764842</v>
          </cell>
          <cell r="G1805">
            <v>0.53671185661765364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13.403484099264739</v>
          </cell>
          <cell r="G1806">
            <v>13.403484099264871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0.1073423713235297</v>
          </cell>
          <cell r="G1807">
            <v>0.10734237132353069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13.403484099264739</v>
          </cell>
          <cell r="G1808">
            <v>13.403484099264871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13.44888992233459</v>
          </cell>
          <cell r="G1809">
            <v>13.44888992233472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55.73613692307692</v>
          </cell>
          <cell r="F1810">
            <v>41.802102692307692</v>
          </cell>
          <cell r="G1810">
            <v>41.802102692307692</v>
          </cell>
          <cell r="H1810">
            <v>13.93403423076923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336.6174700113076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89.810831250000021</v>
          </cell>
          <cell r="G1820">
            <v>59.873887500000009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615.80293293750015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5.9873887499999991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615.80293293750015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1855.006795136251</v>
          </cell>
          <cell r="G1824">
            <v>1236.6711967575</v>
          </cell>
          <cell r="H1824">
            <v>618.33559837875009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K1835">
            <v>611.68971984292943</v>
          </cell>
          <cell r="L1835">
            <v>530.25992813143307</v>
          </cell>
          <cell r="M1835">
            <v>377.12110340620478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K1836">
            <v>32456.256534865839</v>
          </cell>
          <cell r="L1836">
            <v>28135.59178665384</v>
          </cell>
          <cell r="M1836">
            <v>20010.04574673322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K1837">
            <v>61.168971984292938</v>
          </cell>
          <cell r="L1837">
            <v>53.025992813143297</v>
          </cell>
          <cell r="M1837">
            <v>37.712110340620477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K1838">
            <v>32456.256534865839</v>
          </cell>
          <cell r="L1838">
            <v>28135.59178665384</v>
          </cell>
          <cell r="M1838">
            <v>20010.04574673322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K1839">
            <v>32489.77713151323</v>
          </cell>
          <cell r="L1839">
            <v>28164.650030715438</v>
          </cell>
          <cell r="M1839">
            <v>20030.71198319989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873.53471607888082</v>
          </cell>
          <cell r="F1840">
            <v>702.31402927903537</v>
          </cell>
          <cell r="G1840">
            <v>302.0772195734973</v>
          </cell>
          <cell r="H1840">
            <v>127.4182931666667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46349.752035145422</v>
          </cell>
          <cell r="F1841">
            <v>37264.782393545611</v>
          </cell>
          <cell r="G1841">
            <v>16028.21727056977</v>
          </cell>
          <cell r="H1841">
            <v>6760.8146354233331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87.353471607888096</v>
          </cell>
          <cell r="F1842">
            <v>70.231402927903531</v>
          </cell>
          <cell r="G1842">
            <v>30.20772195734973</v>
          </cell>
          <cell r="H1842">
            <v>12.741829316666671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46349.752035145422</v>
          </cell>
          <cell r="F1843">
            <v>37264.782393545611</v>
          </cell>
          <cell r="G1843">
            <v>16028.21727056977</v>
          </cell>
          <cell r="H1843">
            <v>6760.8146354233331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46397.621737586538</v>
          </cell>
          <cell r="F1844">
            <v>37303.269202350108</v>
          </cell>
          <cell r="G1844">
            <v>16044.77110220239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131.3735152132702</v>
          </cell>
          <cell r="H1845">
            <v>257.95126598142502</v>
          </cell>
          <cell r="I1845">
            <v>257.30354715264599</v>
          </cell>
          <cell r="J1845">
            <v>257.95126598142502</v>
          </cell>
          <cell r="K1845">
            <v>329.96240593435817</v>
          </cell>
          <cell r="L1845">
            <v>332.52104534134219</v>
          </cell>
          <cell r="M1845">
            <v>332.52104534134219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6970.6787172161175</v>
          </cell>
          <cell r="H1846">
            <v>13686.894172974409</v>
          </cell>
          <cell r="I1846">
            <v>13652.526211919399</v>
          </cell>
          <cell r="J1846">
            <v>13686.894172974409</v>
          </cell>
          <cell r="K1846">
            <v>17507.805258877041</v>
          </cell>
          <cell r="L1846">
            <v>17643.566665811621</v>
          </cell>
          <cell r="M1846">
            <v>17643.566665811621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13.13735152132702</v>
          </cell>
          <cell r="H1847">
            <v>25.795126598142499</v>
          </cell>
          <cell r="I1847">
            <v>25.7303547152646</v>
          </cell>
          <cell r="J1847">
            <v>25.795126598142499</v>
          </cell>
          <cell r="K1847">
            <v>32.996240593435822</v>
          </cell>
          <cell r="L1847">
            <v>33.252104534134219</v>
          </cell>
          <cell r="M1847">
            <v>33.252104534134233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6970.6787172161175</v>
          </cell>
          <cell r="H1848">
            <v>13686.894172974409</v>
          </cell>
          <cell r="I1848">
            <v>13652.526211919399</v>
          </cell>
          <cell r="J1848">
            <v>13686.894172974409</v>
          </cell>
          <cell r="K1848">
            <v>17507.805258877041</v>
          </cell>
          <cell r="L1848">
            <v>17643.566665811621</v>
          </cell>
          <cell r="M1848">
            <v>17643.566665811621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6977.8779858498046</v>
          </cell>
          <cell r="H1849">
            <v>13701.02990235019</v>
          </cell>
          <cell r="I1849">
            <v>13666.62644630336</v>
          </cell>
          <cell r="J1849">
            <v>13701.02990235019</v>
          </cell>
          <cell r="K1849">
            <v>17525.887198722248</v>
          </cell>
          <cell r="L1849">
            <v>17661.78881909632</v>
          </cell>
          <cell r="M1849">
            <v>17661.78881909632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1213.3789009784671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64381.884485917493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121.3378900978467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64381.884485917493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64448.377649691101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-11351.49876368355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-36243.679654874999</v>
          </cell>
          <cell r="J1875">
            <v>-25901.045564119951</v>
          </cell>
          <cell r="K1875">
            <v>-30545.66185199525</v>
          </cell>
          <cell r="L1875">
            <v>-35153.738772207878</v>
          </cell>
          <cell r="M1875">
            <v>-62956.799044562453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-11385.75007094293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-36353.039082551739</v>
          </cell>
          <cell r="J1876">
            <v>-25979.19777013472</v>
          </cell>
          <cell r="K1876">
            <v>-30637.82843469187</v>
          </cell>
          <cell r="L1876">
            <v>-35259.809479968062</v>
          </cell>
          <cell r="M1876">
            <v>-63146.760979372397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-464.90779919523089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-1484.3827845000001</v>
          </cell>
          <cell r="J1877">
            <v>-1060.7936749810219</v>
          </cell>
          <cell r="K1877">
            <v>-1251.0168676585081</v>
          </cell>
          <cell r="L1877">
            <v>-1439.743567462438</v>
          </cell>
          <cell r="M1877">
            <v>-2578.4354557499969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-11351.49876368355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-36243.679654874999</v>
          </cell>
          <cell r="J1878">
            <v>-25901.045564119951</v>
          </cell>
          <cell r="K1878">
            <v>-30545.66185199525</v>
          </cell>
          <cell r="L1878">
            <v>-35153.738772207878</v>
          </cell>
          <cell r="M1878">
            <v>-62956.799044562453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-75.934940535221017</v>
          </cell>
          <cell r="F1879">
            <v>0</v>
          </cell>
          <cell r="G1879">
            <v>0</v>
          </cell>
          <cell r="H1879">
            <v>-191.01297330499989</v>
          </cell>
          <cell r="I1879">
            <v>-242.44918813499999</v>
          </cell>
          <cell r="J1879">
            <v>-173.2629669135668</v>
          </cell>
          <cell r="K1879">
            <v>-204.3327550508896</v>
          </cell>
          <cell r="L1879">
            <v>-235.15811601886489</v>
          </cell>
          <cell r="M1879">
            <v>-421.14445777249949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-5302.7625746645217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-17072.19718139332</v>
          </cell>
          <cell r="K1880">
            <v>-19111.922385812471</v>
          </cell>
          <cell r="L1880">
            <v>-21188.446419970351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-216.52466134257509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-697.09923101897812</v>
          </cell>
          <cell r="K1881">
            <v>-780.38615984149124</v>
          </cell>
          <cell r="L1881">
            <v>-865.17567416256145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-5286.8104811145431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-17020.839557380052</v>
          </cell>
          <cell r="K1882">
            <v>-19054.42873612975</v>
          </cell>
          <cell r="L1882">
            <v>-21124.706044135881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-35.365694685953933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-113.8595410664331</v>
          </cell>
          <cell r="K1883">
            <v>-127.4630727741102</v>
          </cell>
          <cell r="L1883">
            <v>-141.312026779885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-18141.54283634746</v>
          </cell>
          <cell r="F1884">
            <v>-16195.750246912539</v>
          </cell>
          <cell r="G1884">
            <v>-14441.87315360498</v>
          </cell>
          <cell r="H1884">
            <v>-16684.187889175701</v>
          </cell>
          <cell r="I1884">
            <v>-20167.856105574279</v>
          </cell>
          <cell r="J1884">
            <v>-10888.926874824559</v>
          </cell>
          <cell r="K1884">
            <v>-9479.9376245647927</v>
          </cell>
          <cell r="L1884">
            <v>-10888.84315292994</v>
          </cell>
          <cell r="M1884">
            <v>-11336.189566281149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-18198.644001224849</v>
          </cell>
          <cell r="F1885">
            <v>-16246.72695895431</v>
          </cell>
          <cell r="G1885">
            <v>-14487.32947380449</v>
          </cell>
          <cell r="H1885">
            <v>-16736.701976433829</v>
          </cell>
          <cell r="I1885">
            <v>-20231.33516505099</v>
          </cell>
          <cell r="J1885">
            <v>-10923.20016758836</v>
          </cell>
          <cell r="K1885">
            <v>-9509.7760724967393</v>
          </cell>
          <cell r="L1885">
            <v>-10923.116182176031</v>
          </cell>
          <cell r="M1885">
            <v>-11371.8706346084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-775.05879391971519</v>
          </cell>
          <cell r="F1886">
            <v>-691.92894817342108</v>
          </cell>
          <cell r="G1886">
            <v>-616.99828340664965</v>
          </cell>
          <cell r="H1886">
            <v>-712.79640654410593</v>
          </cell>
          <cell r="I1886">
            <v>-861.62871427973289</v>
          </cell>
          <cell r="J1886">
            <v>-465.20621795035152</v>
          </cell>
          <cell r="K1886">
            <v>-405.01015200362252</v>
          </cell>
          <cell r="L1886">
            <v>-465.20264111064972</v>
          </cell>
          <cell r="M1886">
            <v>-484.31456421024569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-18141.54283634746</v>
          </cell>
          <cell r="F1887">
            <v>-16195.750246912539</v>
          </cell>
          <cell r="G1887">
            <v>-14441.87315360498</v>
          </cell>
          <cell r="H1887">
            <v>-16684.187889175701</v>
          </cell>
          <cell r="I1887">
            <v>-20167.856105574279</v>
          </cell>
          <cell r="J1887">
            <v>-10888.926874824559</v>
          </cell>
          <cell r="K1887">
            <v>-9479.9376245647927</v>
          </cell>
          <cell r="L1887">
            <v>-10888.84315292994</v>
          </cell>
          <cell r="M1887">
            <v>-11336.189566281149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-126.59293634022011</v>
          </cell>
          <cell r="F1888">
            <v>-113.0150615349921</v>
          </cell>
          <cell r="G1888">
            <v>-100.77638628975281</v>
          </cell>
          <cell r="H1888">
            <v>-116.4234130688706</v>
          </cell>
          <cell r="I1888">
            <v>-140.73268999902299</v>
          </cell>
          <cell r="J1888">
            <v>-75.983682265224076</v>
          </cell>
          <cell r="K1888">
            <v>-66.151658160591666</v>
          </cell>
          <cell r="L1888">
            <v>-75.983098048072776</v>
          </cell>
          <cell r="M1888">
            <v>-79.10471215434012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0</v>
          </cell>
          <cell r="F1894">
            <v>-36.031113663520927</v>
          </cell>
          <cell r="H1894">
            <v>-486.5447241666667</v>
          </cell>
          <cell r="I1894">
            <v>-681.16261383333347</v>
          </cell>
          <cell r="J1894">
            <v>-875.78050350000012</v>
          </cell>
          <cell r="K1894">
            <v>-1070.3983931666669</v>
          </cell>
          <cell r="L1894">
            <v>-1265.016282833333</v>
          </cell>
          <cell r="M1894">
            <v>-459.78476433749989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0</v>
          </cell>
          <cell r="F1895">
            <v>-36.014001261253291</v>
          </cell>
          <cell r="H1895">
            <v>-486.31364751666672</v>
          </cell>
          <cell r="I1895">
            <v>-680.83910652333338</v>
          </cell>
          <cell r="J1895">
            <v>-875.36456553000005</v>
          </cell>
          <cell r="K1895">
            <v>-1069.8900245366669</v>
          </cell>
          <cell r="L1895">
            <v>-1264.415483543333</v>
          </cell>
          <cell r="M1895">
            <v>-459.56639690324988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0</v>
          </cell>
          <cell r="F1896">
            <v>1.493939880507841</v>
          </cell>
          <cell r="H1896">
            <v>20.17335833333334</v>
          </cell>
          <cell r="I1896">
            <v>28.242701666666669</v>
          </cell>
          <cell r="J1896">
            <v>36.312045000000012</v>
          </cell>
          <cell r="K1896">
            <v>44.381388333333341</v>
          </cell>
          <cell r="L1896">
            <v>52.450731666666677</v>
          </cell>
          <cell r="M1896">
            <v>19.063823625000001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0</v>
          </cell>
          <cell r="F1897">
            <v>-36.031113663520927</v>
          </cell>
          <cell r="H1897">
            <v>-486.5447241666667</v>
          </cell>
          <cell r="I1897">
            <v>-681.16261383333347</v>
          </cell>
          <cell r="J1897">
            <v>-875.78050350000012</v>
          </cell>
          <cell r="K1897">
            <v>-1070.3983931666669</v>
          </cell>
          <cell r="L1897">
            <v>-1265.016282833333</v>
          </cell>
          <cell r="M1897">
            <v>-459.78476433749989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0</v>
          </cell>
          <cell r="F1898">
            <v>-6.7906358204901859E-2</v>
          </cell>
          <cell r="H1898">
            <v>-0.91697083333333362</v>
          </cell>
          <cell r="I1898">
            <v>-1.283759166666667</v>
          </cell>
          <cell r="J1898">
            <v>-1.6505475000000009</v>
          </cell>
          <cell r="K1898">
            <v>-2.0173358333333331</v>
          </cell>
          <cell r="L1898">
            <v>-2.3841241666666662</v>
          </cell>
          <cell r="M1898">
            <v>-0.8665374374999999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0.26878874217294968</v>
          </cell>
          <cell r="I1906">
            <v>0.63280858644794891</v>
          </cell>
          <cell r="J1906">
            <v>0.7111680250201684</v>
          </cell>
          <cell r="K1906">
            <v>0.72122580784670587</v>
          </cell>
          <cell r="L1906">
            <v>0.71296321961438314</v>
          </cell>
          <cell r="M1906">
            <v>0.60647941997376864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6562.9251213895204</v>
          </cell>
          <cell r="I1907">
            <v>15451.076319104081</v>
          </cell>
          <cell r="J1907">
            <v>17364.352610909111</v>
          </cell>
          <cell r="K1907">
            <v>17609.930141590401</v>
          </cell>
          <cell r="L1907">
            <v>17408.185278917848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6585.664648977352</v>
          </cell>
          <cell r="I1908">
            <v>15504.61192551758</v>
          </cell>
          <cell r="J1908">
            <v>17424.517425825808</v>
          </cell>
          <cell r="K1908">
            <v>17670.945844934231</v>
          </cell>
          <cell r="L1908">
            <v>17468.50196729723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5.3757748434589921E-2</v>
          </cell>
          <cell r="I1909">
            <v>0.1265617172895897</v>
          </cell>
          <cell r="J1909">
            <v>0.14223360500403359</v>
          </cell>
          <cell r="K1909">
            <v>0.14424516156934111</v>
          </cell>
          <cell r="L1909">
            <v>0.1425926439228766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268.78874217294958</v>
          </cell>
          <cell r="I1910">
            <v>632.80858644794876</v>
          </cell>
          <cell r="J1910">
            <v>711.16802502016822</v>
          </cell>
          <cell r="K1910">
            <v>721.22580784670561</v>
          </cell>
          <cell r="L1910">
            <v>712.96321961438298</v>
          </cell>
          <cell r="M1910">
            <v>606.4794199737687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6562.9251213895204</v>
          </cell>
          <cell r="I1911">
            <v>15451.076319104081</v>
          </cell>
          <cell r="J1911">
            <v>17364.352610909111</v>
          </cell>
          <cell r="K1911">
            <v>17609.930141590401</v>
          </cell>
          <cell r="L1911">
            <v>17408.185278917848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53.757748434589928</v>
          </cell>
          <cell r="I1912">
            <v>126.56171728958969</v>
          </cell>
          <cell r="J1912">
            <v>142.23360500403359</v>
          </cell>
          <cell r="K1912">
            <v>144.24516156934109</v>
          </cell>
          <cell r="L1912">
            <v>142.59264392287659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0.61952135858915747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0.62162005747877191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4.9614630960156767E-6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0.61952135858915747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4.9614630960156747E-3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0.28264234562107082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7058.5215113102076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7082.4330537497499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7058.5215113102076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8617.8013653486814</v>
          </cell>
          <cell r="I1959">
            <v>22338.775789492069</v>
          </cell>
          <cell r="J1959">
            <v>24683.596640263011</v>
          </cell>
          <cell r="K1959">
            <v>24683.596640263011</v>
          </cell>
          <cell r="L1959">
            <v>24683.596640263011</v>
          </cell>
          <cell r="M1959">
            <v>24683.596640263011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351.72880988528539</v>
          </cell>
          <cell r="I1960">
            <v>911.7396293589743</v>
          </cell>
          <cell r="J1960">
            <v>1007.441655</v>
          </cell>
          <cell r="K1960">
            <v>1007.441655</v>
          </cell>
          <cell r="L1960">
            <v>1007.441655</v>
          </cell>
          <cell r="M1960">
            <v>1007.441655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8588.0451080323874</v>
          </cell>
          <cell r="I1961">
            <v>22261.64261684829</v>
          </cell>
          <cell r="J1961">
            <v>24598.367076250011</v>
          </cell>
          <cell r="K1961">
            <v>24598.367076250011</v>
          </cell>
          <cell r="L1961">
            <v>24598.367076250001</v>
          </cell>
          <cell r="M1961">
            <v>24598.367076250001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70.345761977057066</v>
          </cell>
          <cell r="I1962">
            <v>182.34792587179481</v>
          </cell>
          <cell r="J1962">
            <v>201.48833099999999</v>
          </cell>
          <cell r="K1962">
            <v>201.48833099999999</v>
          </cell>
          <cell r="L1962">
            <v>201.48833099999999</v>
          </cell>
          <cell r="M1962">
            <v>201.48833099999999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98811.478154208729</v>
          </cell>
          <cell r="H1971">
            <v>119508.11674399261</v>
          </cell>
          <cell r="I1971">
            <v>124227.177261305</v>
          </cell>
          <cell r="J1971">
            <v>139929.39010166551</v>
          </cell>
          <cell r="K1971">
            <v>142641.9842474685</v>
          </cell>
          <cell r="L1971">
            <v>143072.71418694509</v>
          </cell>
          <cell r="M1971">
            <v>115953.0668305749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3943.3211366543419</v>
          </cell>
          <cell r="H1972">
            <v>4769.272675213675</v>
          </cell>
          <cell r="I1972">
            <v>4957.5986817736366</v>
          </cell>
          <cell r="J1972">
            <v>5584.2350699977478</v>
          </cell>
          <cell r="K1972">
            <v>5692.4879777582828</v>
          </cell>
          <cell r="L1972">
            <v>5709.6773418509547</v>
          </cell>
          <cell r="M1972">
            <v>4627.3994462395758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123807.7644128269</v>
          </cell>
          <cell r="J1973">
            <v>139456.96381474371</v>
          </cell>
          <cell r="K1973">
            <v>142160.39976455021</v>
          </cell>
          <cell r="L1973">
            <v>142589.67548382451</v>
          </cell>
          <cell r="M1973">
            <v>115561.588837423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953.85453504273505</v>
          </cell>
          <cell r="I1974">
            <v>991.51973635472723</v>
          </cell>
          <cell r="J1974">
            <v>1116.84701399955</v>
          </cell>
          <cell r="K1974">
            <v>1138.497595551657</v>
          </cell>
          <cell r="L1974">
            <v>1141.9354683701911</v>
          </cell>
          <cell r="M1974">
            <v>925.47988924791503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0.15773443662130049</v>
          </cell>
          <cell r="F1990">
            <v>0.2025292910905275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3851.3491608367549</v>
          </cell>
          <cell r="F1991">
            <v>4945.0901907937132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3864.6934941749169</v>
          </cell>
          <cell r="F1992">
            <v>4962.224168819972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3.1546887324260101E-2</v>
          </cell>
          <cell r="F1993">
            <v>4.0505858218105498E-2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157.7344366213006</v>
          </cell>
          <cell r="F1994">
            <v>202.52929109052749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3851.3491608367549</v>
          </cell>
          <cell r="F1995">
            <v>4945.0901907937132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31.546887324260091</v>
          </cell>
          <cell r="F1996">
            <v>40.505858218105502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40.71244189102709</v>
          </cell>
          <cell r="G2005">
            <v>35.679496927885147</v>
          </cell>
          <cell r="H2005">
            <v>13.07524428583403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6.5895391633780394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6.0301251805869056E-4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4.7305044977426638</v>
          </cell>
          <cell r="G2008">
            <v>4.1457110616534978</v>
          </cell>
          <cell r="H2008">
            <v>1.5192530595138301</v>
          </cell>
          <cell r="I2008">
            <v>0.75962652975691547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40.71244189102709</v>
          </cell>
          <cell r="G2009">
            <v>35.679496927885147</v>
          </cell>
          <cell r="H2009">
            <v>13.07524428583403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0.68807338148984198</v>
          </cell>
          <cell r="G2010">
            <v>0.60301251805869049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4.764930050293377E-2</v>
          </cell>
          <cell r="F2011">
            <v>3.8119440402346931E-2</v>
          </cell>
          <cell r="G2011">
            <v>2.8589580301760259E-2</v>
          </cell>
          <cell r="H2011">
            <v>1.9059720201173511E-2</v>
          </cell>
          <cell r="I2011">
            <v>9.5298601005867536E-3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1163.4370872799659</v>
          </cell>
          <cell r="F2012">
            <v>930.74966982397075</v>
          </cell>
          <cell r="G2012">
            <v>698.0622523679798</v>
          </cell>
          <cell r="H2012">
            <v>465.37483491198651</v>
          </cell>
          <cell r="I2012">
            <v>232.6874174559932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933.97457448200942</v>
          </cell>
          <cell r="G2013">
            <v>700.4809308615088</v>
          </cell>
          <cell r="H2013">
            <v>466.98728724100579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9.5298601005867518E-3</v>
          </cell>
          <cell r="F2014">
            <v>7.6238880804693834E-3</v>
          </cell>
          <cell r="G2014">
            <v>5.7179160603520506E-3</v>
          </cell>
          <cell r="H2014">
            <v>3.8119440402347008E-3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38.119440402346918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1163.4370872799659</v>
          </cell>
          <cell r="F2016">
            <v>930.74966982397075</v>
          </cell>
          <cell r="G2016">
            <v>698.0622523679798</v>
          </cell>
          <cell r="H2016">
            <v>465.37483491198651</v>
          </cell>
          <cell r="I2016">
            <v>232.6874174559932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9.5298601005867525</v>
          </cell>
          <cell r="F2017">
            <v>7.623888080469384</v>
          </cell>
          <cell r="G2017">
            <v>5.717916060352052</v>
          </cell>
          <cell r="H2017">
            <v>3.8119440402347009</v>
          </cell>
          <cell r="I2017">
            <v>1.90597202011735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638.04440000219302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640.25512585503327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26.131511262888448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638.04440000219302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5.226302252577689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4.1357549156454082E-4</v>
          </cell>
          <cell r="H2055">
            <v>2.482064265076384E-3</v>
          </cell>
          <cell r="I2055">
            <v>1.4714691391219271E-2</v>
          </cell>
          <cell r="J2055">
            <v>6.250950885223433E-2</v>
          </cell>
          <cell r="K2055">
            <v>6.0441020078724879E-2</v>
          </cell>
          <cell r="L2055">
            <v>4.8141590285381577E-2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10.09813491903421</v>
          </cell>
          <cell r="H2056">
            <v>60.603735805615031</v>
          </cell>
          <cell r="I2056">
            <v>359.28371480227071</v>
          </cell>
          <cell r="J2056">
            <v>1526.2738411420551</v>
          </cell>
          <cell r="K2056">
            <v>1475.768240255532</v>
          </cell>
          <cell r="L2056">
            <v>1175.4571628014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10.133123405620561</v>
          </cell>
          <cell r="H2057">
            <v>60.813718442440504</v>
          </cell>
          <cell r="I2057">
            <v>360.5285776939678</v>
          </cell>
          <cell r="J2057">
            <v>1531.5621455909541</v>
          </cell>
          <cell r="K2057">
            <v>1480.881550554192</v>
          </cell>
          <cell r="L2057">
            <v>1179.529941339543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0.41357549156454082</v>
          </cell>
          <cell r="H2058">
            <v>2.4820642650763838</v>
          </cell>
          <cell r="I2058">
            <v>14.714691391219279</v>
          </cell>
          <cell r="J2058">
            <v>62.509508852234333</v>
          </cell>
          <cell r="K2058">
            <v>60.44102007872489</v>
          </cell>
          <cell r="L2058">
            <v>48.141590285381582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10.09813491903421</v>
          </cell>
          <cell r="H2059">
            <v>60.603735805615031</v>
          </cell>
          <cell r="I2059">
            <v>359.28371480227071</v>
          </cell>
          <cell r="J2059">
            <v>1526.2738411420551</v>
          </cell>
          <cell r="K2059">
            <v>1475.768240255532</v>
          </cell>
          <cell r="L2059">
            <v>1175.4571628014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12.50190177044686</v>
          </cell>
          <cell r="K2060">
            <v>12.08820401574498</v>
          </cell>
          <cell r="L2060">
            <v>9.6283180570763136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6682.2712574478646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6705.4243010675264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6682.2712574478646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54.735327706057568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1.2563224038461549</v>
          </cell>
          <cell r="F2067">
            <v>1.8406283168762629</v>
          </cell>
          <cell r="G2067">
            <v>2.3359484851196211</v>
          </cell>
          <cell r="H2067">
            <v>2.485559683527951</v>
          </cell>
          <cell r="I2067">
            <v>2.2496024416338152</v>
          </cell>
          <cell r="J2067">
            <v>1.665296528603736</v>
          </cell>
          <cell r="K2067">
            <v>1.169976360360353</v>
          </cell>
          <cell r="L2067">
            <v>1.02036516195199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30675.205360576962</v>
          </cell>
          <cell r="F2068">
            <v>44942.00807039543</v>
          </cell>
          <cell r="G2068">
            <v>57036.075511670759</v>
          </cell>
          <cell r="H2068">
            <v>60689.082272807471</v>
          </cell>
          <cell r="I2068">
            <v>54927.792949892333</v>
          </cell>
          <cell r="J2068">
            <v>40660.99024007457</v>
          </cell>
          <cell r="K2068">
            <v>28566.92279879862</v>
          </cell>
          <cell r="L2068">
            <v>24913.916037661089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30781.490235942339</v>
          </cell>
          <cell r="F2069">
            <v>45097.725226003153</v>
          </cell>
          <cell r="G2069">
            <v>57233.696753511867</v>
          </cell>
          <cell r="H2069">
            <v>60899.360622033928</v>
          </cell>
          <cell r="I2069">
            <v>55118.109316454553</v>
          </cell>
          <cell r="J2069">
            <v>40801.874326394427</v>
          </cell>
          <cell r="K2069">
            <v>28665.902798885101</v>
          </cell>
          <cell r="L2069">
            <v>25000.238930362229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0.25126448076923102</v>
          </cell>
          <cell r="F2070">
            <v>0.36812566337525249</v>
          </cell>
          <cell r="G2070">
            <v>0.46718969702392421</v>
          </cell>
          <cell r="H2070">
            <v>0.49783526662389388</v>
          </cell>
          <cell r="I2070">
            <v>0.46075461560313519</v>
          </cell>
          <cell r="J2070">
            <v>0.34389343299711961</v>
          </cell>
          <cell r="K2070">
            <v>0.24482939934844261</v>
          </cell>
          <cell r="L2070">
            <v>0.2141838297484662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1256.3224038461551</v>
          </cell>
          <cell r="F2071">
            <v>1840.6283168762629</v>
          </cell>
          <cell r="G2071">
            <v>2335.9484851196212</v>
          </cell>
          <cell r="H2071">
            <v>2485.5596835279512</v>
          </cell>
          <cell r="I2071">
            <v>2249.6024416338159</v>
          </cell>
          <cell r="J2071">
            <v>1665.296528603737</v>
          </cell>
          <cell r="K2071">
            <v>1169.9763603603531</v>
          </cell>
          <cell r="L2071">
            <v>1020.36516195199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30675.205360576962</v>
          </cell>
          <cell r="F2072">
            <v>44942.00807039543</v>
          </cell>
          <cell r="G2072">
            <v>57036.075511670759</v>
          </cell>
          <cell r="H2072">
            <v>60689.082272807471</v>
          </cell>
          <cell r="I2072">
            <v>54927.792949892333</v>
          </cell>
          <cell r="J2072">
            <v>40660.99024007457</v>
          </cell>
          <cell r="K2072">
            <v>28566.92279879862</v>
          </cell>
          <cell r="L2072">
            <v>24913.916037661089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251.264480769231</v>
          </cell>
          <cell r="F2073">
            <v>368.12566337525249</v>
          </cell>
          <cell r="G2073">
            <v>467.18969702392423</v>
          </cell>
          <cell r="H2073">
            <v>497.11193670558998</v>
          </cell>
          <cell r="I2073">
            <v>449.92048832676301</v>
          </cell>
          <cell r="J2073">
            <v>333.0593057207472</v>
          </cell>
          <cell r="K2073">
            <v>233.99527207207049</v>
          </cell>
          <cell r="L2073">
            <v>204.073032390398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591.54860493989054</v>
          </cell>
          <cell r="F2076">
            <v>295.77430246994533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5.0363278688524584</v>
          </cell>
          <cell r="F2079">
            <v>2.5181639344262292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9.3237176470588295E-2</v>
          </cell>
          <cell r="F2086">
            <v>0.11042498823529411</v>
          </cell>
          <cell r="G2086">
            <v>0.1104249882352821</v>
          </cell>
          <cell r="H2086">
            <v>6.9704470588235298E-2</v>
          </cell>
          <cell r="I2086">
            <v>1.7187811764705779E-2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1917.8887200000011</v>
          </cell>
          <cell r="F2087">
            <v>2271.442008</v>
          </cell>
          <cell r="G2087">
            <v>2271.4420079997531</v>
          </cell>
          <cell r="H2087">
            <v>1433.82096</v>
          </cell>
          <cell r="I2087">
            <v>353.55328799999779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2280.7839620047062</v>
          </cell>
          <cell r="G2088">
            <v>2280.7839620044592</v>
          </cell>
          <cell r="H2088">
            <v>1439.7179582117651</v>
          </cell>
          <cell r="I2088">
            <v>355.00737687529192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1.8647435294117651E-2</v>
          </cell>
          <cell r="F2089">
            <v>2.2084997647058818E-2</v>
          </cell>
          <cell r="G2089">
            <v>2.2084997647056421E-2</v>
          </cell>
          <cell r="H2089">
            <v>1.3940894117647059E-2</v>
          </cell>
          <cell r="I2089">
            <v>3.4375623529411549E-3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93.237176470588281</v>
          </cell>
          <cell r="F2090">
            <v>110.42498823529409</v>
          </cell>
          <cell r="G2090">
            <v>110.4249882352821</v>
          </cell>
          <cell r="H2090">
            <v>69.704470588235296</v>
          </cell>
          <cell r="I2090">
            <v>17.187811764705781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1917.8887200000011</v>
          </cell>
          <cell r="F2091">
            <v>2271.442008</v>
          </cell>
          <cell r="G2091">
            <v>2271.4420079997531</v>
          </cell>
          <cell r="H2091">
            <v>1433.82096</v>
          </cell>
          <cell r="I2091">
            <v>353.55328799999779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22.084997647056429</v>
          </cell>
          <cell r="H2092">
            <v>13.94089411764706</v>
          </cell>
          <cell r="I2092">
            <v>3.4375623529411552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2.3302184466019401E-3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2.3302184466019402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0.23302184466019399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83185.30304304637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83185.30304304637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20453.44070051501</v>
          </cell>
          <cell r="F2111">
            <v>51624.622138513907</v>
          </cell>
          <cell r="G2111">
            <v>71306.861597437673</v>
          </cell>
          <cell r="H2111">
            <v>53620.465585507671</v>
          </cell>
          <cell r="I2111">
            <v>26869.21932091182</v>
          </cell>
          <cell r="J2111">
            <v>7186.9798619878657</v>
          </cell>
          <cell r="K2111">
            <v>3890.6413375668621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20524.308731228881</v>
          </cell>
          <cell r="F2112">
            <v>51803.493525527621</v>
          </cell>
          <cell r="G2112">
            <v>71553.928921307015</v>
          </cell>
          <cell r="H2112">
            <v>53806.252263536357</v>
          </cell>
          <cell r="I2112">
            <v>26962.317039186859</v>
          </cell>
          <cell r="J2112">
            <v>7211.8816434072851</v>
          </cell>
          <cell r="K2112">
            <v>3904.1218122627579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837.68357817808908</v>
          </cell>
          <cell r="F2113">
            <v>2114.3189954340169</v>
          </cell>
          <cell r="G2113">
            <v>2920.417539826798</v>
          </cell>
          <cell r="H2113">
            <v>2196.0600239798359</v>
          </cell>
          <cell r="I2113">
            <v>1100.445842494682</v>
          </cell>
          <cell r="J2113">
            <v>294.34729810189208</v>
          </cell>
          <cell r="K2113">
            <v>159.34367252833559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20453.44070051501</v>
          </cell>
          <cell r="F2114">
            <v>51624.622138513907</v>
          </cell>
          <cell r="G2114">
            <v>71306.861597437673</v>
          </cell>
          <cell r="H2114">
            <v>53620.465585507671</v>
          </cell>
          <cell r="I2114">
            <v>26869.21932091182</v>
          </cell>
          <cell r="J2114">
            <v>7186.9798619878657</v>
          </cell>
          <cell r="K2114">
            <v>3890.6413375668621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167.53671563561781</v>
          </cell>
          <cell r="F2115">
            <v>422.86379908680328</v>
          </cell>
          <cell r="G2115">
            <v>584.08350796535956</v>
          </cell>
          <cell r="H2115">
            <v>439.21200479596718</v>
          </cell>
          <cell r="I2115">
            <v>220.08916849893629</v>
          </cell>
          <cell r="J2115">
            <v>58.869459620378407</v>
          </cell>
          <cell r="K2115">
            <v>31.868734505667121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37128.303459277362</v>
          </cell>
          <cell r="J2116">
            <v>84790.818212177954</v>
          </cell>
          <cell r="K2116">
            <v>120688.7187180332</v>
          </cell>
          <cell r="L2116">
            <v>155301.93447610669</v>
          </cell>
          <cell r="M2116">
            <v>167842.03089903609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37262.498324244101</v>
          </cell>
          <cell r="J2117">
            <v>85097.282320156461</v>
          </cell>
          <cell r="K2117">
            <v>121124.93057805359</v>
          </cell>
          <cell r="L2117">
            <v>155863.25078157571</v>
          </cell>
          <cell r="M2117">
            <v>168448.67156326529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</v>
          </cell>
          <cell r="K2118">
            <v>5156.1685581614856</v>
          </cell>
          <cell r="L2118">
            <v>6634.9445090902873</v>
          </cell>
          <cell r="M2118">
            <v>7170.6934306053572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37128.303459277362</v>
          </cell>
          <cell r="J2119">
            <v>84790.818212177954</v>
          </cell>
          <cell r="K2119">
            <v>120688.7187180332</v>
          </cell>
          <cell r="L2119">
            <v>155301.93447610669</v>
          </cell>
          <cell r="M2119">
            <v>167842.03089903609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724.50143730143498</v>
          </cell>
          <cell r="K2120">
            <v>1031.2337116322969</v>
          </cell>
          <cell r="L2120">
            <v>1326.988901818057</v>
          </cell>
          <cell r="M2120">
            <v>1434.138686121071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66.959771051472345</v>
          </cell>
          <cell r="H2121">
            <v>66.95977105147233</v>
          </cell>
          <cell r="I2121">
            <v>13640.6290184135</v>
          </cell>
          <cell r="J2121">
            <v>20487.10865373673</v>
          </cell>
          <cell r="K2121">
            <v>20487.10865373673</v>
          </cell>
          <cell r="L2121">
            <v>6846.4796353232341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67.201787427047165</v>
          </cell>
          <cell r="I2122">
            <v>13689.93109253588</v>
          </cell>
          <cell r="J2122">
            <v>20561.156334971689</v>
          </cell>
          <cell r="K2122">
            <v>20561.156334971689</v>
          </cell>
          <cell r="L2122">
            <v>6871.2252424358076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  <cell r="I2123">
            <v>582.76683359784249</v>
          </cell>
          <cell r="J2123">
            <v>875.26809970393344</v>
          </cell>
          <cell r="K2123">
            <v>875.26809970393344</v>
          </cell>
          <cell r="L2123">
            <v>292.50126610609101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66.959771051472345</v>
          </cell>
          <cell r="H2124">
            <v>66.95977105147233</v>
          </cell>
          <cell r="I2124">
            <v>13640.6290184135</v>
          </cell>
          <cell r="J2124">
            <v>20487.10865373673</v>
          </cell>
          <cell r="K2124">
            <v>20487.10865373673</v>
          </cell>
          <cell r="L2124">
            <v>6846.4796353232341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0.57214273185536035</v>
          </cell>
          <cell r="G2125">
            <v>0.57214273185536046</v>
          </cell>
          <cell r="H2125">
            <v>0.57214273185536035</v>
          </cell>
          <cell r="I2125">
            <v>116.5533667195685</v>
          </cell>
          <cell r="J2125">
            <v>175.05361994078669</v>
          </cell>
          <cell r="K2125">
            <v>175.05361994078669</v>
          </cell>
          <cell r="L2125">
            <v>58.500253221218173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1.291556817369685</v>
          </cell>
          <cell r="F2132">
            <v>5.3453234850163023</v>
          </cell>
          <cell r="G2132">
            <v>9.6522955240405039</v>
          </cell>
          <cell r="H2132">
            <v>11.08065555071834</v>
          </cell>
          <cell r="I2132">
            <v>7.0268888830717229</v>
          </cell>
          <cell r="J2132">
            <v>2.7199168440475252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30231.039905233101</v>
          </cell>
          <cell r="F2133">
            <v>121382.8806816643</v>
          </cell>
          <cell r="G2133">
            <v>214261.71086045919</v>
          </cell>
          <cell r="H2133">
            <v>240878.80125167029</v>
          </cell>
          <cell r="I2133">
            <v>149726.96047523909</v>
          </cell>
          <cell r="J2133">
            <v>56848.130296444237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30340.305611982571</v>
          </cell>
          <cell r="F2134">
            <v>121821.6014893687</v>
          </cell>
          <cell r="G2134">
            <v>215036.12872170081</v>
          </cell>
          <cell r="H2134">
            <v>241749.42272358251</v>
          </cell>
          <cell r="I2134">
            <v>150268.1268461963</v>
          </cell>
          <cell r="J2134">
            <v>57053.59961386431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1291.5568173696849</v>
          </cell>
          <cell r="F2135">
            <v>5185.8251501707891</v>
          </cell>
          <cell r="G2135">
            <v>9153.875428387606</v>
          </cell>
          <cell r="H2135">
            <v>10291.03394695259</v>
          </cell>
          <cell r="I2135">
            <v>6396.7656141514844</v>
          </cell>
          <cell r="J2135">
            <v>2428.715335934673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30231.039905233101</v>
          </cell>
          <cell r="F2136">
            <v>121382.8806816643</v>
          </cell>
          <cell r="G2136">
            <v>214261.71086045919</v>
          </cell>
          <cell r="H2136">
            <v>240878.80125167029</v>
          </cell>
          <cell r="I2136">
            <v>149726.96047523909</v>
          </cell>
          <cell r="J2136">
            <v>56848.130296444237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258.31136347393698</v>
          </cell>
          <cell r="F2137">
            <v>1037.165030034158</v>
          </cell>
          <cell r="G2137">
            <v>1830.775085677521</v>
          </cell>
          <cell r="H2137">
            <v>2058.2067893905182</v>
          </cell>
          <cell r="I2137">
            <v>1279.353122830297</v>
          </cell>
          <cell r="J2137">
            <v>485.74306718693452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2744.2673987234261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</v>
          </cell>
          <cell r="G2144">
            <v>9131.2099691221283</v>
          </cell>
          <cell r="H2144">
            <v>7538.6278495005081</v>
          </cell>
          <cell r="I2144">
            <v>13703.06056234939</v>
          </cell>
          <cell r="J2144">
            <v>18478.09158025957</v>
          </cell>
          <cell r="K2144">
            <v>18532.977758720579</v>
          </cell>
          <cell r="L2144">
            <v>18526.337684716531</v>
          </cell>
          <cell r="M2144">
            <v>18507.675295292149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13759.418312644701</v>
          </cell>
          <cell r="J2145">
            <v>18554.08800941319</v>
          </cell>
          <cell r="K2145">
            <v>18609.199922959171</v>
          </cell>
          <cell r="L2145">
            <v>18602.532539754298</v>
          </cell>
          <cell r="M2145">
            <v>18583.79339592324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443.90908940797908</v>
          </cell>
          <cell r="H2146">
            <v>366.48652647061289</v>
          </cell>
          <cell r="I2146">
            <v>666.16726117401004</v>
          </cell>
          <cell r="J2146">
            <v>898.30294507824851</v>
          </cell>
          <cell r="K2146">
            <v>900.97120849395162</v>
          </cell>
          <cell r="L2146">
            <v>900.64840470182412</v>
          </cell>
          <cell r="M2146">
            <v>899.74114221157743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</v>
          </cell>
          <cell r="G2147">
            <v>9131.2099691221283</v>
          </cell>
          <cell r="H2147">
            <v>7538.6278495005081</v>
          </cell>
          <cell r="I2147">
            <v>13703.06056234939</v>
          </cell>
          <cell r="J2147">
            <v>18478.09158025957</v>
          </cell>
          <cell r="K2147">
            <v>18532.977758720579</v>
          </cell>
          <cell r="L2147">
            <v>18526.337684716531</v>
          </cell>
          <cell r="M2147">
            <v>18507.675295292149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88.781817881595785</v>
          </cell>
          <cell r="H2148">
            <v>73.297305294122566</v>
          </cell>
          <cell r="I2148">
            <v>133.233452234802</v>
          </cell>
          <cell r="J2148">
            <v>179.66058901564961</v>
          </cell>
          <cell r="K2148">
            <v>180.19424169879019</v>
          </cell>
          <cell r="L2148">
            <v>180.12968094036481</v>
          </cell>
          <cell r="M2148">
            <v>179.94822844231541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329.21503706293697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6.2045804195804193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329.21503706293697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0.62045804195804188</v>
          </cell>
          <cell r="F2153">
            <v>0.31022902097902089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L2154">
            <v>1461.4820825807949</v>
          </cell>
          <cell r="M2154">
            <v>1461.4820825807949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L2155">
            <v>1462.991491139509</v>
          </cell>
          <cell r="M2155">
            <v>1462.9914911395099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L2156">
            <v>27.543951801371929</v>
          </cell>
          <cell r="M2156">
            <v>27.543951801371929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L2157">
            <v>1461.4820825807949</v>
          </cell>
          <cell r="M2157">
            <v>1461.4820825807949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L2158">
            <v>2.7543951801371929</v>
          </cell>
          <cell r="M2158">
            <v>2.7543951801371929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1.9558968813977759E-3</v>
          </cell>
          <cell r="J2159">
            <v>1.151544580556782E-2</v>
          </cell>
          <cell r="K2159">
            <v>6.7459867837501505E-2</v>
          </cell>
          <cell r="L2159">
            <v>6.8817957973417845E-2</v>
          </cell>
          <cell r="M2159">
            <v>0.81127509217524341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</v>
          </cell>
          <cell r="J2160">
            <v>281.16880175261417</v>
          </cell>
          <cell r="K2160">
            <v>1647.1451063656621</v>
          </cell>
          <cell r="L2160">
            <v>1680.3051405176191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47.921951063628612</v>
          </cell>
          <cell r="J2161">
            <v>282.1430084677653</v>
          </cell>
          <cell r="K2161">
            <v>1652.8522111847151</v>
          </cell>
          <cell r="L2161">
            <v>1686.1271397621711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1.955896881397776</v>
          </cell>
          <cell r="J2162">
            <v>11.51544580556782</v>
          </cell>
          <cell r="K2162">
            <v>67.45986783750152</v>
          </cell>
          <cell r="L2162">
            <v>68.817957973417847</v>
          </cell>
          <cell r="M2162">
            <v>811.27509217524346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</v>
          </cell>
          <cell r="J2163">
            <v>281.16880175261417</v>
          </cell>
          <cell r="K2163">
            <v>1647.1451063656621</v>
          </cell>
          <cell r="L2163">
            <v>1680.3051405176191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0.39117937627955512</v>
          </cell>
          <cell r="J2164">
            <v>2.3030891611135629</v>
          </cell>
          <cell r="K2164">
            <v>13.491973567500301</v>
          </cell>
          <cell r="L2164">
            <v>13.763591594683559</v>
          </cell>
          <cell r="M2164">
            <v>162.25501843504861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16.711566329572641</v>
          </cell>
          <cell r="I2172">
            <v>15.767346596241129</v>
          </cell>
          <cell r="J2172">
            <v>15.63907665746007</v>
          </cell>
          <cell r="K2172">
            <v>15.19255456598945</v>
          </cell>
          <cell r="L2172">
            <v>14.10200031425935</v>
          </cell>
          <cell r="M2172">
            <v>4.7357540825536173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408040.74454706529</v>
          </cell>
          <cell r="I2173">
            <v>384986.04605822102</v>
          </cell>
          <cell r="J2173">
            <v>381854.12171964988</v>
          </cell>
          <cell r="K2173">
            <v>370951.54065290908</v>
          </cell>
          <cell r="L2173">
            <v>344323.84100649907</v>
          </cell>
          <cell r="M2173">
            <v>115631.3288490175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383177.18760487111</v>
          </cell>
          <cell r="K2174">
            <v>372236.83076919179</v>
          </cell>
          <cell r="L2174">
            <v>345516.87023308541</v>
          </cell>
          <cell r="M2174">
            <v>116031.9736444015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3.1534693192482259</v>
          </cell>
          <cell r="J2175">
            <v>3.127815331492013</v>
          </cell>
          <cell r="K2175">
            <v>3.0385109131978898</v>
          </cell>
          <cell r="L2175">
            <v>2.8204000628518702</v>
          </cell>
          <cell r="M2175">
            <v>0.94715081651072341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</v>
          </cell>
          <cell r="J2176">
            <v>15639.07665746006</v>
          </cell>
          <cell r="K2176">
            <v>15192.554565989451</v>
          </cell>
          <cell r="L2176">
            <v>14102.00031425935</v>
          </cell>
          <cell r="M2176">
            <v>4735.7540825536189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408040.74454706529</v>
          </cell>
          <cell r="I2177">
            <v>384986.04605822102</v>
          </cell>
          <cell r="J2177">
            <v>381854.12171964988</v>
          </cell>
          <cell r="K2177">
            <v>370951.54065290908</v>
          </cell>
          <cell r="L2177">
            <v>344323.84100649907</v>
          </cell>
          <cell r="M2177">
            <v>115631.3288490175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3124.2024155685081</v>
          </cell>
          <cell r="H2178">
            <v>3342.313265914529</v>
          </cell>
          <cell r="I2178">
            <v>3153.4693192482259</v>
          </cell>
          <cell r="J2178">
            <v>3127.8153314920128</v>
          </cell>
          <cell r="K2178">
            <v>3038.5109131978902</v>
          </cell>
          <cell r="L2178">
            <v>2820.4000628518688</v>
          </cell>
          <cell r="M2178">
            <v>947.15081651072342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27.509125000000001</v>
          </cell>
          <cell r="J2202">
            <v>27.509125000000001</v>
          </cell>
          <cell r="K2202">
            <v>27.509125000000001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J2211">
            <v>362.95199227320091</v>
          </cell>
          <cell r="K2211">
            <v>362.95199227320091</v>
          </cell>
          <cell r="L2211">
            <v>362.95199227320091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J2212">
            <v>364.20956518294759</v>
          </cell>
          <cell r="K2212">
            <v>364.20956518294759</v>
          </cell>
          <cell r="L2212">
            <v>364.20956518294759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J2213">
            <v>14.86492801118912</v>
          </cell>
          <cell r="K2213">
            <v>14.86492801118912</v>
          </cell>
          <cell r="L2213">
            <v>14.86492801118912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J2214">
            <v>362.95199227320091</v>
          </cell>
          <cell r="K2214">
            <v>362.95199227320091</v>
          </cell>
          <cell r="L2214">
            <v>362.95199227320091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J2215">
            <v>2.9729856022378232</v>
          </cell>
          <cell r="K2215">
            <v>2.9729856022378232</v>
          </cell>
          <cell r="L2215">
            <v>2.9729856022378232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2.0249715347713728</v>
          </cell>
          <cell r="J2222">
            <v>1.3764135395539761</v>
          </cell>
          <cell r="K2222">
            <v>0.65889814444750727</v>
          </cell>
          <cell r="L2222">
            <v>0.48778845990818942</v>
          </cell>
          <cell r="M2222">
            <v>0.12606538540969189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49038.797283073858</v>
          </cell>
          <cell r="J2223">
            <v>32876.031708183378</v>
          </cell>
          <cell r="K2223">
            <v>15285.441475144769</v>
          </cell>
          <cell r="L2223">
            <v>11205.69772965085</v>
          </cell>
          <cell r="M2223">
            <v>2843.2698953981212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49208.709184103813</v>
          </cell>
          <cell r="J2224">
            <v>32989.942108832343</v>
          </cell>
          <cell r="K2224">
            <v>15338.403182262749</v>
          </cell>
          <cell r="L2224">
            <v>11244.523751272491</v>
          </cell>
          <cell r="M2224">
            <v>2853.1213889059991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2008.414905791421</v>
          </cell>
          <cell r="J2225">
            <v>1346.4586365126299</v>
          </cell>
          <cell r="K2225">
            <v>626.02490683186784</v>
          </cell>
          <cell r="L2225">
            <v>458.93642578774808</v>
          </cell>
          <cell r="M2225">
            <v>116.4479138047012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49038.797283073858</v>
          </cell>
          <cell r="J2226">
            <v>32876.031708183378</v>
          </cell>
          <cell r="K2226">
            <v>15285.441475144769</v>
          </cell>
          <cell r="L2226">
            <v>11205.69772965085</v>
          </cell>
          <cell r="M2226">
            <v>2843.2698953981212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401.68298115828412</v>
          </cell>
          <cell r="J2227">
            <v>269.29172730252589</v>
          </cell>
          <cell r="K2227">
            <v>125.2049813663735</v>
          </cell>
          <cell r="L2227">
            <v>91.787285157549604</v>
          </cell>
          <cell r="M2227">
            <v>23.289582760940231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7.479642593307672E-3</v>
          </cell>
          <cell r="J2267">
            <v>4.4244352676423668E-2</v>
          </cell>
          <cell r="K2267">
            <v>0.2480060647409035</v>
          </cell>
          <cell r="L2267">
            <v>0.24177333962506009</v>
          </cell>
          <cell r="M2267">
            <v>0.46367857563841081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182.62793998659569</v>
          </cell>
          <cell r="J2268">
            <v>1080.2996111826781</v>
          </cell>
          <cell r="K2268">
            <v>6055.4814140903936</v>
          </cell>
          <cell r="L2268">
            <v>5903.299042511886</v>
          </cell>
          <cell r="M2268">
            <v>11321.48522183786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183.26071774998951</v>
          </cell>
          <cell r="J2269">
            <v>1084.042683419103</v>
          </cell>
          <cell r="K2269">
            <v>6076.4627271674744</v>
          </cell>
          <cell r="L2269">
            <v>5923.7530670441674</v>
          </cell>
          <cell r="M2269">
            <v>11360.712429336871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7.4796425933076733</v>
          </cell>
          <cell r="J2270">
            <v>44.244352676423667</v>
          </cell>
          <cell r="K2270">
            <v>248.0060647409035</v>
          </cell>
          <cell r="L2270">
            <v>241.7733396250602</v>
          </cell>
          <cell r="M2270">
            <v>463.67857563841068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182.62793998659569</v>
          </cell>
          <cell r="J2271">
            <v>1080.2996111826781</v>
          </cell>
          <cell r="K2271">
            <v>6055.4814140903936</v>
          </cell>
          <cell r="L2271">
            <v>5903.299042511886</v>
          </cell>
          <cell r="M2271">
            <v>11321.48522183786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1.4959285186615341</v>
          </cell>
          <cell r="J2272">
            <v>8.8488705352847319</v>
          </cell>
          <cell r="K2272">
            <v>49.601212948180667</v>
          </cell>
          <cell r="L2272">
            <v>48.354667925012009</v>
          </cell>
          <cell r="M2272">
            <v>92.735715127682099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5.5545170668197263</v>
          </cell>
          <cell r="H2279">
            <v>5.9647317745279071</v>
          </cell>
          <cell r="I2279">
            <v>5.5938586566377291</v>
          </cell>
          <cell r="J2279">
            <v>5.4626449292741617</v>
          </cell>
          <cell r="K2279">
            <v>3.8647087807814602</v>
          </cell>
          <cell r="L2279">
            <v>3.4544940730732789</v>
          </cell>
          <cell r="M2279">
            <v>0.70046354722752135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145638.86749472309</v>
          </cell>
          <cell r="I2280">
            <v>136583.38219957121</v>
          </cell>
          <cell r="J2280">
            <v>133379.58035644409</v>
          </cell>
          <cell r="K2280">
            <v>94363.306064080651</v>
          </cell>
          <cell r="L2280">
            <v>84347.230284205914</v>
          </cell>
          <cell r="M2280">
            <v>17102.984944805321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136092.70385870131</v>
          </cell>
          <cell r="H2281">
            <v>146143.48380284809</v>
          </cell>
          <cell r="I2281">
            <v>137056.62264192279</v>
          </cell>
          <cell r="J2281">
            <v>133841.7201174607</v>
          </cell>
          <cell r="K2281">
            <v>94690.260426934736</v>
          </cell>
          <cell r="L2281">
            <v>84639.480482787883</v>
          </cell>
          <cell r="M2281">
            <v>17162.244160900758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5554.5170668197261</v>
          </cell>
          <cell r="H2282">
            <v>5964.731774527907</v>
          </cell>
          <cell r="I2282">
            <v>5593.8586566377289</v>
          </cell>
          <cell r="J2282">
            <v>5462.6449292741609</v>
          </cell>
          <cell r="K2282">
            <v>3864.7087807814592</v>
          </cell>
          <cell r="L2282">
            <v>3454.4940730732792</v>
          </cell>
          <cell r="M2282">
            <v>700.46354722752142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145638.86749472309</v>
          </cell>
          <cell r="I2283">
            <v>136583.38219957121</v>
          </cell>
          <cell r="J2283">
            <v>133379.58035644409</v>
          </cell>
          <cell r="K2283">
            <v>94363.306064080651</v>
          </cell>
          <cell r="L2283">
            <v>84347.230284205914</v>
          </cell>
          <cell r="M2283">
            <v>17102.984944805321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678.37514976123816</v>
          </cell>
          <cell r="G2284">
            <v>1110.903413363945</v>
          </cell>
          <cell r="H2284">
            <v>1192.9463549055811</v>
          </cell>
          <cell r="I2284">
            <v>1118.7717313275459</v>
          </cell>
          <cell r="J2284">
            <v>1092.5289858548319</v>
          </cell>
          <cell r="K2284">
            <v>772.94175615629183</v>
          </cell>
          <cell r="L2284">
            <v>690.89881461465575</v>
          </cell>
          <cell r="M2284">
            <v>140.0927094455042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2.4411077836098252</v>
          </cell>
          <cell r="G2342">
            <v>3.1342135463403391</v>
          </cell>
          <cell r="H2342">
            <v>6.6871453767585836</v>
          </cell>
          <cell r="I2342">
            <v>11.12629752579244</v>
          </cell>
          <cell r="J2342">
            <v>21.242381075363269</v>
          </cell>
          <cell r="K2342">
            <v>20.549275312632751</v>
          </cell>
          <cell r="L2342">
            <v>16.99634348221451</v>
          </cell>
          <cell r="M2342">
            <v>15.012134515544361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23010.769643863889</v>
          </cell>
          <cell r="G2343">
            <v>29544.236601820881</v>
          </cell>
          <cell r="H2343">
            <v>63035.464010554337</v>
          </cell>
          <cell r="I2343">
            <v>104880.5264044925</v>
          </cell>
          <cell r="J2343">
            <v>200238.4085185834</v>
          </cell>
          <cell r="K2343">
            <v>193704.94156062641</v>
          </cell>
          <cell r="L2343">
            <v>160213.7141518929</v>
          </cell>
          <cell r="M2343">
            <v>141509.83890152679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23177.608264929149</v>
          </cell>
          <cell r="G2344">
            <v>29758.44585128803</v>
          </cell>
          <cell r="H2344">
            <v>63492.500000940432</v>
          </cell>
          <cell r="I2344">
            <v>105640.9582663008</v>
          </cell>
          <cell r="J2344">
            <v>201690.22870880691</v>
          </cell>
          <cell r="K2344">
            <v>195109.391122448</v>
          </cell>
          <cell r="L2344">
            <v>161375.33697279551</v>
          </cell>
          <cell r="M2344">
            <v>142535.85005868919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2441.1077836098252</v>
          </cell>
          <cell r="G2345">
            <v>3134.2135463403379</v>
          </cell>
          <cell r="H2345">
            <v>6687.1453767585836</v>
          </cell>
          <cell r="I2345">
            <v>11126.297525792441</v>
          </cell>
          <cell r="J2345">
            <v>21242.381075363272</v>
          </cell>
          <cell r="K2345">
            <v>20549.275312632759</v>
          </cell>
          <cell r="L2345">
            <v>16996.34348221451</v>
          </cell>
          <cell r="M2345">
            <v>15012.13451554436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23010.769643863889</v>
          </cell>
          <cell r="G2346">
            <v>29544.236601820881</v>
          </cell>
          <cell r="H2346">
            <v>63035.464010554337</v>
          </cell>
          <cell r="I2346">
            <v>104880.5264044925</v>
          </cell>
          <cell r="J2346">
            <v>200238.4085185834</v>
          </cell>
          <cell r="K2346">
            <v>193704.94156062641</v>
          </cell>
          <cell r="L2346">
            <v>160213.7141518929</v>
          </cell>
          <cell r="M2346">
            <v>141509.83890152679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355.07022307052</v>
          </cell>
          <cell r="G2347">
            <v>455.88560674041292</v>
          </cell>
          <cell r="H2347">
            <v>972.67569116488505</v>
          </cell>
          <cell r="I2347">
            <v>1618.3705492061731</v>
          </cell>
          <cell r="J2347">
            <v>3089.8008836892031</v>
          </cell>
          <cell r="K2347">
            <v>2988.9855000193102</v>
          </cell>
          <cell r="L2347">
            <v>2472.1954155948379</v>
          </cell>
          <cell r="M2347">
            <v>2183.583202260998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71073.880128125413</v>
          </cell>
          <cell r="F2359">
            <v>106079.7778047683</v>
          </cell>
          <cell r="G2359">
            <v>93329.744791641235</v>
          </cell>
          <cell r="H2359">
            <v>3594.578634534239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3622.962640494723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71147.284738585658</v>
          </cell>
          <cell r="F2360">
            <v>106189.33626356399</v>
          </cell>
          <cell r="G2360">
            <v>93426.135104769404</v>
          </cell>
          <cell r="H2360">
            <v>3598.291090417626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3626.7044111826058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1339.5001908806139</v>
          </cell>
          <cell r="F2361">
            <v>1999.2419488271451</v>
          </cell>
          <cell r="G2361">
            <v>1758.9473198575431</v>
          </cell>
          <cell r="H2361">
            <v>67.745545317267982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68.280487005177577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71073.880128125413</v>
          </cell>
          <cell r="F2362">
            <v>106079.7778047683</v>
          </cell>
          <cell r="G2362">
            <v>93329.744791641235</v>
          </cell>
          <cell r="H2362">
            <v>3594.578634534239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3622.962640494723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133.95001908806151</v>
          </cell>
          <cell r="F2363">
            <v>199.92419488271449</v>
          </cell>
          <cell r="G2363">
            <v>175.89473198575431</v>
          </cell>
          <cell r="H2363">
            <v>6.7745545317267997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6.8280487005177584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40807.840396655338</v>
          </cell>
          <cell r="F2364">
            <v>40583.377587209281</v>
          </cell>
          <cell r="G2364">
            <v>38633.008899865417</v>
          </cell>
          <cell r="H2364">
            <v>39754.568303892287</v>
          </cell>
          <cell r="I2364">
            <v>37228.522731926932</v>
          </cell>
          <cell r="J2364">
            <v>32473.611888916919</v>
          </cell>
          <cell r="K2364">
            <v>30219.079740096189</v>
          </cell>
          <cell r="L2364">
            <v>28769.170669113169</v>
          </cell>
          <cell r="M2364">
            <v>21314.66576860625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40807.840396655338</v>
          </cell>
          <cell r="F2365">
            <v>40583.377587209281</v>
          </cell>
          <cell r="G2365">
            <v>38633.008899865417</v>
          </cell>
          <cell r="H2365">
            <v>39754.568303892287</v>
          </cell>
          <cell r="I2365">
            <v>37228.522731926932</v>
          </cell>
          <cell r="J2365">
            <v>32473.611888916919</v>
          </cell>
          <cell r="K2365">
            <v>30219.079740096189</v>
          </cell>
          <cell r="L2365">
            <v>28769.170669113169</v>
          </cell>
          <cell r="M2365">
            <v>21314.66576860625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40807.840396655338</v>
          </cell>
          <cell r="F2366">
            <v>40583.377587209281</v>
          </cell>
          <cell r="G2366">
            <v>38633.008899865417</v>
          </cell>
          <cell r="H2366">
            <v>39754.568303892287</v>
          </cell>
          <cell r="I2366">
            <v>37228.522731926932</v>
          </cell>
          <cell r="J2366">
            <v>32473.611888916919</v>
          </cell>
          <cell r="K2366">
            <v>30219.079740096189</v>
          </cell>
          <cell r="L2366">
            <v>28769.170669113169</v>
          </cell>
          <cell r="M2366">
            <v>21314.66576860625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48708.507217900144</v>
          </cell>
          <cell r="F2367">
            <v>41045.079487182717</v>
          </cell>
          <cell r="G2367">
            <v>36438.457542358738</v>
          </cell>
          <cell r="H2367">
            <v>22694.884304386371</v>
          </cell>
          <cell r="I2367">
            <v>13426.73373407944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48708.507217900144</v>
          </cell>
          <cell r="F2368">
            <v>41045.079487182717</v>
          </cell>
          <cell r="G2368">
            <v>36438.457542358738</v>
          </cell>
          <cell r="H2368">
            <v>22694.884304386371</v>
          </cell>
          <cell r="I2368">
            <v>13426.73373407944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48708.507217900144</v>
          </cell>
          <cell r="F2369">
            <v>41045.079487182717</v>
          </cell>
          <cell r="G2369">
            <v>36438.457542358738</v>
          </cell>
          <cell r="H2369">
            <v>22694.884304386371</v>
          </cell>
          <cell r="I2369">
            <v>13426.73373407944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2113.3166431549998</v>
          </cell>
          <cell r="E2">
            <v>2113.3166431549998</v>
          </cell>
          <cell r="F2">
            <v>874.10223359999986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246.3071779377625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783.32617890723861</v>
          </cell>
          <cell r="E4">
            <v>813.25732900500009</v>
          </cell>
          <cell r="F4">
            <v>691.5532455199999</v>
          </cell>
          <cell r="G4">
            <v>104.2955998229212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597.21612499999947</v>
          </cell>
          <cell r="E6">
            <v>307.63028400000002</v>
          </cell>
          <cell r="F6">
            <v>319.17052719923362</v>
          </cell>
          <cell r="G6">
            <v>153.8151419999999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984.02362544000027</v>
          </cell>
          <cell r="F7">
            <v>1687.152404880768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173.63696459999991</v>
          </cell>
          <cell r="F8">
            <v>121.7100384</v>
          </cell>
          <cell r="G8">
            <v>91.282528799999994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7.7107402000001493</v>
          </cell>
          <cell r="F10">
            <v>7.7107402000001306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696.40954847468345</v>
          </cell>
          <cell r="E11">
            <v>803.5990583550165</v>
          </cell>
          <cell r="F11">
            <v>753.75518935957803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1202.201122502677</v>
          </cell>
          <cell r="E12">
            <v>783.10657858104082</v>
          </cell>
          <cell r="F12">
            <v>634.33507910996502</v>
          </cell>
          <cell r="G12">
            <v>1057.5776115611011</v>
          </cell>
          <cell r="H12">
            <v>832.85416108172569</v>
          </cell>
          <cell r="I12">
            <v>555.23610738781736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26.760200175800001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29.559587776386671</v>
          </cell>
          <cell r="L13">
            <v>15.726876567180479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168.54359811521141</v>
          </cell>
          <cell r="F14">
            <v>248.86623961183179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196.46798123489151</v>
          </cell>
          <cell r="F15">
            <v>381.84065657598558</v>
          </cell>
          <cell r="G15">
            <v>1002.723121750632</v>
          </cell>
          <cell r="H15">
            <v>1318.2068390847201</v>
          </cell>
          <cell r="I15">
            <v>1247.713331391589</v>
          </cell>
          <cell r="J15">
            <v>1184.6097386154661</v>
          </cell>
          <cell r="K15">
            <v>1125.6870326460671</v>
          </cell>
          <cell r="L15">
            <v>1135.103138567363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65.028343643999932</v>
          </cell>
          <cell r="E16">
            <v>79.048013663519924</v>
          </cell>
          <cell r="F16">
            <v>109.0271822587199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125.1409853786399</v>
          </cell>
          <cell r="E17">
            <v>92.604770050319914</v>
          </cell>
          <cell r="F17">
            <v>103.1856530839199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173.02159601468469</v>
          </cell>
          <cell r="K17">
            <v>207.61562181760539</v>
          </cell>
          <cell r="L17">
            <v>126.12257095192891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16.439799824200001</v>
          </cell>
          <cell r="F18">
            <v>0</v>
          </cell>
          <cell r="G18">
            <v>16.439799824200001</v>
          </cell>
          <cell r="H18">
            <v>6.0043549680000083</v>
          </cell>
          <cell r="I18">
            <v>13.443483974399999</v>
          </cell>
          <cell r="J18">
            <v>13.640412223613341</v>
          </cell>
          <cell r="K18">
            <v>13.640412223613341</v>
          </cell>
          <cell r="L18">
            <v>27.47312343281952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3212.2615733200009</v>
          </cell>
          <cell r="E19">
            <v>2509.1256320000011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561.98436799999899</v>
          </cell>
          <cell r="F20">
            <v>525.39080000000013</v>
          </cell>
          <cell r="G20">
            <v>683.16841512000053</v>
          </cell>
          <cell r="H20">
            <v>683.16841511999985</v>
          </cell>
          <cell r="I20">
            <v>683.16841512000042</v>
          </cell>
          <cell r="J20">
            <v>683.16841512000008</v>
          </cell>
          <cell r="K20">
            <v>683.16841511999974</v>
          </cell>
          <cell r="L20">
            <v>683.16841512000065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61.189151305051617</v>
          </cell>
          <cell r="E21">
            <v>31.397926496</v>
          </cell>
          <cell r="F21">
            <v>38.752738664987596</v>
          </cell>
          <cell r="G21">
            <v>15.698963248</v>
          </cell>
          <cell r="H21">
            <v>7.8494816239999956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87.92236800000002</v>
          </cell>
          <cell r="F22">
            <v>65.941776000000004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34.312888694948377</v>
          </cell>
          <cell r="E23">
            <v>16.629932141525291</v>
          </cell>
          <cell r="F23">
            <v>0</v>
          </cell>
          <cell r="G23">
            <v>10.391903433327229</v>
          </cell>
          <cell r="H23">
            <v>12.35263993018142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435.43977336247463</v>
          </cell>
          <cell r="F24">
            <v>465.67953065360081</v>
          </cell>
          <cell r="G24">
            <v>402.6974067592347</v>
          </cell>
          <cell r="H24">
            <v>286.58699645992567</v>
          </cell>
          <cell r="I24">
            <v>147.28196107627579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80.335954681411778</v>
          </cell>
          <cell r="G25">
            <v>146.11321015199999</v>
          </cell>
          <cell r="H25">
            <v>55.252894595294123</v>
          </cell>
          <cell r="I25">
            <v>63.809503949472301</v>
          </cell>
          <cell r="J25">
            <v>55.252894595294123</v>
          </cell>
          <cell r="K25">
            <v>75.249180258352936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54.529335217913129</v>
          </cell>
          <cell r="H26">
            <v>64.817889032613706</v>
          </cell>
          <cell r="I26">
            <v>64.817889032613706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4.0420992354117624</v>
          </cell>
          <cell r="K27">
            <v>27.030804314598399</v>
          </cell>
          <cell r="L27">
            <v>58.669217699010041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0.6395365999999999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15.50895428571428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63.972435914285739</v>
          </cell>
          <cell r="G30">
            <v>64.857095807175014</v>
          </cell>
          <cell r="H30">
            <v>24.525792532124999</v>
          </cell>
          <cell r="I30">
            <v>43.134250993007143</v>
          </cell>
          <cell r="J30">
            <v>11.75680848365357</v>
          </cell>
          <cell r="K30">
            <v>0</v>
          </cell>
          <cell r="L30">
            <v>7.5589312029321913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2485.6216739857041</v>
          </cell>
          <cell r="H31">
            <v>2858.481600123087</v>
          </cell>
          <cell r="I31">
            <v>2403.3605167686678</v>
          </cell>
          <cell r="J31">
            <v>2366.9543059648308</v>
          </cell>
          <cell r="K31">
            <v>3108.242598298114</v>
          </cell>
          <cell r="L31">
            <v>2022.137946924475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127.1762854960195</v>
          </cell>
          <cell r="I32">
            <v>727.84215674684822</v>
          </cell>
          <cell r="J32">
            <v>794.87519707649585</v>
          </cell>
          <cell r="K32">
            <v>199.70684311436611</v>
          </cell>
          <cell r="L32">
            <v>1535.0510698926109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259.57000000000011</v>
          </cell>
          <cell r="G33">
            <v>982.22402470968007</v>
          </cell>
          <cell r="H33">
            <v>1962.500068276179</v>
          </cell>
          <cell r="I33">
            <v>2655.8334354851299</v>
          </cell>
          <cell r="J33">
            <v>3044.771659227833</v>
          </cell>
          <cell r="K33">
            <v>3781.6722467013878</v>
          </cell>
          <cell r="L33">
            <v>4911.10070921631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149.96031058488299</v>
          </cell>
          <cell r="I34">
            <v>470.25959942027742</v>
          </cell>
          <cell r="J34">
            <v>1221.815134368446</v>
          </cell>
          <cell r="K34">
            <v>1201.0985981144811</v>
          </cell>
          <cell r="L34">
            <v>909.74763102948077</v>
          </cell>
        </row>
        <row r="35">
          <cell r="A35">
            <v>33</v>
          </cell>
          <cell r="B35" t="str">
            <v>ELC_SOL_PV_EXS</v>
          </cell>
          <cell r="C35" t="str">
            <v>ELC_CEN</v>
          </cell>
          <cell r="D35">
            <v>4.8302634554783994</v>
          </cell>
          <cell r="E35">
            <v>2.4820497353088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ELC_SOL_PV_CEN_NEW</v>
          </cell>
          <cell r="C36" t="str">
            <v>ELC_CEN</v>
          </cell>
          <cell r="D36">
            <v>159.39973654452149</v>
          </cell>
          <cell r="E36">
            <v>359.19795026469109</v>
          </cell>
          <cell r="F36">
            <v>583.67999999999995</v>
          </cell>
          <cell r="G36">
            <v>1406.0947095720001</v>
          </cell>
          <cell r="H36">
            <v>2005.628030575069</v>
          </cell>
          <cell r="I36">
            <v>2470.0174759858328</v>
          </cell>
          <cell r="J36">
            <v>2683.010137291486</v>
          </cell>
          <cell r="K36">
            <v>1774.988361346964</v>
          </cell>
          <cell r="L36">
            <v>1407.220024766518</v>
          </cell>
        </row>
        <row r="37">
          <cell r="A37">
            <v>35</v>
          </cell>
          <cell r="B37" t="str">
            <v>ELC_SOL_PV_CEN_NEW</v>
          </cell>
          <cell r="C37" t="str">
            <v>ELC_VRES_STG_CEN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127.1762854960195</v>
          </cell>
          <cell r="I37">
            <v>0</v>
          </cell>
          <cell r="J37">
            <v>0</v>
          </cell>
          <cell r="K37">
            <v>872.9785367715823</v>
          </cell>
          <cell r="L37">
            <v>1263.5559162517</v>
          </cell>
        </row>
        <row r="38">
          <cell r="A38">
            <v>36</v>
          </cell>
          <cell r="B38" t="str">
            <v>ELC_SOL_CSP_2_NEW</v>
          </cell>
          <cell r="C38" t="str">
            <v>ELC_CEN</v>
          </cell>
          <cell r="D38">
            <v>0</v>
          </cell>
          <cell r="E38">
            <v>8.1653919083034268</v>
          </cell>
          <cell r="F38">
            <v>8.4800853472598909</v>
          </cell>
          <cell r="G38">
            <v>8.2212673931034246</v>
          </cell>
          <cell r="H38">
            <v>8.8721379509691403</v>
          </cell>
          <cell r="I38">
            <v>8.2080664235034249</v>
          </cell>
          <cell r="J38">
            <v>6.5967004799998591E-2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ELC_SOL_CSP_2_NEW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1.7616009599999628E-2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ELC_SOL_CSP_3_NEW</v>
          </cell>
          <cell r="C40" t="str">
            <v>ELC_CEN</v>
          </cell>
          <cell r="D40">
            <v>2.74</v>
          </cell>
          <cell r="E40">
            <v>11.96460809169657</v>
          </cell>
          <cell r="F40">
            <v>11.97991465274011</v>
          </cell>
          <cell r="G40">
            <v>11.964608091696579</v>
          </cell>
          <cell r="H40">
            <v>12.707590682197001</v>
          </cell>
          <cell r="I40">
            <v>11.97353691896974</v>
          </cell>
          <cell r="J40">
            <v>12.33928825383086</v>
          </cell>
          <cell r="K40">
            <v>11.982465746247369</v>
          </cell>
          <cell r="L40">
            <v>0.14830144331055151</v>
          </cell>
        </row>
        <row r="41">
          <cell r="A41">
            <v>39</v>
          </cell>
          <cell r="B41" t="str">
            <v>ELC_MAR_EXS</v>
          </cell>
          <cell r="C41" t="str">
            <v>ELC_CEN</v>
          </cell>
          <cell r="D41">
            <v>7.2944426666666701E-2</v>
          </cell>
          <cell r="E41">
            <v>6.2802186666666773E-2</v>
          </cell>
          <cell r="F41">
            <v>8.4505430138364868E-2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1.647055573333333</v>
          </cell>
          <cell r="E42">
            <v>1.697197813333333</v>
          </cell>
          <cell r="F42">
            <v>1.765494569861636</v>
          </cell>
          <cell r="G42">
            <v>6.9501288018113216</v>
          </cell>
          <cell r="H42">
            <v>0.80290656000000071</v>
          </cell>
          <cell r="I42">
            <v>0.60422976000000062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ELC_BIO_CRP_GSF_CCS_NEW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3.385739530668654E-7</v>
          </cell>
          <cell r="J43">
            <v>1.8523430082643491E-7</v>
          </cell>
          <cell r="K43">
            <v>0</v>
          </cell>
          <cell r="L43">
            <v>3.4102738720086812E-7</v>
          </cell>
        </row>
        <row r="44">
          <cell r="A44">
            <v>42</v>
          </cell>
          <cell r="B44" t="str">
            <v>IMP_ELC_AFR</v>
          </cell>
          <cell r="C44" t="str">
            <v>IMP_ELC</v>
          </cell>
          <cell r="D44">
            <v>25.08</v>
          </cell>
          <cell r="E44">
            <v>27.17</v>
          </cell>
          <cell r="F44">
            <v>29.259999999999991</v>
          </cell>
          <cell r="G44">
            <v>18.385834895999999</v>
          </cell>
          <cell r="H44">
            <v>24.427312560000001</v>
          </cell>
          <cell r="I44">
            <v>16.947730224000001</v>
          </cell>
          <cell r="J44">
            <v>7.8571944000000009</v>
          </cell>
          <cell r="K44">
            <v>27.423989424000009</v>
          </cell>
          <cell r="L44">
            <v>57.906718560000009</v>
          </cell>
        </row>
        <row r="45">
          <cell r="A45">
            <v>43</v>
          </cell>
          <cell r="B45" t="str">
            <v>IMP_ELC_OEE</v>
          </cell>
          <cell r="C45" t="str">
            <v>IMP_ELC</v>
          </cell>
          <cell r="D45">
            <v>185</v>
          </cell>
          <cell r="E45">
            <v>190.47499999999999</v>
          </cell>
          <cell r="F45">
            <v>205.2</v>
          </cell>
          <cell r="G45">
            <v>53.561089296000013</v>
          </cell>
          <cell r="H45">
            <v>69.856749648000005</v>
          </cell>
          <cell r="I45">
            <v>48.121268054399998</v>
          </cell>
          <cell r="J45">
            <v>14.6343817152</v>
          </cell>
          <cell r="K45">
            <v>24.691042743537121</v>
          </cell>
          <cell r="L45">
            <v>138.87678562594479</v>
          </cell>
        </row>
        <row r="46">
          <cell r="A46">
            <v>44</v>
          </cell>
          <cell r="B46" t="str">
            <v>IMP_ELC_RUS</v>
          </cell>
          <cell r="C46" t="str">
            <v>IMP_ELC</v>
          </cell>
          <cell r="D46">
            <v>116.85</v>
          </cell>
          <cell r="E46">
            <v>126.825</v>
          </cell>
          <cell r="F46">
            <v>136.80000000000001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IMP_ELC_MEA</v>
          </cell>
          <cell r="C47" t="str">
            <v>IMP_ELC</v>
          </cell>
          <cell r="D47">
            <v>37.524999999999999</v>
          </cell>
          <cell r="E47">
            <v>46.8825</v>
          </cell>
          <cell r="F47">
            <v>56.239999999999988</v>
          </cell>
          <cell r="G47">
            <v>59.32441944</v>
          </cell>
          <cell r="H47">
            <v>45.546656400000003</v>
          </cell>
          <cell r="I47">
            <v>22.785863760000009</v>
          </cell>
          <cell r="J47">
            <v>3.291467826375551</v>
          </cell>
          <cell r="K47">
            <v>0</v>
          </cell>
          <cell r="L47">
            <v>35.073787320000001</v>
          </cell>
        </row>
        <row r="48">
          <cell r="A48">
            <v>46</v>
          </cell>
          <cell r="B48" t="str">
            <v>IMP_ELC_CAC</v>
          </cell>
          <cell r="C48" t="str">
            <v>IMP_ELC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 fuels"/>
      <sheetName val="Transport shares"/>
      <sheetName val="Upstream"/>
      <sheetName val="Emissions"/>
      <sheetName val="Electricity capacity"/>
      <sheetName val="Electricity generation"/>
      <sheetName val="Imports"/>
      <sheetName val="Primary energy supply"/>
      <sheetName val="Hydrogen generation"/>
      <sheetName val="Industrial consumption"/>
      <sheetName val="Final consumption"/>
      <sheetName val="Heat"/>
      <sheetName val="Hydrogen capacity"/>
      <sheetName val="Demand"/>
      <sheetName val="Biorefineries"/>
    </sheetNames>
    <sheetDataSet>
      <sheetData sheetId="0" refreshError="1"/>
      <sheetData sheetId="1" refreshError="1"/>
      <sheetData sheetId="2" refreshError="1"/>
      <sheetData sheetId="3">
        <row r="1">
          <cell r="AU1">
            <v>2010</v>
          </cell>
        </row>
      </sheetData>
      <sheetData sheetId="4" refreshError="1"/>
      <sheetData sheetId="5">
        <row r="1">
          <cell r="O1" t="str">
            <v>2010</v>
          </cell>
          <cell r="P1" t="str">
            <v>2015</v>
          </cell>
          <cell r="Q1" t="str">
            <v>2020</v>
          </cell>
          <cell r="R1" t="str">
            <v>2025</v>
          </cell>
          <cell r="S1" t="str">
            <v>2030</v>
          </cell>
          <cell r="T1" t="str">
            <v>2035</v>
          </cell>
          <cell r="U1" t="str">
            <v>2040</v>
          </cell>
          <cell r="V1" t="str">
            <v>2045</v>
          </cell>
          <cell r="W1" t="str">
            <v>2050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3.0000000169820851E-3</v>
          </cell>
          <cell r="G11">
            <v>194.50559999998299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1771.624</v>
          </cell>
          <cell r="J20">
            <v>1594.461</v>
          </cell>
          <cell r="K20">
            <v>1435.0150000000001</v>
          </cell>
          <cell r="L20">
            <v>1291.5139999999999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125.6691999999988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363.15280000000121</v>
          </cell>
          <cell r="L22">
            <v>239.2286941283175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9711.1572233692477</v>
          </cell>
          <cell r="F23">
            <v>8293.7841071059192</v>
          </cell>
          <cell r="G23">
            <v>8907.8233149094613</v>
          </cell>
          <cell r="H23">
            <v>7756.114173301743</v>
          </cell>
          <cell r="I23">
            <v>6604.4050316940256</v>
          </cell>
          <cell r="J23">
            <v>5452.6958900863056</v>
          </cell>
          <cell r="K23">
            <v>4300.9867484785927</v>
          </cell>
          <cell r="L23">
            <v>3149.2776068708758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298.4923485975271</v>
          </cell>
          <cell r="L24">
            <v>42.894706789886222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2.783489610505621</v>
          </cell>
          <cell r="F25">
            <v>66.549623282424861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603.19999999999993</v>
          </cell>
          <cell r="G26">
            <v>742.85</v>
          </cell>
          <cell r="H26">
            <v>877.66362929843172</v>
          </cell>
          <cell r="I26">
            <v>452.15729753976501</v>
          </cell>
          <cell r="J26">
            <v>221.01157891808751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761.51458682923328</v>
          </cell>
          <cell r="F27">
            <v>1294.284376717575</v>
          </cell>
          <cell r="G27">
            <v>985.45950064362228</v>
          </cell>
          <cell r="H27">
            <v>156.54220797606359</v>
          </cell>
          <cell r="I27">
            <v>219.42548553285721</v>
          </cell>
          <cell r="J27">
            <v>0</v>
          </cell>
          <cell r="K27">
            <v>300.99672103341169</v>
          </cell>
          <cell r="L27">
            <v>9.8848518029237139E-7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0</v>
          </cell>
          <cell r="J28">
            <v>0</v>
          </cell>
          <cell r="K28">
            <v>0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945.40000000000009</v>
          </cell>
          <cell r="J34">
            <v>943.89999999999986</v>
          </cell>
          <cell r="K34">
            <v>923.15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470.99999999999989</v>
          </cell>
          <cell r="G35">
            <v>518</v>
          </cell>
          <cell r="H35">
            <v>565</v>
          </cell>
          <cell r="I35">
            <v>610.14999999999986</v>
          </cell>
          <cell r="J35">
            <v>655.29999999999984</v>
          </cell>
          <cell r="K35">
            <v>707.09999999999991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0</v>
          </cell>
          <cell r="K36">
            <v>48.29999999999999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</v>
          </cell>
          <cell r="G38">
            <v>71.399999999999991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215.30251517782179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468.99929999999989</v>
          </cell>
          <cell r="I39">
            <v>555.41640000000007</v>
          </cell>
          <cell r="J39">
            <v>641.83349999999996</v>
          </cell>
          <cell r="K39">
            <v>728.25252499999999</v>
          </cell>
          <cell r="L39">
            <v>814.67155000000002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87.389484822178503</v>
          </cell>
          <cell r="E40">
            <v>76.494923560261256</v>
          </cell>
          <cell r="F40">
            <v>0</v>
          </cell>
          <cell r="G40">
            <v>80.369271647077099</v>
          </cell>
          <cell r="H40">
            <v>152.73932609378451</v>
          </cell>
          <cell r="I40">
            <v>52.452964912706342</v>
          </cell>
          <cell r="J40">
            <v>45.665733759825002</v>
          </cell>
          <cell r="K40">
            <v>52.452561616619263</v>
          </cell>
          <cell r="L40">
            <v>54.607470543190047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509.07035892189498</v>
          </cell>
          <cell r="I41">
            <v>566.17169323609824</v>
          </cell>
          <cell r="J41">
            <v>0</v>
          </cell>
          <cell r="K41">
            <v>0</v>
          </cell>
          <cell r="L41">
            <v>3.9595859506745792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2231.0100000000011</v>
          </cell>
          <cell r="G42">
            <v>2253.9970233455729</v>
          </cell>
          <cell r="H42">
            <v>2344.7572902002862</v>
          </cell>
          <cell r="I42">
            <v>1996.645728813246</v>
          </cell>
          <cell r="J42">
            <v>1635.2493883240591</v>
          </cell>
          <cell r="K42">
            <v>1333.302654463673</v>
          </cell>
          <cell r="L42">
            <v>1261.225709519292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232.13411416463239</v>
          </cell>
          <cell r="E43">
            <v>271.14421434283793</v>
          </cell>
          <cell r="F43">
            <v>246.38992813682111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1406.0947095720001</v>
          </cell>
          <cell r="H44">
            <v>2132.804316071089</v>
          </cell>
          <cell r="I44">
            <v>2470.0174759858328</v>
          </cell>
          <cell r="J44">
            <v>2683.0101372914869</v>
          </cell>
          <cell r="K44">
            <v>2647.9668981185459</v>
          </cell>
          <cell r="L44">
            <v>2670.7759410182189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258.92088583536759</v>
          </cell>
          <cell r="E45">
            <v>590.33778565716239</v>
          </cell>
          <cell r="F45">
            <v>905.97907186317855</v>
          </cell>
          <cell r="G45">
            <v>1151.653829069649</v>
          </cell>
          <cell r="H45">
            <v>1151.4914112553629</v>
          </cell>
          <cell r="I45">
            <v>1129.734976925916</v>
          </cell>
          <cell r="J45">
            <v>1148.76049507322</v>
          </cell>
          <cell r="K45">
            <v>1148.76049507322</v>
          </cell>
          <cell r="L45">
            <v>1148.76049507322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20.1858754848</v>
          </cell>
          <cell r="H46">
            <v>21.579728633166141</v>
          </cell>
          <cell r="I46">
            <v>20.199219352073161</v>
          </cell>
          <cell r="J46">
            <v>12.405255258630859</v>
          </cell>
          <cell r="K46">
            <v>11.982465746247369</v>
          </cell>
          <cell r="L46">
            <v>0.14830144331055151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1.647055573333333</v>
          </cell>
          <cell r="E47">
            <v>1.697197813333333</v>
          </cell>
          <cell r="F47">
            <v>1.7654945698616351</v>
          </cell>
          <cell r="G47">
            <v>6.9501288018113216</v>
          </cell>
          <cell r="H47">
            <v>0.80290656000000094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UPS_WAV_POT</v>
          </cell>
          <cell r="C48" t="str">
            <v>RNW_POT_WAV</v>
          </cell>
          <cell r="D48">
            <v>7.2944426666666701E-2</v>
          </cell>
          <cell r="E48">
            <v>6.2802186666666773E-2</v>
          </cell>
          <cell r="F48">
            <v>8.4505430138364868E-2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UPS_WIN_ON_POT</v>
          </cell>
          <cell r="C49" t="str">
            <v>RNW_POT_WIN_ON</v>
          </cell>
          <cell r="D49">
            <v>550.07999999999993</v>
          </cell>
          <cell r="E49">
            <v>983.01999999999987</v>
          </cell>
          <cell r="F49">
            <v>1530.69</v>
          </cell>
          <cell r="G49">
            <v>2485.6216739857032</v>
          </cell>
          <cell r="H49">
            <v>2985.6578856191072</v>
          </cell>
          <cell r="I49">
            <v>3131.2026735155168</v>
          </cell>
          <cell r="J49">
            <v>3161.829503041326</v>
          </cell>
          <cell r="K49">
            <v>3307.9494414124802</v>
          </cell>
          <cell r="L49">
            <v>3557.1890168170862</v>
          </cell>
        </row>
        <row r="50">
          <cell r="A50">
            <v>48</v>
          </cell>
          <cell r="B50" t="str">
            <v>UPS_WIN_OFF_POT</v>
          </cell>
          <cell r="C50" t="str">
            <v>RNW_POT_WIN_OFF</v>
          </cell>
          <cell r="D50">
            <v>0</v>
          </cell>
          <cell r="E50">
            <v>126.62</v>
          </cell>
          <cell r="F50">
            <v>259.57</v>
          </cell>
          <cell r="G50">
            <v>982.22402470967995</v>
          </cell>
          <cell r="H50">
            <v>2112.4603788610621</v>
          </cell>
          <cell r="I50">
            <v>3126.0930349054079</v>
          </cell>
          <cell r="J50">
            <v>4266.5867935962788</v>
          </cell>
          <cell r="K50">
            <v>4982.7708448158692</v>
          </cell>
          <cell r="L50">
            <v>5820.8483402457914</v>
          </cell>
        </row>
        <row r="51">
          <cell r="A51">
            <v>49</v>
          </cell>
          <cell r="B51" t="str">
            <v>IMP_OIL_USA</v>
          </cell>
          <cell r="C51" t="str">
            <v>IMP_OIL_PRD</v>
          </cell>
          <cell r="D51">
            <v>281.86900000000003</v>
          </cell>
          <cell r="E51">
            <v>305.49432385499989</v>
          </cell>
          <cell r="F51">
            <v>456.96600000000001</v>
          </cell>
          <cell r="G51">
            <v>994.9430000000001</v>
          </cell>
          <cell r="H51">
            <v>994.9430000000001</v>
          </cell>
          <cell r="I51">
            <v>994.9430000000001</v>
          </cell>
          <cell r="J51">
            <v>994.9430000000001</v>
          </cell>
          <cell r="K51">
            <v>994.9430000000001</v>
          </cell>
          <cell r="L51">
            <v>994.9430000000001</v>
          </cell>
        </row>
        <row r="52">
          <cell r="A52">
            <v>50</v>
          </cell>
          <cell r="B52" t="str">
            <v>IMP_OIL_CAN</v>
          </cell>
          <cell r="C52" t="str">
            <v>IMP_OIL_PRD</v>
          </cell>
          <cell r="D52">
            <v>45.454000000000001</v>
          </cell>
          <cell r="E52">
            <v>49.141178099999991</v>
          </cell>
          <cell r="F52">
            <v>31.521000000000001</v>
          </cell>
          <cell r="G52">
            <v>68.63</v>
          </cell>
          <cell r="H52">
            <v>68.63</v>
          </cell>
          <cell r="I52">
            <v>68.63</v>
          </cell>
          <cell r="J52">
            <v>68.63</v>
          </cell>
          <cell r="K52">
            <v>68.63</v>
          </cell>
          <cell r="L52">
            <v>68.63</v>
          </cell>
        </row>
        <row r="53">
          <cell r="A53">
            <v>51</v>
          </cell>
          <cell r="B53" t="str">
            <v>IMP_OIL_MEX</v>
          </cell>
          <cell r="C53" t="str">
            <v>IMP_OIL_PRD</v>
          </cell>
          <cell r="D53">
            <v>573.54300000000012</v>
          </cell>
          <cell r="E53">
            <v>622.45492259999992</v>
          </cell>
          <cell r="F53">
            <v>397.73800000000011</v>
          </cell>
          <cell r="G53">
            <v>865.98700000000008</v>
          </cell>
          <cell r="H53">
            <v>865.98700000000008</v>
          </cell>
          <cell r="I53">
            <v>865.98700000000008</v>
          </cell>
          <cell r="J53">
            <v>865.98700000000008</v>
          </cell>
          <cell r="K53">
            <v>865.98700000000008</v>
          </cell>
          <cell r="L53">
            <v>865.98700000000008</v>
          </cell>
        </row>
        <row r="54">
          <cell r="A54">
            <v>52</v>
          </cell>
          <cell r="B54" t="str">
            <v>IMP_OIL_OLA</v>
          </cell>
          <cell r="C54" t="str">
            <v>IMP_OIL_PRD</v>
          </cell>
          <cell r="D54">
            <v>1121.453</v>
          </cell>
          <cell r="E54">
            <v>1216.244157975</v>
          </cell>
          <cell r="F54">
            <v>1166.519</v>
          </cell>
          <cell r="G54">
            <v>2539.838999999999</v>
          </cell>
          <cell r="H54">
            <v>2539.838999999999</v>
          </cell>
          <cell r="I54">
            <v>2539.838999999999</v>
          </cell>
          <cell r="J54">
            <v>2539.838999999999</v>
          </cell>
          <cell r="K54">
            <v>2539.838999999999</v>
          </cell>
          <cell r="L54">
            <v>2539.838999999999</v>
          </cell>
        </row>
        <row r="55">
          <cell r="A55">
            <v>53</v>
          </cell>
          <cell r="B55" t="str">
            <v>IMP_OIL_BRA</v>
          </cell>
          <cell r="C55" t="str">
            <v>IMP_OIL_PRD</v>
          </cell>
          <cell r="D55">
            <v>513.14599999999996</v>
          </cell>
          <cell r="E55">
            <v>556.93335180000008</v>
          </cell>
          <cell r="F55">
            <v>533.78099999999995</v>
          </cell>
          <cell r="G55">
            <v>1162.191</v>
          </cell>
          <cell r="H55">
            <v>1162.191</v>
          </cell>
          <cell r="I55">
            <v>1162.191</v>
          </cell>
          <cell r="J55">
            <v>1162.191</v>
          </cell>
          <cell r="K55">
            <v>1162.191</v>
          </cell>
          <cell r="L55">
            <v>1162.191</v>
          </cell>
        </row>
        <row r="56">
          <cell r="A56">
            <v>54</v>
          </cell>
          <cell r="B56" t="str">
            <v>IMP_OIL_RUS</v>
          </cell>
          <cell r="C56" t="str">
            <v>IMP_OIL_PRD</v>
          </cell>
          <cell r="D56">
            <v>18141.906999999999</v>
          </cell>
          <cell r="E56">
            <v>17784.426360000001</v>
          </cell>
          <cell r="F56">
            <v>18571.905999999999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IMP_OIL_MEA</v>
          </cell>
          <cell r="C57" t="str">
            <v>IMP_OIL_PRD</v>
          </cell>
          <cell r="D57">
            <v>8810.8889999999992</v>
          </cell>
          <cell r="E57">
            <v>9476.6402409282418</v>
          </cell>
          <cell r="F57">
            <v>6480.4489999999996</v>
          </cell>
          <cell r="G57">
            <v>8659.6792424499527</v>
          </cell>
          <cell r="H57">
            <v>2926.8153876421279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IMP_OIL_AFR</v>
          </cell>
          <cell r="C58" t="str">
            <v>IMP_OIL_PRD</v>
          </cell>
          <cell r="D58">
            <v>7942.3540000000003</v>
          </cell>
          <cell r="E58">
            <v>8599.7061675000023</v>
          </cell>
          <cell r="F58">
            <v>6448.1970000000001</v>
          </cell>
          <cell r="G58">
            <v>14039.532999999999</v>
          </cell>
          <cell r="H58">
            <v>14039.532999999999</v>
          </cell>
          <cell r="I58">
            <v>11375.42550070693</v>
          </cell>
          <cell r="J58">
            <v>8439.5087348027937</v>
          </cell>
          <cell r="K58">
            <v>6932.8584164374033</v>
          </cell>
          <cell r="L58">
            <v>2293.6928443530278</v>
          </cell>
        </row>
        <row r="59">
          <cell r="A59">
            <v>57</v>
          </cell>
          <cell r="B59" t="str">
            <v>IMP_OIL_CHI</v>
          </cell>
          <cell r="C59" t="str">
            <v>IMP_OIL_PRD</v>
          </cell>
          <cell r="D59">
            <v>5.6829999999999998</v>
          </cell>
          <cell r="E59">
            <v>6.1426472624999988</v>
          </cell>
          <cell r="F59">
            <v>3.9409999999999998</v>
          </cell>
          <cell r="G59">
            <v>8.5810000000000013</v>
          </cell>
          <cell r="H59">
            <v>8.5810000000000013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IMP_OIL_JPN</v>
          </cell>
          <cell r="C60" t="str">
            <v>IMP_OIL_PRD</v>
          </cell>
          <cell r="D60">
            <v>7.5819999999999999</v>
          </cell>
          <cell r="E60">
            <v>8.2311473317499999</v>
          </cell>
          <cell r="F60">
            <v>15.765000000000001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IMP_OIL_ODA</v>
          </cell>
          <cell r="C61" t="str">
            <v>IMP_OIL_PRD</v>
          </cell>
          <cell r="D61">
            <v>346.63600000000002</v>
          </cell>
          <cell r="E61">
            <v>375.5205026475</v>
          </cell>
          <cell r="F61">
            <v>240.38399999999999</v>
          </cell>
          <cell r="G61">
            <v>523.38300000000004</v>
          </cell>
          <cell r="H61">
            <v>523.38300000000004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EXP_OIL_GLB</v>
          </cell>
          <cell r="C62" t="str">
            <v>EXP_OIL_PRD</v>
          </cell>
          <cell r="D62">
            <v>17983.925999999999</v>
          </cell>
          <cell r="E62">
            <v>19356.833999999999</v>
          </cell>
          <cell r="F62">
            <v>17799.55999999999</v>
          </cell>
          <cell r="G62">
            <v>12369.75696104998</v>
          </cell>
          <cell r="H62">
            <v>7304.179701360672</v>
          </cell>
          <cell r="I62">
            <v>3733.2473050332278</v>
          </cell>
          <cell r="J62">
            <v>1918.786191109471</v>
          </cell>
          <cell r="K62">
            <v>801.9860691343024</v>
          </cell>
          <cell r="L62">
            <v>0</v>
          </cell>
        </row>
        <row r="63">
          <cell r="A63">
            <v>61</v>
          </cell>
          <cell r="B63" t="str">
            <v>IMP_GAS_PIP_AFR</v>
          </cell>
          <cell r="C63" t="str">
            <v>IMP_GAS_NGA</v>
          </cell>
          <cell r="D63">
            <v>1649.5118</v>
          </cell>
          <cell r="E63">
            <v>1801.2945999999999</v>
          </cell>
          <cell r="F63">
            <v>1420.8679999999999</v>
          </cell>
          <cell r="G63">
            <v>2099.648999999999</v>
          </cell>
          <cell r="H63">
            <v>2778.4300000000012</v>
          </cell>
          <cell r="I63">
            <v>2778.4299999999989</v>
          </cell>
          <cell r="J63">
            <v>2778.43</v>
          </cell>
          <cell r="K63">
            <v>2778.43</v>
          </cell>
          <cell r="L63">
            <v>2283.5279999999998</v>
          </cell>
        </row>
        <row r="64">
          <cell r="A64">
            <v>62</v>
          </cell>
          <cell r="B64" t="str">
            <v>IMP_GAS_PIP_RUS</v>
          </cell>
          <cell r="C64" t="str">
            <v>IMP_GAS_NGA</v>
          </cell>
          <cell r="D64">
            <v>13316.526799999991</v>
          </cell>
          <cell r="E64">
            <v>14460.199000000001</v>
          </cell>
          <cell r="F64">
            <v>13473.857</v>
          </cell>
          <cell r="G64">
            <v>6791.8757949999999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IMP_GAS_PIP_CAC</v>
          </cell>
          <cell r="C65" t="str">
            <v>IMP_GAS_NGA</v>
          </cell>
          <cell r="D65">
            <v>25.25</v>
          </cell>
          <cell r="E65">
            <v>27.573</v>
          </cell>
          <cell r="F65">
            <v>278.54639999999989</v>
          </cell>
          <cell r="G65">
            <v>493.78679999999991</v>
          </cell>
          <cell r="H65">
            <v>703.40000000000009</v>
          </cell>
          <cell r="I65">
            <v>703.4</v>
          </cell>
          <cell r="J65">
            <v>703.4</v>
          </cell>
          <cell r="K65">
            <v>703.39999999999986</v>
          </cell>
          <cell r="L65">
            <v>36.628</v>
          </cell>
        </row>
        <row r="66">
          <cell r="A66">
            <v>64</v>
          </cell>
          <cell r="B66" t="str">
            <v>IMP_GAS_PIP_MEA</v>
          </cell>
          <cell r="C66" t="str">
            <v>IMP_GAS_NGA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386.86999999999989</v>
          </cell>
          <cell r="I66">
            <v>466.0025</v>
          </cell>
          <cell r="J66">
            <v>483.95514687023223</v>
          </cell>
          <cell r="K66">
            <v>483.95514687023223</v>
          </cell>
          <cell r="L66">
            <v>0</v>
          </cell>
        </row>
        <row r="67">
          <cell r="A67">
            <v>65</v>
          </cell>
          <cell r="B67" t="str">
            <v>EXP_GAS_NGA_GLB</v>
          </cell>
          <cell r="C67" t="str">
            <v>EXP_GAS_NGA</v>
          </cell>
          <cell r="D67">
            <v>8181.3240000000014</v>
          </cell>
          <cell r="E67">
            <v>8584.5319999999992</v>
          </cell>
          <cell r="F67">
            <v>7355.0549999999994</v>
          </cell>
          <cell r="G67">
            <v>5124.7086050447897</v>
          </cell>
          <cell r="H67">
            <v>2469.6426315789472</v>
          </cell>
          <cell r="I67">
            <v>1734.073353658536</v>
          </cell>
          <cell r="J67">
            <v>1109.5536620799151</v>
          </cell>
          <cell r="K67">
            <v>519.41132010670424</v>
          </cell>
          <cell r="L67">
            <v>0</v>
          </cell>
        </row>
        <row r="68">
          <cell r="A68">
            <v>66</v>
          </cell>
          <cell r="B68" t="str">
            <v>IMP_GAS_LNG_AFR</v>
          </cell>
          <cell r="C68" t="str">
            <v>IMP_GAS_LNG</v>
          </cell>
          <cell r="D68">
            <v>1573.624800000001</v>
          </cell>
          <cell r="E68">
            <v>538.98569999999995</v>
          </cell>
          <cell r="F68">
            <v>1000.5732</v>
          </cell>
          <cell r="H68">
            <v>0</v>
          </cell>
          <cell r="I68">
            <v>0</v>
          </cell>
          <cell r="J68">
            <v>219.1067083824787</v>
          </cell>
          <cell r="K68">
            <v>219.8238681348009</v>
          </cell>
          <cell r="L68">
            <v>2021.36</v>
          </cell>
        </row>
        <row r="69">
          <cell r="A69">
            <v>67</v>
          </cell>
          <cell r="B69" t="str">
            <v>IMP_GAS_LNG_MEA</v>
          </cell>
          <cell r="C69" t="str">
            <v>IMP_GAS_LNG</v>
          </cell>
          <cell r="D69">
            <v>1380.8816999999999</v>
          </cell>
          <cell r="E69">
            <v>911.5424999999999</v>
          </cell>
          <cell r="F69">
            <v>978.66449999999986</v>
          </cell>
          <cell r="G69">
            <v>550.98181677117736</v>
          </cell>
          <cell r="H69">
            <v>1357.425</v>
          </cell>
          <cell r="I69">
            <v>1357.425</v>
          </cell>
          <cell r="J69">
            <v>1357.425</v>
          </cell>
          <cell r="K69">
            <v>1357.425</v>
          </cell>
          <cell r="L69">
            <v>1357.425</v>
          </cell>
        </row>
        <row r="70">
          <cell r="A70">
            <v>68</v>
          </cell>
          <cell r="B70" t="str">
            <v>IMP_GAS_LNG_GLB</v>
          </cell>
          <cell r="C70" t="str">
            <v>IMP_GAS_LNG</v>
          </cell>
          <cell r="D70">
            <v>291.11939999999998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IMP_GAS_LNG_OLA</v>
          </cell>
          <cell r="C71" t="str">
            <v>IMP_GAS_LNG</v>
          </cell>
          <cell r="D71">
            <v>207.4545</v>
          </cell>
          <cell r="E71">
            <v>98.881200000000007</v>
          </cell>
          <cell r="F71">
            <v>180.17009999999999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363.98</v>
          </cell>
        </row>
        <row r="72">
          <cell r="A72">
            <v>70</v>
          </cell>
          <cell r="B72" t="str">
            <v>IMP_GAS_LNG_USA</v>
          </cell>
          <cell r="C72" t="str">
            <v>IMP_GAS_LNG</v>
          </cell>
          <cell r="D72">
            <v>0</v>
          </cell>
          <cell r="E72">
            <v>0</v>
          </cell>
          <cell r="F72">
            <v>827.55090000000007</v>
          </cell>
          <cell r="G72">
            <v>0</v>
          </cell>
          <cell r="H72">
            <v>2594.41</v>
          </cell>
          <cell r="I72">
            <v>2594.41</v>
          </cell>
          <cell r="J72">
            <v>2594.4099999999989</v>
          </cell>
          <cell r="K72">
            <v>2594.41</v>
          </cell>
          <cell r="L72">
            <v>2594.41</v>
          </cell>
        </row>
        <row r="73">
          <cell r="A73">
            <v>71</v>
          </cell>
          <cell r="B73" t="str">
            <v>IMP_GAS_LNG_RUS</v>
          </cell>
          <cell r="C73" t="str">
            <v>IMP_GAS_LNG</v>
          </cell>
          <cell r="D73">
            <v>0</v>
          </cell>
          <cell r="E73">
            <v>0</v>
          </cell>
          <cell r="F73">
            <v>562.4289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IMP_COA_AFR</v>
          </cell>
          <cell r="C74" t="str">
            <v>IMP_COA</v>
          </cell>
          <cell r="D74">
            <v>616.51587300000017</v>
          </cell>
          <cell r="E74">
            <v>609.50276800000006</v>
          </cell>
          <cell r="F74">
            <v>88.207576000000003</v>
          </cell>
          <cell r="G74">
            <v>132.311364</v>
          </cell>
          <cell r="H74">
            <v>132.311364</v>
          </cell>
          <cell r="I74">
            <v>132.311364</v>
          </cell>
          <cell r="J74">
            <v>132.311364</v>
          </cell>
          <cell r="K74">
            <v>132.311364</v>
          </cell>
          <cell r="L74">
            <v>132.311364</v>
          </cell>
        </row>
        <row r="75">
          <cell r="A75">
            <v>73</v>
          </cell>
          <cell r="B75" t="str">
            <v>IMP_COA_AUS</v>
          </cell>
          <cell r="C75" t="str">
            <v>IMP_COA</v>
          </cell>
          <cell r="D75">
            <v>586.58791799999995</v>
          </cell>
          <cell r="E75">
            <v>827.1823280000001</v>
          </cell>
          <cell r="F75">
            <v>579.10191199999986</v>
          </cell>
          <cell r="G75">
            <v>868.65286800000013</v>
          </cell>
          <cell r="H75">
            <v>868.65286800000013</v>
          </cell>
          <cell r="I75">
            <v>868.65286800000013</v>
          </cell>
          <cell r="J75">
            <v>868.65286800000013</v>
          </cell>
          <cell r="K75">
            <v>868.65286800000013</v>
          </cell>
          <cell r="L75">
            <v>868.65286800000013</v>
          </cell>
        </row>
        <row r="76">
          <cell r="A76">
            <v>74</v>
          </cell>
          <cell r="B76" t="str">
            <v>IMP_COA_CAC</v>
          </cell>
          <cell r="C76" t="str">
            <v>IMP_COA</v>
          </cell>
          <cell r="D76">
            <v>23.942364000000001</v>
          </cell>
          <cell r="E76">
            <v>37.316496000000008</v>
          </cell>
          <cell r="F76">
            <v>76.702240000000003</v>
          </cell>
          <cell r="G76">
            <v>115.05336</v>
          </cell>
          <cell r="H76">
            <v>115.05336</v>
          </cell>
          <cell r="I76">
            <v>0</v>
          </cell>
          <cell r="J76">
            <v>39.541814895350107</v>
          </cell>
          <cell r="K76">
            <v>0</v>
          </cell>
          <cell r="L76">
            <v>115.05336</v>
          </cell>
        </row>
        <row r="77">
          <cell r="A77">
            <v>75</v>
          </cell>
          <cell r="B77" t="str">
            <v>IMP_COA_CAN</v>
          </cell>
          <cell r="C77" t="str">
            <v>IMP_COA</v>
          </cell>
          <cell r="D77">
            <v>161.61095700000001</v>
          </cell>
          <cell r="E77">
            <v>118.168904</v>
          </cell>
          <cell r="F77">
            <v>99.712912000000003</v>
          </cell>
          <cell r="G77">
            <v>149.569368</v>
          </cell>
          <cell r="H77">
            <v>149.569368</v>
          </cell>
          <cell r="I77">
            <v>149.569368</v>
          </cell>
          <cell r="J77">
            <v>149.569368</v>
          </cell>
          <cell r="K77">
            <v>149.569368</v>
          </cell>
          <cell r="L77">
            <v>149.569368</v>
          </cell>
        </row>
        <row r="78">
          <cell r="A78">
            <v>76</v>
          </cell>
          <cell r="B78" t="str">
            <v>IMP_COA_ODA</v>
          </cell>
          <cell r="C78" t="str">
            <v>IMP_COA</v>
          </cell>
          <cell r="D78">
            <v>389.06341500000002</v>
          </cell>
          <cell r="E78">
            <v>310.97080000000011</v>
          </cell>
          <cell r="F78">
            <v>3.8351120000000001</v>
          </cell>
          <cell r="G78">
            <v>5.7526679999999999</v>
          </cell>
          <cell r="H78">
            <v>5.7526679999999999</v>
          </cell>
          <cell r="I78">
            <v>5.7526679999999999</v>
          </cell>
          <cell r="J78">
            <v>5.7526679999999999</v>
          </cell>
          <cell r="K78">
            <v>5.7526679999999999</v>
          </cell>
          <cell r="L78">
            <v>5.7526679999999999</v>
          </cell>
        </row>
        <row r="79">
          <cell r="A79">
            <v>77</v>
          </cell>
          <cell r="B79" t="str">
            <v>IMP_COA_OEE</v>
          </cell>
          <cell r="C79" t="str">
            <v>IMP_COA</v>
          </cell>
          <cell r="D79">
            <v>161.61095700000001</v>
          </cell>
          <cell r="E79">
            <v>18.658248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IMP_COA_OLA</v>
          </cell>
          <cell r="C80" t="str">
            <v>IMP_COA</v>
          </cell>
          <cell r="D80">
            <v>1316.8300200000001</v>
          </cell>
          <cell r="E80">
            <v>1430.46568</v>
          </cell>
          <cell r="F80">
            <v>230.10672</v>
          </cell>
          <cell r="G80">
            <v>345.16007999999999</v>
          </cell>
          <cell r="H80">
            <v>345.16007999999999</v>
          </cell>
          <cell r="I80">
            <v>345.16007999999999</v>
          </cell>
          <cell r="J80">
            <v>345.16007999999999</v>
          </cell>
          <cell r="K80">
            <v>345.16007999999999</v>
          </cell>
          <cell r="L80">
            <v>345.16007999999999</v>
          </cell>
        </row>
        <row r="81">
          <cell r="A81">
            <v>79</v>
          </cell>
          <cell r="B81" t="str">
            <v>IMP_COA_RUS</v>
          </cell>
          <cell r="C81" t="str">
            <v>IMP_COA</v>
          </cell>
          <cell r="D81">
            <v>1556.2536600000001</v>
          </cell>
          <cell r="E81">
            <v>1952.896624</v>
          </cell>
          <cell r="F81">
            <v>2105.4764879999998</v>
          </cell>
          <cell r="G81">
            <v>1052.7382439999999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IMP_COA_USA</v>
          </cell>
          <cell r="C82" t="str">
            <v>IMP_COA</v>
          </cell>
          <cell r="D82">
            <v>1173.1758359999999</v>
          </cell>
          <cell r="E82">
            <v>914.25415199999998</v>
          </cell>
          <cell r="F82">
            <v>651.96904000000006</v>
          </cell>
          <cell r="G82">
            <v>977.95356000000027</v>
          </cell>
          <cell r="H82">
            <v>977.95356000000027</v>
          </cell>
          <cell r="I82">
            <v>977.95356000000027</v>
          </cell>
          <cell r="J82">
            <v>977.95356000000027</v>
          </cell>
          <cell r="K82">
            <v>977.95356000000027</v>
          </cell>
          <cell r="L82">
            <v>977.95356000000027</v>
          </cell>
        </row>
        <row r="83">
          <cell r="A83">
            <v>81</v>
          </cell>
          <cell r="B83" t="str">
            <v>EXP_COA_GLB</v>
          </cell>
          <cell r="C83" t="str">
            <v>EXP_COA</v>
          </cell>
          <cell r="D83">
            <v>931.79000000000019</v>
          </cell>
          <cell r="E83">
            <v>763.40099999999995</v>
          </cell>
          <cell r="F83">
            <v>571.75599999999997</v>
          </cell>
          <cell r="G83">
            <v>405.24350133333343</v>
          </cell>
          <cell r="H83">
            <v>225.60463200000001</v>
          </cell>
          <cell r="I83">
            <v>158.2595685957447</v>
          </cell>
          <cell r="J83">
            <v>104.9559051206363</v>
          </cell>
          <cell r="K83">
            <v>50.599998122448987</v>
          </cell>
          <cell r="L83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HH2_BIO_CM_NEW</v>
          </cell>
          <cell r="C2" t="str">
            <v>HH2_DT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-1.5222623580735121E-7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HH2_WE_ALK_DS_NEW</v>
          </cell>
          <cell r="C3" t="str">
            <v>HH2_WE_DT</v>
          </cell>
          <cell r="D3">
            <v>0</v>
          </cell>
          <cell r="E3">
            <v>9.0000000000080974E-2</v>
          </cell>
          <cell r="F3">
            <v>0.09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HH2_WE_ALK_CL_NEW</v>
          </cell>
          <cell r="C4" t="str">
            <v>HH2_WE_CU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-6.2865775042790851E-7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HH2_WE_PEM_CL_NEW</v>
          </cell>
          <cell r="C5" t="str">
            <v>HH2_WE_CU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-8.4498217535556684E-7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HH2_BIO_CM_CCS_NEW</v>
          </cell>
          <cell r="C6" t="str">
            <v>HH2_CT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-1.9105945922816279E-7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IMP_HH2_DMY_TECH</v>
          </cell>
          <cell r="C7" t="str">
            <v>HH2_CU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7.6485329800942603</v>
          </cell>
          <cell r="J7">
            <v>6.0462464578450916</v>
          </cell>
          <cell r="K7">
            <v>3.4561327729803168</v>
          </cell>
          <cell r="L7">
            <v>524.71894947999158</v>
          </cell>
        </row>
        <row r="8">
          <cell r="A8">
            <v>6</v>
          </cell>
          <cell r="B8" t="str">
            <v>IMP_HH2_DMY_TECH</v>
          </cell>
          <cell r="C8" t="str">
            <v>HH2_CT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8.7144431167393756E-3</v>
          </cell>
          <cell r="I8">
            <v>8.7164837594848436E-3</v>
          </cell>
          <cell r="J8">
            <v>8.7163543154170388E-3</v>
          </cell>
          <cell r="K8">
            <v>1.8410514069110739</v>
          </cell>
          <cell r="L8">
            <v>12.57255789629512</v>
          </cell>
        </row>
        <row r="9">
          <cell r="A9">
            <v>7</v>
          </cell>
          <cell r="B9" t="str">
            <v>IMP_HH2_DMY_TECH</v>
          </cell>
          <cell r="C9" t="str">
            <v>HH2_WE_CU</v>
          </cell>
          <cell r="D9">
            <v>0</v>
          </cell>
          <cell r="E9">
            <v>0</v>
          </cell>
          <cell r="F9">
            <v>0</v>
          </cell>
          <cell r="G9">
            <v>5.3565399047881743E-7</v>
          </cell>
          <cell r="H9">
            <v>43.628312487259102</v>
          </cell>
          <cell r="I9">
            <v>44.535964718951831</v>
          </cell>
          <cell r="J9">
            <v>161.66609413356639</v>
          </cell>
          <cell r="K9">
            <v>192.37758754989849</v>
          </cell>
          <cell r="L9">
            <v>551.46894652504977</v>
          </cell>
        </row>
        <row r="10">
          <cell r="A10">
            <v>8</v>
          </cell>
          <cell r="B10" t="str">
            <v>IMP_HH2_DMY_TECH</v>
          </cell>
          <cell r="C10" t="str">
            <v>HH2_WE_DT</v>
          </cell>
          <cell r="D10">
            <v>0</v>
          </cell>
          <cell r="E10">
            <v>0</v>
          </cell>
          <cell r="F10">
            <v>0</v>
          </cell>
          <cell r="G10">
            <v>9.0000000000000011E-2</v>
          </cell>
          <cell r="H10">
            <v>0.09</v>
          </cell>
          <cell r="I10">
            <v>0.15386542270977949</v>
          </cell>
          <cell r="J10">
            <v>0.15386587576405311</v>
          </cell>
          <cell r="K10">
            <v>0</v>
          </cell>
          <cell r="L10">
            <v>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48.439096451452237</v>
          </cell>
          <cell r="E2">
            <v>29.608572922111868</v>
          </cell>
          <cell r="F2">
            <v>30.576201509413149</v>
          </cell>
          <cell r="G2">
            <v>28.128144276006271</v>
          </cell>
          <cell r="H2">
            <v>14.064072138003141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7.3392570380988236</v>
          </cell>
          <cell r="E3">
            <v>4.4861474124411931</v>
          </cell>
          <cell r="F3">
            <v>4.2466946540851556</v>
          </cell>
          <cell r="G3">
            <v>4.2618400418191307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4.4035542228592863</v>
          </cell>
          <cell r="E4">
            <v>2.6916884474647151</v>
          </cell>
          <cell r="F4">
            <v>2.5480167924510941</v>
          </cell>
          <cell r="G4">
            <v>2.5571040250914781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17.60247408017625</v>
          </cell>
          <cell r="E6">
            <v>8.9722948248823844</v>
          </cell>
          <cell r="F6">
            <v>8.4933893081703093</v>
          </cell>
          <cell r="G6">
            <v>8.5236800836382631</v>
          </cell>
          <cell r="H6">
            <v>4.2618400418191156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39.631988005733653</v>
          </cell>
          <cell r="E7">
            <v>24.225196027182442</v>
          </cell>
          <cell r="F7">
            <v>22.93215113205985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9.898746550137993</v>
          </cell>
          <cell r="E8">
            <v>7.9189972401103921</v>
          </cell>
          <cell r="F8">
            <v>5.9392479300827778</v>
          </cell>
          <cell r="G8">
            <v>3.9594986200551991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</v>
          </cell>
          <cell r="E9">
            <v>1.827460901563692</v>
          </cell>
          <cell r="F9">
            <v>1.370595676172953</v>
          </cell>
          <cell r="G9">
            <v>0.91373045078196868</v>
          </cell>
          <cell r="H9">
            <v>0.45686522539098412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1.2183072677093589</v>
          </cell>
          <cell r="F10">
            <v>0.91373045078196891</v>
          </cell>
          <cell r="G10">
            <v>0.60915363385464594</v>
          </cell>
          <cell r="H10">
            <v>0.3045768169273228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8.3758624655013723</v>
          </cell>
          <cell r="E11">
            <v>6.7006899724003519</v>
          </cell>
          <cell r="F11">
            <v>5.0255174793008281</v>
          </cell>
          <cell r="G11">
            <v>3.350344986200553</v>
          </cell>
          <cell r="H11">
            <v>1.675172493100276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8.5281508739650072</v>
          </cell>
          <cell r="F12">
            <v>6.3961131554737811</v>
          </cell>
          <cell r="G12">
            <v>4.2640754369825213</v>
          </cell>
          <cell r="H12">
            <v>2.1320377184912589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88.74490196078429</v>
          </cell>
          <cell r="F13">
            <v>66.558676470588239</v>
          </cell>
          <cell r="G13">
            <v>44.372450980392173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2.9220882352941171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9.1991666666666703</v>
          </cell>
          <cell r="E15">
            <v>7.3593333333333337</v>
          </cell>
          <cell r="F15">
            <v>5.5195000000000007</v>
          </cell>
          <cell r="G15">
            <v>3.6796666666666669</v>
          </cell>
          <cell r="H15">
            <v>1.839833333333333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8.8223776223776138</v>
          </cell>
          <cell r="E16">
            <v>7.0579020979020948</v>
          </cell>
          <cell r="F16">
            <v>5.2934265734265704</v>
          </cell>
          <cell r="G16">
            <v>3.5289510489510478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0.66167832167832163</v>
          </cell>
          <cell r="E17">
            <v>0.5293426573426574</v>
          </cell>
          <cell r="F17">
            <v>0.39700699300699299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261.01955046792739</v>
          </cell>
          <cell r="E18">
            <v>0.49148592544425229</v>
          </cell>
          <cell r="F18">
            <v>3.6897917573748269E-3</v>
          </cell>
          <cell r="G18">
            <v>33.796917072839967</v>
          </cell>
          <cell r="H18">
            <v>41.690426321898833</v>
          </cell>
          <cell r="I18">
            <v>47.213148238328102</v>
          </cell>
          <cell r="J18">
            <v>28.13442614357276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2.1054216867469879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61.841176470588231</v>
          </cell>
          <cell r="E21">
            <v>51.534313725490208</v>
          </cell>
          <cell r="F21">
            <v>48.11318200303058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22.74516457293312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11.96509169523809</v>
          </cell>
          <cell r="E32">
            <v>58.299137486703593</v>
          </cell>
          <cell r="F32">
            <v>88.030789194996288</v>
          </cell>
          <cell r="G32">
            <v>155.42394391116139</v>
          </cell>
          <cell r="H32">
            <v>221.71780631403951</v>
          </cell>
          <cell r="I32">
            <v>245.70663942201111</v>
          </cell>
          <cell r="J32">
            <v>252.20017298450099</v>
          </cell>
          <cell r="K32">
            <v>252.20017298450111</v>
          </cell>
          <cell r="L32">
            <v>254.93205009100751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3.3750486440818248</v>
          </cell>
          <cell r="G33">
            <v>3.3750486440818248</v>
          </cell>
          <cell r="H33">
            <v>3.3750486440818261</v>
          </cell>
          <cell r="I33">
            <v>3.3750486440818261</v>
          </cell>
          <cell r="J33">
            <v>0.35728093007336331</v>
          </cell>
          <cell r="K33">
            <v>3.3750486440818248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104.90501300587459</v>
          </cell>
          <cell r="H34">
            <v>176.96750428378431</v>
          </cell>
          <cell r="I34">
            <v>179.75605518758451</v>
          </cell>
          <cell r="J34">
            <v>179.75605518758431</v>
          </cell>
          <cell r="K34">
            <v>198.37270481803239</v>
          </cell>
          <cell r="L34">
            <v>203.71293792754389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88.025734109075202</v>
          </cell>
          <cell r="E35">
            <v>157.19033780875381</v>
          </cell>
          <cell r="F35">
            <v>158.76603095035611</v>
          </cell>
          <cell r="G35">
            <v>113.2521900644329</v>
          </cell>
          <cell r="H35">
            <v>103.2756738083188</v>
          </cell>
          <cell r="I35">
            <v>157.78275627249511</v>
          </cell>
          <cell r="J35">
            <v>160.7687006684061</v>
          </cell>
          <cell r="K35">
            <v>148.0529656371489</v>
          </cell>
          <cell r="L35">
            <v>146.93613385667589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85.729582898665285</v>
          </cell>
          <cell r="F36">
            <v>80.557859117242998</v>
          </cell>
          <cell r="G36">
            <v>75.382154024210678</v>
          </cell>
          <cell r="H36">
            <v>70.214411554398438</v>
          </cell>
          <cell r="I36">
            <v>70.214411554398424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23.744027999999918</v>
          </cell>
          <cell r="E37">
            <v>22.967978599999959</v>
          </cell>
          <cell r="F37">
            <v>84.615033930785799</v>
          </cell>
          <cell r="G37">
            <v>87.77686616808144</v>
          </cell>
          <cell r="H37">
            <v>102.5274516120524</v>
          </cell>
          <cell r="I37">
            <v>117.27803705602319</v>
          </cell>
          <cell r="J37">
            <v>120.4333549708348</v>
          </cell>
          <cell r="K37">
            <v>117.4155872568264</v>
          </cell>
          <cell r="L37">
            <v>120.7906359009083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13.411235711332999</v>
          </cell>
          <cell r="G38">
            <v>112.929602567339</v>
          </cell>
          <cell r="H38">
            <v>176.553242670157</v>
          </cell>
          <cell r="I38">
            <v>229.59115253692619</v>
          </cell>
          <cell r="J38">
            <v>229.59115253692761</v>
          </cell>
          <cell r="K38">
            <v>250.20207506518969</v>
          </cell>
          <cell r="L38">
            <v>272.57120669436898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120.8968206735002</v>
          </cell>
          <cell r="K39">
            <v>83.246577155832782</v>
          </cell>
          <cell r="L39">
            <v>34.626455045240178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1.4313856001562371</v>
          </cell>
          <cell r="F40">
            <v>0.87298474702106721</v>
          </cell>
          <cell r="G40">
            <v>14.37583128827797</v>
          </cell>
          <cell r="H40">
            <v>14.375374267095561</v>
          </cell>
          <cell r="I40">
            <v>14.375374267095561</v>
          </cell>
          <cell r="J40">
            <v>14.375374267095561</v>
          </cell>
          <cell r="K40">
            <v>13.00153148002952</v>
          </cell>
          <cell r="L40">
            <v>6.5007657400147618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1.1067783943241001</v>
          </cell>
          <cell r="E41">
            <v>9.9915472990202847</v>
          </cell>
          <cell r="F41">
            <v>18.460709011615041</v>
          </cell>
          <cell r="G41">
            <v>17.353930279429228</v>
          </cell>
          <cell r="H41">
            <v>0</v>
          </cell>
          <cell r="I41">
            <v>9.6469920164823897</v>
          </cell>
          <cell r="J41">
            <v>17.353930617290949</v>
          </cell>
          <cell r="K41">
            <v>2.5295181967933091E-2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9.000900090019455E-2</v>
          </cell>
          <cell r="F42">
            <v>9.0009000902592409E-2</v>
          </cell>
          <cell r="G42">
            <v>9.0009536553307179E-2</v>
          </cell>
          <cell r="H42">
            <v>43.718320319566821</v>
          </cell>
          <cell r="I42">
            <v>43.628311318666661</v>
          </cell>
          <cell r="J42">
            <v>32.426538640531859</v>
          </cell>
          <cell r="K42">
            <v>63.558124534232931</v>
          </cell>
          <cell r="L42">
            <v>75.068592950125051</v>
          </cell>
        </row>
        <row r="43">
          <cell r="A43">
            <v>41</v>
          </cell>
          <cell r="B43" t="str">
            <v>IND_CH_MTH_NGASR_CCS_NEW</v>
          </cell>
          <cell r="C43" t="str">
            <v>IND_NGA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7.5229636363636349E-4</v>
          </cell>
          <cell r="I43">
            <v>7.522963636363637E-4</v>
          </cell>
          <cell r="J43">
            <v>2.9105236363636079E-2</v>
          </cell>
          <cell r="K43">
            <v>2.9105236363635059E-2</v>
          </cell>
          <cell r="L43">
            <v>2.910523636361911E-2</v>
          </cell>
        </row>
        <row r="44">
          <cell r="A44">
            <v>42</v>
          </cell>
          <cell r="B44" t="str">
            <v>IND_CH_EC_NEW</v>
          </cell>
          <cell r="C44" t="str">
            <v>IND_CH_ELC</v>
          </cell>
          <cell r="D44">
            <v>0</v>
          </cell>
          <cell r="E44">
            <v>247.77079898871401</v>
          </cell>
          <cell r="F44">
            <v>247.77079898871321</v>
          </cell>
          <cell r="G44">
            <v>247.77079898871401</v>
          </cell>
          <cell r="H44">
            <v>247.77079898871401</v>
          </cell>
          <cell r="I44">
            <v>247.77079898871389</v>
          </cell>
          <cell r="J44">
            <v>266.89440284177698</v>
          </cell>
          <cell r="K44">
            <v>283.60049346389451</v>
          </cell>
          <cell r="L44">
            <v>289.2673914839682</v>
          </cell>
        </row>
        <row r="45">
          <cell r="A45">
            <v>43</v>
          </cell>
          <cell r="B45" t="str">
            <v>IND_CH_OTH_NGA_NEW</v>
          </cell>
          <cell r="C45" t="str">
            <v>IND_NGA</v>
          </cell>
          <cell r="D45">
            <v>111.4538210223462</v>
          </cell>
          <cell r="E45">
            <v>0</v>
          </cell>
          <cell r="F45">
            <v>111.4538210223462</v>
          </cell>
          <cell r="G45">
            <v>27.709331232155311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56.230407186151169</v>
          </cell>
          <cell r="E46">
            <v>56.230407186151169</v>
          </cell>
          <cell r="F46">
            <v>32.204038306947062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153.85775721309969</v>
          </cell>
          <cell r="F47">
            <v>72.805285097165381</v>
          </cell>
          <cell r="G47">
            <v>248.08157190858921</v>
          </cell>
          <cell r="H47">
            <v>306.08142194358948</v>
          </cell>
          <cell r="I47">
            <v>335.77235643441111</v>
          </cell>
          <cell r="J47">
            <v>364.61003734993699</v>
          </cell>
          <cell r="K47">
            <v>369.65852940431148</v>
          </cell>
          <cell r="L47">
            <v>373.85916823649472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347.88996584334592</v>
          </cell>
          <cell r="E48">
            <v>378.43983527044247</v>
          </cell>
          <cell r="F48">
            <v>390.97890862729821</v>
          </cell>
          <cell r="G48">
            <v>445.19942959055737</v>
          </cell>
          <cell r="H48">
            <v>468.94990018317372</v>
          </cell>
          <cell r="I48">
            <v>494.51349327321219</v>
          </cell>
          <cell r="J48">
            <v>516.26587099986386</v>
          </cell>
          <cell r="K48">
            <v>515.43827457846919</v>
          </cell>
          <cell r="L48">
            <v>513.36995843990894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265.7241773779773</v>
          </cell>
          <cell r="E49">
            <v>206.37577160493831</v>
          </cell>
          <cell r="F49">
            <v>165.10061728395061</v>
          </cell>
          <cell r="G49">
            <v>124.99763736974261</v>
          </cell>
          <cell r="H49">
            <v>109.1113879922512</v>
          </cell>
          <cell r="I49">
            <v>56.144403740322247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17.089712806026409</v>
          </cell>
          <cell r="F50">
            <v>13.67177024482109</v>
          </cell>
          <cell r="G50">
            <v>10.253827683615819</v>
          </cell>
          <cell r="H50">
            <v>6.8358851224105468</v>
          </cell>
          <cell r="I50">
            <v>10.255626600753301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58.404843063402403</v>
          </cell>
          <cell r="E51">
            <v>48.67070255283533</v>
          </cell>
          <cell r="F51">
            <v>38.936562042268271</v>
          </cell>
          <cell r="G51">
            <v>29.202421531701191</v>
          </cell>
          <cell r="H51">
            <v>19.468281021134128</v>
          </cell>
          <cell r="I51">
            <v>9.7341405105670695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239.73569052102951</v>
          </cell>
          <cell r="E52">
            <v>199.7797421008579</v>
          </cell>
          <cell r="F52">
            <v>159.82379368068629</v>
          </cell>
          <cell r="G52">
            <v>119.8678452605147</v>
          </cell>
          <cell r="H52">
            <v>96.764684407832533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109.9908528883755</v>
          </cell>
          <cell r="E53">
            <v>58.964506172839499</v>
          </cell>
          <cell r="F53">
            <v>47.171604938271606</v>
          </cell>
          <cell r="G53">
            <v>99.327329673571853</v>
          </cell>
          <cell r="H53">
            <v>23.585802469135789</v>
          </cell>
          <cell r="I53">
            <v>11.7929012345679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172.93590081607039</v>
          </cell>
          <cell r="E54">
            <v>144.11325068005851</v>
          </cell>
          <cell r="F54">
            <v>115.2906005440469</v>
          </cell>
          <cell r="G54">
            <v>86.467950408035165</v>
          </cell>
          <cell r="H54">
            <v>57.645300272023448</v>
          </cell>
          <cell r="I54">
            <v>28.82265013601172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82.529128553484014</v>
          </cell>
          <cell r="E55">
            <v>116.52985457208619</v>
          </cell>
          <cell r="F55">
            <v>93.223883657669234</v>
          </cell>
          <cell r="G55">
            <v>4.7971123666038924</v>
          </cell>
          <cell r="H55">
            <v>3.1980749110692619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4.1188881520119232</v>
          </cell>
          <cell r="E56">
            <v>3.2256333830104431</v>
          </cell>
          <cell r="F56">
            <v>2.6179582712370091</v>
          </cell>
          <cell r="G56">
            <v>1.6163938897168091</v>
          </cell>
          <cell r="H56">
            <v>0.80640834575259202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0.17745673350494631</v>
          </cell>
          <cell r="E57">
            <v>0.26497764530551499</v>
          </cell>
          <cell r="F57">
            <v>0</v>
          </cell>
          <cell r="G57">
            <v>0.12891162444112941</v>
          </cell>
          <cell r="H57">
            <v>6.6244411326377206E-2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9.2220566318927305E-2</v>
          </cell>
          <cell r="F58">
            <v>6.916542473919654E-2</v>
          </cell>
          <cell r="G58">
            <v>4.6110283159462563E-2</v>
          </cell>
          <cell r="H58">
            <v>2.3055141579731288E-2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121.4684095046315</v>
          </cell>
          <cell r="E59">
            <v>72.333145388642777</v>
          </cell>
          <cell r="F59">
            <v>106.9374788562223</v>
          </cell>
          <cell r="G59">
            <v>44.062345227547318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14.20604365686669</v>
          </cell>
          <cell r="E60">
            <v>61.338703181635118</v>
          </cell>
          <cell r="F60">
            <v>0</v>
          </cell>
          <cell r="G60">
            <v>36.140763914619413</v>
          </cell>
          <cell r="H60">
            <v>24.53548127265406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9.0893918646798237</v>
          </cell>
          <cell r="G61">
            <v>6.8170438985098638</v>
          </cell>
          <cell r="H61">
            <v>4.544695932339911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135.19322130915251</v>
          </cell>
          <cell r="E62">
            <v>50.450379312660907</v>
          </cell>
          <cell r="F62">
            <v>5.218750699652972</v>
          </cell>
          <cell r="G62">
            <v>3.4791671331019809</v>
          </cell>
          <cell r="H62">
            <v>1.739583566550992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16.96791671331021</v>
          </cell>
          <cell r="E63">
            <v>7.1443859845516622</v>
          </cell>
          <cell r="F63">
            <v>5.358289488413746</v>
          </cell>
          <cell r="G63">
            <v>33.243877689516239</v>
          </cell>
          <cell r="H63">
            <v>25.52629588103655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96.422048025176821</v>
          </cell>
          <cell r="E64">
            <v>0</v>
          </cell>
          <cell r="F64">
            <v>1.8169658458125371</v>
          </cell>
          <cell r="G64">
            <v>24.377591792779391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134.75752796068471</v>
          </cell>
          <cell r="E65">
            <v>238.49746310106701</v>
          </cell>
          <cell r="F65">
            <v>291.35332844069478</v>
          </cell>
          <cell r="G65">
            <v>342.48051202799979</v>
          </cell>
          <cell r="H65">
            <v>403.42120260627252</v>
          </cell>
          <cell r="I65">
            <v>436.79252818996048</v>
          </cell>
          <cell r="J65">
            <v>466.37011179768001</v>
          </cell>
          <cell r="K65">
            <v>485.9466817091627</v>
          </cell>
          <cell r="L65">
            <v>510.35460831250282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5.8646528618326021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4.1219999999999999</v>
          </cell>
          <cell r="H68">
            <v>2.0609999999999991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4.4403471381673958</v>
          </cell>
          <cell r="E69">
            <v>8.2439999999999998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29.359359459276689</v>
          </cell>
          <cell r="E70">
            <v>34.583519673997387</v>
          </cell>
          <cell r="F70">
            <v>18.46073840687432</v>
          </cell>
          <cell r="G70">
            <v>56.803541430233153</v>
          </cell>
          <cell r="H70">
            <v>62.693339324947942</v>
          </cell>
          <cell r="I70">
            <v>115.96534814303</v>
          </cell>
          <cell r="J70">
            <v>164.68612595520511</v>
          </cell>
          <cell r="K70">
            <v>104.9216753900467</v>
          </cell>
          <cell r="L70">
            <v>53.748139812331289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47.301190239945782</v>
          </cell>
          <cell r="E71">
            <v>55.71789280810691</v>
          </cell>
          <cell r="F71">
            <v>29.742300766630841</v>
          </cell>
          <cell r="G71">
            <v>91.516816748709033</v>
          </cell>
          <cell r="H71">
            <v>101.0059355790828</v>
          </cell>
          <cell r="I71">
            <v>186.83306089710379</v>
          </cell>
          <cell r="J71">
            <v>265.32764737227501</v>
          </cell>
          <cell r="K71">
            <v>169.04047701729749</v>
          </cell>
          <cell r="L71">
            <v>86.594225253200406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0.81553776275768586</v>
          </cell>
          <cell r="E72">
            <v>0.96065332427770556</v>
          </cell>
          <cell r="F72">
            <v>0.51279828907984193</v>
          </cell>
          <cell r="G72">
            <v>1.577876150839808</v>
          </cell>
          <cell r="H72">
            <v>1.74148164791522</v>
          </cell>
          <cell r="I72">
            <v>3.2212596706397392</v>
          </cell>
          <cell r="J72">
            <v>4.5746146098668472</v>
          </cell>
          <cell r="K72">
            <v>2.9144909830568522</v>
          </cell>
          <cell r="L72">
            <v>1.493003883675869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0.1565844765469592</v>
          </cell>
          <cell r="E73">
            <v>6.4799777739179349</v>
          </cell>
          <cell r="F73">
            <v>11.949890872668581</v>
          </cell>
          <cell r="G73">
            <v>18.644966792956421</v>
          </cell>
          <cell r="H73">
            <v>22.587634914891581</v>
          </cell>
          <cell r="I73">
            <v>25.365298192509179</v>
          </cell>
          <cell r="J73">
            <v>26.784438024331909</v>
          </cell>
          <cell r="K73">
            <v>28.40346910146673</v>
          </cell>
          <cell r="L73">
            <v>30.170649052906182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0.45673309012586499</v>
          </cell>
          <cell r="E74">
            <v>17.819938878274311</v>
          </cell>
          <cell r="F74">
            <v>32.862199899838593</v>
          </cell>
          <cell r="G74">
            <v>51.273658680630113</v>
          </cell>
          <cell r="H74">
            <v>67.749839156699352</v>
          </cell>
          <cell r="I74">
            <v>69.754570029400227</v>
          </cell>
          <cell r="J74">
            <v>73.65720456691264</v>
          </cell>
          <cell r="K74">
            <v>78.109540029037234</v>
          </cell>
          <cell r="L74">
            <v>82.96928489549191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10.76451646711533</v>
          </cell>
          <cell r="E75">
            <v>59.342559006563057</v>
          </cell>
          <cell r="F75">
            <v>95.414173789401985</v>
          </cell>
          <cell r="G75">
            <v>145.57073167085241</v>
          </cell>
          <cell r="H75">
            <v>163.990081077002</v>
          </cell>
          <cell r="I75">
            <v>200.59687711986379</v>
          </cell>
          <cell r="J75">
            <v>232.36554295848009</v>
          </cell>
          <cell r="K75">
            <v>237.46442250377291</v>
          </cell>
          <cell r="L75">
            <v>247.90049873926449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1.4774826523491631</v>
          </cell>
          <cell r="E76">
            <v>8.1450571185478715</v>
          </cell>
          <cell r="F76">
            <v>13.09606306913361</v>
          </cell>
          <cell r="G76">
            <v>19.980296503842499</v>
          </cell>
          <cell r="H76">
            <v>22.508442500764971</v>
          </cell>
          <cell r="I76">
            <v>27.532904702726409</v>
          </cell>
          <cell r="J76">
            <v>31.89330981783058</v>
          </cell>
          <cell r="K76">
            <v>32.593156029929617</v>
          </cell>
          <cell r="L76">
            <v>34.025558650487291</v>
          </cell>
        </row>
        <row r="77">
          <cell r="A77">
            <v>75</v>
          </cell>
          <cell r="B77" t="str">
            <v>IND_IS_BOF_BFBOF_CCS_NEW</v>
          </cell>
          <cell r="C77" t="str">
            <v>IND_COK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3.3533110436729792E-8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6.3562180303102205E-7</v>
          </cell>
        </row>
        <row r="79">
          <cell r="A79">
            <v>77</v>
          </cell>
          <cell r="B79" t="str">
            <v>IND_IS_BOF_HISBOF_NEW</v>
          </cell>
          <cell r="C79" t="str">
            <v>IND_NGA</v>
          </cell>
          <cell r="D79">
            <v>0</v>
          </cell>
          <cell r="E79">
            <v>0</v>
          </cell>
          <cell r="F79">
            <v>0</v>
          </cell>
          <cell r="G79">
            <v>3.483606557381906E-3</v>
          </cell>
          <cell r="H79">
            <v>3.4836065572458269E-3</v>
          </cell>
          <cell r="I79">
            <v>2.5412353486123949E-2</v>
          </cell>
          <cell r="J79">
            <v>0.14758682595747499</v>
          </cell>
          <cell r="K79">
            <v>0.30503098105557119</v>
          </cell>
          <cell r="L79">
            <v>0.93043713568305186</v>
          </cell>
        </row>
        <row r="80">
          <cell r="A80">
            <v>78</v>
          </cell>
          <cell r="B80" t="str">
            <v>IND_IS_BOF_HISBOF_NEW</v>
          </cell>
          <cell r="C80" t="str">
            <v>IND_COA</v>
          </cell>
          <cell r="D80">
            <v>0</v>
          </cell>
          <cell r="E80">
            <v>0</v>
          </cell>
          <cell r="F80">
            <v>0</v>
          </cell>
          <cell r="G80">
            <v>0.10683060109304519</v>
          </cell>
          <cell r="H80">
            <v>0.10683060109084</v>
          </cell>
          <cell r="I80">
            <v>0.77931217357446869</v>
          </cell>
          <cell r="J80">
            <v>4.5259952202575153</v>
          </cell>
          <cell r="K80">
            <v>28.67291221922369</v>
          </cell>
          <cell r="L80">
            <v>36.365566193384467</v>
          </cell>
        </row>
        <row r="81">
          <cell r="A81">
            <v>79</v>
          </cell>
          <cell r="B81" t="str">
            <v>IND_IS_DRI_DRIEAF_CCS_NEW</v>
          </cell>
          <cell r="C81" t="str">
            <v>IND_COK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3.6964662299959081E-8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IND_IS_DRI_ULCORED_CCS_NEW</v>
          </cell>
          <cell r="C82" t="str">
            <v>IND_NGA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9.8986363784229926E-7</v>
          </cell>
          <cell r="L82">
            <v>0</v>
          </cell>
        </row>
        <row r="83">
          <cell r="A83">
            <v>81</v>
          </cell>
          <cell r="B83" t="str">
            <v>IND_IS_MD_ELC_NEW</v>
          </cell>
          <cell r="C83" t="str">
            <v>IND_IS_ELC</v>
          </cell>
          <cell r="D83">
            <v>231.21452013845379</v>
          </cell>
          <cell r="E83">
            <v>195.55973582000169</v>
          </cell>
          <cell r="F83">
            <v>197.36406369091881</v>
          </cell>
          <cell r="G83">
            <v>133.43343461112269</v>
          </cell>
          <cell r="H83">
            <v>101.8111295163481</v>
          </cell>
          <cell r="I83">
            <v>77.825055757232775</v>
          </cell>
          <cell r="J83">
            <v>25.84528028173338</v>
          </cell>
          <cell r="K83">
            <v>16.419667510179469</v>
          </cell>
          <cell r="L83">
            <v>8.3876622824171019</v>
          </cell>
        </row>
        <row r="84">
          <cell r="A84">
            <v>82</v>
          </cell>
          <cell r="B84" t="str">
            <v>IND_FEA_NEW</v>
          </cell>
          <cell r="C84" t="str">
            <v>IND_COK</v>
          </cell>
          <cell r="D84">
            <v>6.3536487277669771</v>
          </cell>
          <cell r="E84">
            <v>26.135109064052031</v>
          </cell>
          <cell r="F84">
            <v>28.371071948214809</v>
          </cell>
          <cell r="G84">
            <v>35.606937660995222</v>
          </cell>
          <cell r="H84">
            <v>39.561839286487377</v>
          </cell>
          <cell r="I84">
            <v>44.026046505209393</v>
          </cell>
          <cell r="J84">
            <v>43.767145691415401</v>
          </cell>
          <cell r="K84">
            <v>43.693256724352068</v>
          </cell>
          <cell r="L84">
            <v>43.598890457433029</v>
          </cell>
        </row>
        <row r="85">
          <cell r="A85">
            <v>83</v>
          </cell>
          <cell r="B85" t="str">
            <v>IND_NF_ALU_EXS</v>
          </cell>
          <cell r="C85" t="str">
            <v>IND_NGA</v>
          </cell>
          <cell r="D85">
            <v>35.82778702163067</v>
          </cell>
          <cell r="E85">
            <v>28.662229617304462</v>
          </cell>
          <cell r="F85">
            <v>21.496672212978361</v>
          </cell>
          <cell r="G85">
            <v>17.5498832043993</v>
          </cell>
          <cell r="H85">
            <v>5.2712146422628967</v>
          </cell>
          <cell r="I85">
            <v>5.2054990863218737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IND_NF_ALU_EXS</v>
          </cell>
          <cell r="C86" t="str">
            <v>IND_HFO</v>
          </cell>
          <cell r="D86">
            <v>7.4126455906821933</v>
          </cell>
          <cell r="E86">
            <v>5.9301164725457554</v>
          </cell>
          <cell r="F86">
            <v>4.4475873544093183</v>
          </cell>
          <cell r="G86">
            <v>3.6310103181515792</v>
          </cell>
          <cell r="H86">
            <v>1.4825291181364391</v>
          </cell>
          <cell r="I86">
            <v>3.3347728521749498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IND_COA</v>
          </cell>
          <cell r="D87">
            <v>5.1476705490848573</v>
          </cell>
          <cell r="E87">
            <v>4.1181364392678681</v>
          </cell>
          <cell r="F87">
            <v>3.0886023294509082</v>
          </cell>
          <cell r="G87">
            <v>2.5215349431608178</v>
          </cell>
          <cell r="H87">
            <v>1.029534109816969</v>
          </cell>
          <cell r="I87">
            <v>1.0166990402972409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IND_COK</v>
          </cell>
          <cell r="D88">
            <v>4.3240432612312532</v>
          </cell>
          <cell r="E88">
            <v>3.459234608985025</v>
          </cell>
          <cell r="F88">
            <v>2.5944259567387689</v>
          </cell>
          <cell r="G88">
            <v>2.1180893522550881</v>
          </cell>
          <cell r="H88">
            <v>2.7591514143094891</v>
          </cell>
          <cell r="I88">
            <v>0.85402719384968284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IND_NF_COP_EXS</v>
          </cell>
          <cell r="C89" t="str">
            <v>IND_NGA</v>
          </cell>
          <cell r="D89">
            <v>8.5322046374677907</v>
          </cell>
          <cell r="E89">
            <v>6.8257637099742272</v>
          </cell>
          <cell r="F89">
            <v>5.1193227824806753</v>
          </cell>
          <cell r="G89">
            <v>3.412881854987114</v>
          </cell>
          <cell r="H89">
            <v>0.78954729481045238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IND_HFO</v>
          </cell>
          <cell r="D90">
            <v>1.11428045638572</v>
          </cell>
          <cell r="E90">
            <v>0.89142436510857814</v>
          </cell>
          <cell r="F90">
            <v>0.66856827383143169</v>
          </cell>
          <cell r="G90">
            <v>0.44571218255428791</v>
          </cell>
          <cell r="H90">
            <v>0.2228560912771439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IND_COA</v>
          </cell>
          <cell r="D91">
            <v>0.764078027235922</v>
          </cell>
          <cell r="E91">
            <v>0.61126242178873758</v>
          </cell>
          <cell r="F91">
            <v>0.45844681634154949</v>
          </cell>
          <cell r="G91">
            <v>0.30563121089436912</v>
          </cell>
          <cell r="H91">
            <v>0.1528156054471852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IND_COK</v>
          </cell>
          <cell r="D92">
            <v>1.3052999631947</v>
          </cell>
          <cell r="E92">
            <v>1.0442399705557599</v>
          </cell>
          <cell r="F92">
            <v>0.7831799779168197</v>
          </cell>
          <cell r="G92">
            <v>0.52211998527787995</v>
          </cell>
          <cell r="H92">
            <v>1.177953625322044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IND_NF_ZNC_EXS</v>
          </cell>
          <cell r="C93" t="str">
            <v>IND_NGA</v>
          </cell>
          <cell r="D93">
            <v>2.5577637765657331</v>
          </cell>
          <cell r="E93">
            <v>1.8446595934370409</v>
          </cell>
          <cell r="F93">
            <v>1.7051758510438211</v>
          </cell>
          <cell r="G93">
            <v>1.2788818882828661</v>
          </cell>
          <cell r="H93">
            <v>0.85258792552191087</v>
          </cell>
          <cell r="I93">
            <v>0.42629396276095538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IND_HFO</v>
          </cell>
          <cell r="D94">
            <v>1.4597338724844819</v>
          </cell>
          <cell r="E94">
            <v>1.0527602730221559</v>
          </cell>
          <cell r="F94">
            <v>0.97315591498965615</v>
          </cell>
          <cell r="G94">
            <v>0.72986693624224208</v>
          </cell>
          <cell r="H94">
            <v>0.48657795749482552</v>
          </cell>
          <cell r="I94">
            <v>0.24328897874741359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IND_NF_AMN_EXS</v>
          </cell>
          <cell r="C95" t="str">
            <v>IND_NGA</v>
          </cell>
          <cell r="D95">
            <v>57.517654751525718</v>
          </cell>
          <cell r="E95">
            <v>47.931378959604757</v>
          </cell>
          <cell r="F95">
            <v>38.345103167683817</v>
          </cell>
          <cell r="G95">
            <v>28.758827375762859</v>
          </cell>
          <cell r="H95">
            <v>2.0956044754431851</v>
          </cell>
          <cell r="I95">
            <v>1.047802237721593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IND_HFO</v>
          </cell>
          <cell r="D96">
            <v>3.5446926765475042</v>
          </cell>
          <cell r="E96">
            <v>2.9539105637895959</v>
          </cell>
          <cell r="F96">
            <v>2.3631284510316739</v>
          </cell>
          <cell r="G96">
            <v>1.772346338273757</v>
          </cell>
          <cell r="H96">
            <v>18.258511333914559</v>
          </cell>
          <cell r="I96">
            <v>9.1292556669572829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IND_NF_EC_EXS</v>
          </cell>
          <cell r="C97" t="str">
            <v>IND_NF_ELC</v>
          </cell>
          <cell r="D97">
            <v>188.06621121457431</v>
          </cell>
          <cell r="E97">
            <v>161.06731527418319</v>
          </cell>
          <cell r="F97">
            <v>131.51949685470419</v>
          </cell>
          <cell r="G97">
            <v>81.098750000000024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IND_NF_MD_ELC_EXS</v>
          </cell>
          <cell r="C98" t="str">
            <v>IND_NF_ELC</v>
          </cell>
          <cell r="D98">
            <v>24.43651162790697</v>
          </cell>
          <cell r="E98">
            <v>19.549209302325579</v>
          </cell>
          <cell r="F98">
            <v>14.661906976744181</v>
          </cell>
          <cell r="G98">
            <v>9.7746046511627895</v>
          </cell>
          <cell r="H98">
            <v>4.8873023255813974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IND_NF_MD_OIL_EXS</v>
          </cell>
          <cell r="C99" t="str">
            <v>IND_LPG</v>
          </cell>
          <cell r="D99">
            <v>3.0019999999999998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IND_OIL</v>
          </cell>
          <cell r="D100">
            <v>0</v>
          </cell>
          <cell r="E100">
            <v>0</v>
          </cell>
          <cell r="F100">
            <v>1.801199999999999</v>
          </cell>
          <cell r="G100">
            <v>1.2008000000000001</v>
          </cell>
          <cell r="H100">
            <v>0.60039999999999982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IND_NAP</v>
          </cell>
          <cell r="D101">
            <v>0</v>
          </cell>
          <cell r="E101">
            <v>2.4016000000000002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IND_NF_AMN_BAY_NEW</v>
          </cell>
          <cell r="C102" t="str">
            <v>IND_NGA</v>
          </cell>
          <cell r="D102">
            <v>0.62940652941176611</v>
          </cell>
          <cell r="E102">
            <v>4.1080341800368814</v>
          </cell>
          <cell r="F102">
            <v>6.3494770844588571</v>
          </cell>
          <cell r="G102">
            <v>11.072062101493049</v>
          </cell>
          <cell r="H102">
            <v>17.794817280749971</v>
          </cell>
          <cell r="I102">
            <v>20.574171207109671</v>
          </cell>
          <cell r="J102">
            <v>26.16501903583314</v>
          </cell>
          <cell r="K102">
            <v>26.16501903583314</v>
          </cell>
          <cell r="L102">
            <v>23.79629868110883</v>
          </cell>
        </row>
        <row r="103">
          <cell r="A103">
            <v>101</v>
          </cell>
          <cell r="B103" t="str">
            <v>IND_NF_AMN_BAY_NEW</v>
          </cell>
          <cell r="C103" t="str">
            <v>IND_HFO</v>
          </cell>
          <cell r="D103">
            <v>0.18649082352941229</v>
          </cell>
          <cell r="E103">
            <v>1.2171953126035211</v>
          </cell>
          <cell r="F103">
            <v>1.881326543543365</v>
          </cell>
          <cell r="G103">
            <v>3.2806109930349789</v>
          </cell>
          <cell r="H103">
            <v>5.2725384535555477</v>
          </cell>
          <cell r="I103">
            <v>6.0960507280325018</v>
          </cell>
          <cell r="J103">
            <v>7.7525982328394516</v>
          </cell>
          <cell r="K103">
            <v>7.7525982328394463</v>
          </cell>
          <cell r="L103">
            <v>7.0507551647729789</v>
          </cell>
        </row>
        <row r="104">
          <cell r="A104">
            <v>102</v>
          </cell>
          <cell r="B104" t="str">
            <v>IND_NF_AMN_BAY_NEW</v>
          </cell>
          <cell r="C104" t="str">
            <v>IND_COA</v>
          </cell>
          <cell r="D104">
            <v>1.3520584705882379</v>
          </cell>
          <cell r="E104">
            <v>8.8246660163755202</v>
          </cell>
          <cell r="F104">
            <v>13.63961744068939</v>
          </cell>
          <cell r="G104">
            <v>23.78442969950359</v>
          </cell>
          <cell r="H104">
            <v>38.225903788277712</v>
          </cell>
          <cell r="I104">
            <v>44.19636777823559</v>
          </cell>
          <cell r="J104">
            <v>56.206337188086017</v>
          </cell>
          <cell r="K104">
            <v>56.206337188086003</v>
          </cell>
          <cell r="L104">
            <v>51.117974944604121</v>
          </cell>
        </row>
        <row r="105">
          <cell r="A105">
            <v>103</v>
          </cell>
          <cell r="B105" t="str">
            <v>IND_NF_ALU_SEC_NEW</v>
          </cell>
          <cell r="C105" t="str">
            <v>IND_NGA</v>
          </cell>
          <cell r="D105">
            <v>9.6087340344827599</v>
          </cell>
          <cell r="E105">
            <v>11.231391234800091</v>
          </cell>
          <cell r="F105">
            <v>12.00476062234037</v>
          </cell>
          <cell r="G105">
            <v>13.284330172149311</v>
          </cell>
          <cell r="H105">
            <v>12.11725813766655</v>
          </cell>
          <cell r="I105">
            <v>11.933400442293729</v>
          </cell>
          <cell r="J105">
            <v>11.82447221734015</v>
          </cell>
          <cell r="K105">
            <v>11.772360000000001</v>
          </cell>
          <cell r="L105">
            <v>11.746919999999999</v>
          </cell>
        </row>
        <row r="106">
          <cell r="A106">
            <v>104</v>
          </cell>
          <cell r="B106" t="str">
            <v>IND_NF_ALU_SEC_NEW</v>
          </cell>
          <cell r="C106" t="str">
            <v>IND_HFO</v>
          </cell>
          <cell r="D106">
            <v>0.33518839655172411</v>
          </cell>
          <cell r="E106">
            <v>0.3917927174930263</v>
          </cell>
          <cell r="F106">
            <v>0.41877071938396609</v>
          </cell>
          <cell r="G106">
            <v>0.46340686647032459</v>
          </cell>
          <cell r="H106">
            <v>0.42269505131394952</v>
          </cell>
          <cell r="I106">
            <v>0.41628141077768838</v>
          </cell>
          <cell r="J106">
            <v>0.41248158897698167</v>
          </cell>
          <cell r="K106">
            <v>0.41066372093023262</v>
          </cell>
          <cell r="L106">
            <v>0.40977627906976749</v>
          </cell>
        </row>
        <row r="107">
          <cell r="A107">
            <v>105</v>
          </cell>
          <cell r="B107" t="str">
            <v>IND_NF_ALU_HLHIA_NEW</v>
          </cell>
          <cell r="C107" t="str">
            <v>IND_NGA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1.477863274094384</v>
          </cell>
          <cell r="I107">
            <v>1.477863274094384</v>
          </cell>
          <cell r="J107">
            <v>2.4988655810406799</v>
          </cell>
          <cell r="K107">
            <v>2.4946259529461421</v>
          </cell>
          <cell r="L107">
            <v>0</v>
          </cell>
        </row>
        <row r="108">
          <cell r="A108">
            <v>106</v>
          </cell>
          <cell r="B108" t="str">
            <v>IND_NF_ALU_CBT_NEW</v>
          </cell>
          <cell r="C108" t="str">
            <v>IND_NGA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1.8661407714058209</v>
          </cell>
        </row>
        <row r="109">
          <cell r="A109">
            <v>107</v>
          </cell>
          <cell r="B109" t="str">
            <v>IND_NF_COP_NEW</v>
          </cell>
          <cell r="C109" t="str">
            <v>IND_NGA</v>
          </cell>
          <cell r="D109">
            <v>2.688552039151713</v>
          </cell>
          <cell r="E109">
            <v>3.1901439454833009</v>
          </cell>
          <cell r="F109">
            <v>4.8186471581809149</v>
          </cell>
          <cell r="G109">
            <v>4.2486527830801908</v>
          </cell>
          <cell r="H109">
            <v>4.6760391748744539</v>
          </cell>
          <cell r="I109">
            <v>5.1591899598211262</v>
          </cell>
          <cell r="J109">
            <v>4.8623822342797256</v>
          </cell>
          <cell r="K109">
            <v>4.8167279037159858</v>
          </cell>
          <cell r="L109">
            <v>4.7837570675957357</v>
          </cell>
        </row>
        <row r="110">
          <cell r="A110">
            <v>108</v>
          </cell>
          <cell r="B110" t="str">
            <v>IND_NF_COP_NEW</v>
          </cell>
          <cell r="C110" t="str">
            <v>IND_HFO</v>
          </cell>
          <cell r="D110">
            <v>0.40328280587275678</v>
          </cell>
          <cell r="E110">
            <v>0.47852159182249498</v>
          </cell>
          <cell r="F110">
            <v>0.51628362409081241</v>
          </cell>
          <cell r="G110">
            <v>0.63729791746202846</v>
          </cell>
          <cell r="H110">
            <v>0.70140587623116801</v>
          </cell>
          <cell r="I110">
            <v>0.77387849397316866</v>
          </cell>
          <cell r="J110">
            <v>0.72935733514195933</v>
          </cell>
          <cell r="K110">
            <v>0.72250918555739818</v>
          </cell>
          <cell r="L110">
            <v>0.71756356013936051</v>
          </cell>
        </row>
        <row r="111">
          <cell r="A111">
            <v>109</v>
          </cell>
          <cell r="B111" t="str">
            <v>IND_NF_COP_NEW</v>
          </cell>
          <cell r="C111" t="str">
            <v>IND_BIO</v>
          </cell>
          <cell r="D111">
            <v>1.0754208156606839</v>
          </cell>
          <cell r="E111">
            <v>1.276057578193319</v>
          </cell>
          <cell r="F111">
            <v>0</v>
          </cell>
          <cell r="G111">
            <v>1.6994611132320749</v>
          </cell>
          <cell r="H111">
            <v>1.87041566994978</v>
          </cell>
          <cell r="I111">
            <v>2.063675983928448</v>
          </cell>
          <cell r="J111">
            <v>1.944952893711889</v>
          </cell>
          <cell r="K111">
            <v>0</v>
          </cell>
          <cell r="L111">
            <v>1.913502827038293</v>
          </cell>
        </row>
        <row r="112">
          <cell r="A112">
            <v>110</v>
          </cell>
          <cell r="B112" t="str">
            <v>IND_NF_COP_NEW</v>
          </cell>
          <cell r="C112" t="str">
            <v>IND_COA</v>
          </cell>
          <cell r="D112">
            <v>0.26885520391517143</v>
          </cell>
          <cell r="E112">
            <v>0.31901439454833008</v>
          </cell>
          <cell r="F112">
            <v>0.34418908272720822</v>
          </cell>
          <cell r="G112">
            <v>0.42486527830801918</v>
          </cell>
          <cell r="H112">
            <v>0.46760391748744562</v>
          </cell>
          <cell r="I112">
            <v>0.51591899598211233</v>
          </cell>
          <cell r="J112">
            <v>0.48623822342797268</v>
          </cell>
          <cell r="K112">
            <v>2.408363951857992</v>
          </cell>
          <cell r="L112">
            <v>0.47837570675957358</v>
          </cell>
        </row>
        <row r="113">
          <cell r="A113">
            <v>111</v>
          </cell>
          <cell r="B113" t="str">
            <v>IND_NF_EC_NEW</v>
          </cell>
          <cell r="C113" t="str">
            <v>IND_NF_ELC</v>
          </cell>
          <cell r="D113">
            <v>0</v>
          </cell>
          <cell r="E113">
            <v>0</v>
          </cell>
          <cell r="F113">
            <v>0</v>
          </cell>
          <cell r="G113">
            <v>36.465357450187668</v>
          </cell>
          <cell r="H113">
            <v>102.5317357145809</v>
          </cell>
          <cell r="I113">
            <v>100.2567175952082</v>
          </cell>
          <cell r="J113">
            <v>93.328930166677125</v>
          </cell>
          <cell r="K113">
            <v>92.084487839478754</v>
          </cell>
          <cell r="L113">
            <v>89.550778919444198</v>
          </cell>
        </row>
        <row r="114">
          <cell r="A114">
            <v>112</v>
          </cell>
          <cell r="B114" t="str">
            <v>IND_NF_MD_ELC_NEW</v>
          </cell>
          <cell r="C114" t="str">
            <v>IND_NF_ELC</v>
          </cell>
          <cell r="D114">
            <v>15.761901351730421</v>
          </cell>
          <cell r="E114">
            <v>12.93050579733379</v>
          </cell>
          <cell r="F114">
            <v>10.627996990358779</v>
          </cell>
          <cell r="G114">
            <v>10.856889516791121</v>
          </cell>
          <cell r="H114">
            <v>5.7526205533782901</v>
          </cell>
          <cell r="I114">
            <v>9.1109606310184734</v>
          </cell>
          <cell r="J114">
            <v>2.4678748120532612</v>
          </cell>
          <cell r="K114">
            <v>2.337286313827053</v>
          </cell>
          <cell r="L114">
            <v>2.2773404985097678</v>
          </cell>
        </row>
        <row r="115">
          <cell r="A115">
            <v>113</v>
          </cell>
          <cell r="B115" t="str">
            <v>IND_NM_CLK_DRY_EXS</v>
          </cell>
          <cell r="C115" t="str">
            <v>IND_NGA</v>
          </cell>
          <cell r="D115">
            <v>46.925893760539637</v>
          </cell>
          <cell r="E115">
            <v>37.540715008431697</v>
          </cell>
          <cell r="F115">
            <v>28.155536256323789</v>
          </cell>
          <cell r="G115">
            <v>21.29518381112986</v>
          </cell>
          <cell r="H115">
            <v>9.385178752107926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IND_NM_CLK_DRY_EXS</v>
          </cell>
          <cell r="C116" t="str">
            <v>IND_HFO</v>
          </cell>
          <cell r="D116">
            <v>9.1381112984822952</v>
          </cell>
          <cell r="E116">
            <v>7.3104890387858283</v>
          </cell>
          <cell r="F116">
            <v>5.4828667790893784</v>
          </cell>
          <cell r="G116">
            <v>3.6552445193929168</v>
          </cell>
          <cell r="H116">
            <v>3.0900354131534571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IND_COA</v>
          </cell>
          <cell r="D117">
            <v>24.740590219224291</v>
          </cell>
          <cell r="E117">
            <v>19.792472175379419</v>
          </cell>
          <cell r="F117">
            <v>14.84435413153461</v>
          </cell>
          <cell r="G117">
            <v>9.8962360876897133</v>
          </cell>
          <cell r="H117">
            <v>4.9481180438448567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IND_PTC</v>
          </cell>
          <cell r="D118">
            <v>72.106467116357507</v>
          </cell>
          <cell r="E118">
            <v>57.685173693086</v>
          </cell>
          <cell r="F118">
            <v>43.263880269814493</v>
          </cell>
          <cell r="G118">
            <v>26.31776053962901</v>
          </cell>
          <cell r="H118">
            <v>13.1588802698145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IND_NGA</v>
          </cell>
          <cell r="D119">
            <v>156.99190128201059</v>
          </cell>
          <cell r="E119">
            <v>135.44813117084999</v>
          </cell>
          <cell r="F119">
            <v>110.4942328230687</v>
          </cell>
          <cell r="G119">
            <v>34.892915628337477</v>
          </cell>
          <cell r="H119">
            <v>17.44645781416876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IND_HFO</v>
          </cell>
          <cell r="D120">
            <v>22.949579462217589</v>
          </cell>
          <cell r="E120">
            <v>19.800242075738751</v>
          </cell>
          <cell r="F120">
            <v>16.152401210395158</v>
          </cell>
          <cell r="G120">
            <v>5.1007582769668929</v>
          </cell>
          <cell r="H120">
            <v>2.5503791384834469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IND_BIO</v>
          </cell>
          <cell r="D121">
            <v>18.735719689772619</v>
          </cell>
          <cell r="E121">
            <v>0</v>
          </cell>
          <cell r="F121">
            <v>0</v>
          </cell>
          <cell r="G121">
            <v>12.99827696689216</v>
          </cell>
          <cell r="H121">
            <v>6.4991384834460639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IND_COA</v>
          </cell>
          <cell r="D122">
            <v>82.750311324601782</v>
          </cell>
          <cell r="E122">
            <v>71.394606544635039</v>
          </cell>
          <cell r="F122">
            <v>58.241425774296921</v>
          </cell>
          <cell r="G122">
            <v>18.392029191883228</v>
          </cell>
          <cell r="H122">
            <v>9.1960145959416231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IND_PTC</v>
          </cell>
          <cell r="D123">
            <v>223.10371297213379</v>
          </cell>
          <cell r="E123">
            <v>208.65215931509559</v>
          </cell>
          <cell r="F123">
            <v>170.2117265930936</v>
          </cell>
          <cell r="G123">
            <v>40.752794588821629</v>
          </cell>
          <cell r="H123">
            <v>20.37639729441085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IND_NM_LIM_EXS</v>
          </cell>
          <cell r="C124" t="str">
            <v>IND_NGA</v>
          </cell>
          <cell r="D124">
            <v>93.93009954128442</v>
          </cell>
          <cell r="E124">
            <v>78.275082951070331</v>
          </cell>
          <cell r="F124">
            <v>62.620066360856271</v>
          </cell>
          <cell r="G124">
            <v>46.96504977064221</v>
          </cell>
          <cell r="H124">
            <v>31.310033180428139</v>
          </cell>
          <cell r="I124">
            <v>15.655016590214061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IND_HFO</v>
          </cell>
          <cell r="D125">
            <v>10.17106605504584</v>
          </cell>
          <cell r="E125">
            <v>8.4758883792048927</v>
          </cell>
          <cell r="F125">
            <v>6.7807107033639129</v>
          </cell>
          <cell r="G125">
            <v>5.0855330275229189</v>
          </cell>
          <cell r="H125">
            <v>3.3903553516819529</v>
          </cell>
          <cell r="I125">
            <v>1.695177675840978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IND_COA</v>
          </cell>
          <cell r="D126">
            <v>38.50692522935779</v>
          </cell>
          <cell r="E126">
            <v>32.089104357798163</v>
          </cell>
          <cell r="F126">
            <v>25.671283486238529</v>
          </cell>
          <cell r="G126">
            <v>19.253462614678899</v>
          </cell>
          <cell r="H126">
            <v>12.835641743119259</v>
          </cell>
          <cell r="I126">
            <v>6.4178208715596297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IND_NM_GLS_EXS</v>
          </cell>
          <cell r="C127" t="str">
            <v>IND_NGA</v>
          </cell>
          <cell r="D127">
            <v>99.554878479893901</v>
          </cell>
          <cell r="E127">
            <v>82.962398733244925</v>
          </cell>
          <cell r="F127">
            <v>66.369918986595948</v>
          </cell>
          <cell r="G127">
            <v>49.777439239946951</v>
          </cell>
          <cell r="H127">
            <v>25.894251730740901</v>
          </cell>
          <cell r="I127">
            <v>12.947125865370451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IND_HFO</v>
          </cell>
          <cell r="D128">
            <v>5.8460053026955618</v>
          </cell>
          <cell r="E128">
            <v>4.8716710855796297</v>
          </cell>
          <cell r="F128">
            <v>3.8973368684636949</v>
          </cell>
          <cell r="G128">
            <v>2.9230026513477809</v>
          </cell>
          <cell r="H128">
            <v>9.239376196788923</v>
          </cell>
          <cell r="I128">
            <v>4.6196880983944606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IND_NM_CRM_EXS</v>
          </cell>
          <cell r="C129" t="str">
            <v>IND_NGA</v>
          </cell>
          <cell r="D129">
            <v>227.02108374384241</v>
          </cell>
          <cell r="E129">
            <v>181.61686699507391</v>
          </cell>
          <cell r="F129">
            <v>136.21265024630549</v>
          </cell>
          <cell r="G129">
            <v>90.808433497536953</v>
          </cell>
          <cell r="H129">
            <v>41.437288669950732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IND_HFO</v>
          </cell>
          <cell r="D130">
            <v>25.221044334975339</v>
          </cell>
          <cell r="E130">
            <v>20.1768354679803</v>
          </cell>
          <cell r="F130">
            <v>15.132626600985191</v>
          </cell>
          <cell r="G130">
            <v>10.08841773399014</v>
          </cell>
          <cell r="H130">
            <v>9.011136945812801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IND_COA</v>
          </cell>
          <cell r="D131">
            <v>18.21871921182267</v>
          </cell>
          <cell r="E131">
            <v>14.574975369458119</v>
          </cell>
          <cell r="F131">
            <v>10.931231527093599</v>
          </cell>
          <cell r="G131">
            <v>7.2874876847290659</v>
          </cell>
          <cell r="H131">
            <v>3.6437438423645312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IND_NM_MD_OIL_EXS</v>
          </cell>
          <cell r="C132" t="str">
            <v>IND_LPG</v>
          </cell>
          <cell r="D132">
            <v>27.347999999999999</v>
          </cell>
          <cell r="E132">
            <v>15.24039415222229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IND_OIL</v>
          </cell>
          <cell r="D133">
            <v>0</v>
          </cell>
          <cell r="E133">
            <v>0</v>
          </cell>
          <cell r="F133">
            <v>16.408799999999999</v>
          </cell>
          <cell r="G133">
            <v>10.9392</v>
          </cell>
          <cell r="H133">
            <v>5.4696000000000016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IND_NAP</v>
          </cell>
          <cell r="D134">
            <v>0</v>
          </cell>
          <cell r="E134">
            <v>6.6380058477777091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IND_NM_CLK_DRY_NEW</v>
          </cell>
          <cell r="C135" t="str">
            <v>IND_NGA</v>
          </cell>
          <cell r="D135">
            <v>11.88780380800174</v>
          </cell>
          <cell r="E135">
            <v>19.866548882420009</v>
          </cell>
          <cell r="F135">
            <v>25.913878672040038</v>
          </cell>
          <cell r="G135">
            <v>47.811756609062613</v>
          </cell>
          <cell r="H135">
            <v>53.670045515603512</v>
          </cell>
          <cell r="I135">
            <v>59.619153287031082</v>
          </cell>
          <cell r="J135">
            <v>59.076313784606391</v>
          </cell>
          <cell r="K135">
            <v>59.21299533900693</v>
          </cell>
          <cell r="L135">
            <v>59.248831087878969</v>
          </cell>
        </row>
        <row r="136">
          <cell r="A136">
            <v>134</v>
          </cell>
          <cell r="B136" t="str">
            <v>IND_NM_CLK_DRY_NEW</v>
          </cell>
          <cell r="C136" t="str">
            <v>IND_HFO</v>
          </cell>
          <cell r="D136">
            <v>23.775607616003491</v>
          </cell>
          <cell r="E136">
            <v>39.733097764840011</v>
          </cell>
          <cell r="F136">
            <v>51.827757344080098</v>
          </cell>
          <cell r="G136">
            <v>95.623513218125197</v>
          </cell>
          <cell r="H136">
            <v>107.34009103120709</v>
          </cell>
          <cell r="I136">
            <v>119.23830657406219</v>
          </cell>
          <cell r="J136">
            <v>118.1526275692128</v>
          </cell>
          <cell r="K136">
            <v>118.4259906780139</v>
          </cell>
          <cell r="L136">
            <v>118.4976621757579</v>
          </cell>
        </row>
        <row r="137">
          <cell r="A137">
            <v>135</v>
          </cell>
          <cell r="B137" t="str">
            <v>IND_NM_CLK_DRY_NEW</v>
          </cell>
          <cell r="C137" t="str">
            <v>IND_COA</v>
          </cell>
          <cell r="D137">
            <v>92.130479512013537</v>
          </cell>
          <cell r="E137">
            <v>153.96575383875501</v>
          </cell>
          <cell r="F137">
            <v>200.83255970831041</v>
          </cell>
          <cell r="G137">
            <v>370.54111372023522</v>
          </cell>
          <cell r="H137">
            <v>415.9428527459271</v>
          </cell>
          <cell r="I137">
            <v>462.04843797449081</v>
          </cell>
          <cell r="J137">
            <v>457.84143183069932</v>
          </cell>
          <cell r="K137">
            <v>458.9007138773037</v>
          </cell>
          <cell r="L137">
            <v>459.17844093106203</v>
          </cell>
        </row>
        <row r="138">
          <cell r="A138">
            <v>136</v>
          </cell>
          <cell r="B138" t="str">
            <v>IND_NM_CLK_DRY_NEW</v>
          </cell>
          <cell r="C138" t="str">
            <v>IND_BGS</v>
          </cell>
          <cell r="D138">
            <v>7.4298773800010904</v>
          </cell>
          <cell r="E138">
            <v>12.416593051512489</v>
          </cell>
          <cell r="F138">
            <v>16.196174170025031</v>
          </cell>
          <cell r="G138">
            <v>29.882347880664121</v>
          </cell>
          <cell r="H138">
            <v>33.543778447252187</v>
          </cell>
          <cell r="I138">
            <v>37.261970804394423</v>
          </cell>
          <cell r="J138">
            <v>36.922696115378997</v>
          </cell>
          <cell r="K138">
            <v>37.008122086879332</v>
          </cell>
          <cell r="L138">
            <v>37.030519429924368</v>
          </cell>
        </row>
        <row r="139">
          <cell r="A139">
            <v>137</v>
          </cell>
          <cell r="B139" t="str">
            <v>IND_NM_LIM_LRK_NEW</v>
          </cell>
          <cell r="C139" t="str">
            <v>IND_NGA</v>
          </cell>
          <cell r="D139">
            <v>0.44330607999999971</v>
          </cell>
          <cell r="E139">
            <v>1.8829960970431661</v>
          </cell>
          <cell r="F139">
            <v>2.9343271524677061</v>
          </cell>
          <cell r="G139">
            <v>4.6075506687945174</v>
          </cell>
          <cell r="H139">
            <v>5.8566464739609811</v>
          </cell>
          <cell r="I139">
            <v>7.0760183796006997</v>
          </cell>
          <cell r="J139">
            <v>8.2014543351126807</v>
          </cell>
          <cell r="K139">
            <v>8.2551820109410006</v>
          </cell>
          <cell r="L139">
            <v>8.3018421703218799</v>
          </cell>
        </row>
        <row r="140">
          <cell r="A140">
            <v>138</v>
          </cell>
          <cell r="B140" t="str">
            <v>IND_NM_LIM_LRK_NEW</v>
          </cell>
          <cell r="C140" t="str">
            <v>IND_HFO</v>
          </cell>
          <cell r="D140">
            <v>0.14776869333333351</v>
          </cell>
          <cell r="E140">
            <v>0.62766536568105558</v>
          </cell>
          <cell r="F140">
            <v>0.9781090508225696</v>
          </cell>
          <cell r="G140">
            <v>1.535850222931505</v>
          </cell>
          <cell r="H140">
            <v>1.952215491320328</v>
          </cell>
          <cell r="I140">
            <v>2.358672793200232</v>
          </cell>
          <cell r="J140">
            <v>2.7338181117042248</v>
          </cell>
          <cell r="K140">
            <v>2.7517273369803319</v>
          </cell>
          <cell r="L140">
            <v>2.7672807234406269</v>
          </cell>
        </row>
        <row r="141">
          <cell r="A141">
            <v>139</v>
          </cell>
          <cell r="B141" t="str">
            <v>IND_NM_LIM_LRK_NEW</v>
          </cell>
          <cell r="C141" t="str">
            <v>IND_BIO</v>
          </cell>
          <cell r="D141">
            <v>2.0687617066666708</v>
          </cell>
          <cell r="E141">
            <v>8.7873151195347905</v>
          </cell>
          <cell r="F141">
            <v>13.69352671151599</v>
          </cell>
          <cell r="G141">
            <v>21.501903121041071</v>
          </cell>
          <cell r="H141">
            <v>27.331016878484562</v>
          </cell>
          <cell r="I141">
            <v>33.02141910480325</v>
          </cell>
          <cell r="J141">
            <v>38.273453563859142</v>
          </cell>
          <cell r="K141">
            <v>38.524182717724663</v>
          </cell>
          <cell r="L141">
            <v>38.74193012816874</v>
          </cell>
        </row>
        <row r="142">
          <cell r="A142">
            <v>140</v>
          </cell>
          <cell r="B142" t="str">
            <v>IND_NM_LIM_LRK_NEW</v>
          </cell>
          <cell r="C142" t="str">
            <v>IND_COA</v>
          </cell>
          <cell r="D142">
            <v>11.96926416000001</v>
          </cell>
          <cell r="E142">
            <v>50.840894620165493</v>
          </cell>
          <cell r="F142">
            <v>79.226833116628214</v>
          </cell>
          <cell r="G142">
            <v>124.4038680574519</v>
          </cell>
          <cell r="H142">
            <v>158.1294547969465</v>
          </cell>
          <cell r="I142">
            <v>191.0524962492189</v>
          </cell>
          <cell r="J142">
            <v>221.4392670480423</v>
          </cell>
          <cell r="K142">
            <v>222.88991429540681</v>
          </cell>
          <cell r="L142">
            <v>224.14973859869079</v>
          </cell>
        </row>
        <row r="143">
          <cell r="A143">
            <v>141</v>
          </cell>
          <cell r="B143" t="str">
            <v>IND_NM_GLS_ELEC_NEW</v>
          </cell>
          <cell r="C143" t="str">
            <v>IND_BIO</v>
          </cell>
          <cell r="D143">
            <v>15.21375402505404</v>
          </cell>
          <cell r="E143">
            <v>61.506053341308807</v>
          </cell>
          <cell r="F143">
            <v>95.226836413136382</v>
          </cell>
          <cell r="G143">
            <v>148.90769679645521</v>
          </cell>
          <cell r="H143">
            <v>188.8979457714955</v>
          </cell>
          <cell r="I143">
            <v>227.7627317631659</v>
          </cell>
          <cell r="J143">
            <v>263.60102954304068</v>
          </cell>
          <cell r="K143">
            <v>265.24366433381391</v>
          </cell>
          <cell r="L143">
            <v>266.67593696916589</v>
          </cell>
        </row>
        <row r="144">
          <cell r="A144">
            <v>142</v>
          </cell>
          <cell r="B144" t="str">
            <v>IND_NM_CRM_NEW</v>
          </cell>
          <cell r="C144" t="str">
            <v>IND_NGA</v>
          </cell>
          <cell r="D144">
            <v>230.76419769448799</v>
          </cell>
          <cell r="E144">
            <v>286.2912639009852</v>
          </cell>
          <cell r="F144">
            <v>320.40286149667611</v>
          </cell>
          <cell r="G144">
            <v>390.23896483819988</v>
          </cell>
          <cell r="H144">
            <v>413.22581141653723</v>
          </cell>
          <cell r="I144">
            <v>456.11380876243442</v>
          </cell>
          <cell r="J144">
            <v>459.589915532323</v>
          </cell>
          <cell r="K144">
            <v>463.69711594461768</v>
          </cell>
          <cell r="L144">
            <v>468.5949167317828</v>
          </cell>
        </row>
        <row r="145">
          <cell r="A145">
            <v>143</v>
          </cell>
          <cell r="B145" t="str">
            <v>IND_PP_SB_BIO_EXS</v>
          </cell>
          <cell r="C145" t="str">
            <v>IND_BIO</v>
          </cell>
          <cell r="D145">
            <v>435.88914110429448</v>
          </cell>
          <cell r="E145">
            <v>348.7113128834356</v>
          </cell>
          <cell r="F145">
            <v>261.53348466257671</v>
          </cell>
          <cell r="G145">
            <v>174.3556564417178</v>
          </cell>
          <cell r="H145">
            <v>87.177828220858871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IND_PP_PH_HFO_EXS</v>
          </cell>
          <cell r="C146" t="str">
            <v>IND_HFO</v>
          </cell>
          <cell r="D146">
            <v>8.08</v>
          </cell>
          <cell r="E146">
            <v>6.4640000000000004</v>
          </cell>
          <cell r="F146">
            <v>4.847999999999999</v>
          </cell>
          <cell r="G146">
            <v>3.2320000000000002</v>
          </cell>
          <cell r="H146">
            <v>1.616000000000001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IND_PP_PH_NGA_EXS</v>
          </cell>
          <cell r="C147" t="str">
            <v>IND_NGA</v>
          </cell>
          <cell r="D147">
            <v>29.098500000000001</v>
          </cell>
          <cell r="E147">
            <v>12.252000000000001</v>
          </cell>
          <cell r="F147">
            <v>9.2273999999999923</v>
          </cell>
          <cell r="G147">
            <v>6.1260000000000003</v>
          </cell>
          <cell r="H147">
            <v>3.0629999999999988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IND_PP_PH_COA_EXS</v>
          </cell>
          <cell r="C148" t="str">
            <v>IND_COA</v>
          </cell>
          <cell r="D148">
            <v>0.91058823529411792</v>
          </cell>
          <cell r="E148">
            <v>0.7284705882352942</v>
          </cell>
          <cell r="F148">
            <v>0.54635294117647071</v>
          </cell>
          <cell r="G148">
            <v>0.36423529411764721</v>
          </cell>
          <cell r="H148">
            <v>0.18211764705882361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IND_PP_PH_BIO_EXS</v>
          </cell>
          <cell r="C149" t="str">
            <v>IND_BIO</v>
          </cell>
          <cell r="D149">
            <v>2.383941176470588</v>
          </cell>
          <cell r="E149">
            <v>1.057976470588232</v>
          </cell>
          <cell r="F149">
            <v>0.75282352941176489</v>
          </cell>
          <cell r="G149">
            <v>0.52898823529411465</v>
          </cell>
          <cell r="H149">
            <v>0.25094117647058828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IND_PP_DH_OIL_EXS</v>
          </cell>
          <cell r="C150" t="str">
            <v>IND_OIL</v>
          </cell>
          <cell r="D150">
            <v>10.75609756097556</v>
          </cell>
          <cell r="E150">
            <v>8.6048780487804883</v>
          </cell>
          <cell r="F150">
            <v>6.4536585365853663</v>
          </cell>
          <cell r="G150">
            <v>4.3024390243902433</v>
          </cell>
          <cell r="H150">
            <v>2.151219512195123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IND_PP_DH_NGA_EXS</v>
          </cell>
          <cell r="C151" t="str">
            <v>IND_NGA</v>
          </cell>
          <cell r="D151">
            <v>43.542439024390248</v>
          </cell>
          <cell r="E151">
            <v>18.333658536585371</v>
          </cell>
          <cell r="F151">
            <v>13.750243902439021</v>
          </cell>
          <cell r="G151">
            <v>13.750243902438839</v>
          </cell>
          <cell r="H151">
            <v>4.5834146341463402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IND_PP_DH_LPG_EXS</v>
          </cell>
          <cell r="C152" t="str">
            <v>IND_LPG</v>
          </cell>
          <cell r="D152">
            <v>4.2640243902440824</v>
          </cell>
          <cell r="E152">
            <v>3.4112195121951232</v>
          </cell>
          <cell r="F152">
            <v>2.5584146341463421</v>
          </cell>
          <cell r="G152">
            <v>1.7056097560975609</v>
          </cell>
          <cell r="H152">
            <v>0.85280487804878058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IND_PP_PH_REC_NEW</v>
          </cell>
          <cell r="C153" t="str">
            <v>IND_PP_SB_REC</v>
          </cell>
          <cell r="D153">
            <v>2.624355825267513</v>
          </cell>
          <cell r="E153">
            <v>0</v>
          </cell>
          <cell r="F153">
            <v>0</v>
          </cell>
          <cell r="G153">
            <v>0</v>
          </cell>
          <cell r="H153">
            <v>1.1520000000002509E-2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IND_PP_DH_NGA_NEW</v>
          </cell>
          <cell r="C154" t="str">
            <v>IND_NGA</v>
          </cell>
          <cell r="D154">
            <v>52.243138869849311</v>
          </cell>
          <cell r="E154">
            <v>73.273075724548207</v>
          </cell>
          <cell r="F154">
            <v>93.288930863013434</v>
          </cell>
          <cell r="G154">
            <v>97.907241714881678</v>
          </cell>
          <cell r="H154">
            <v>44.935135996204529</v>
          </cell>
          <cell r="I154">
            <v>37.759125997608969</v>
          </cell>
          <cell r="J154">
            <v>108.9618226810197</v>
          </cell>
          <cell r="K154">
            <v>116.20377858417569</v>
          </cell>
          <cell r="L154">
            <v>117.77228080626961</v>
          </cell>
        </row>
        <row r="155">
          <cell r="A155">
            <v>153</v>
          </cell>
          <cell r="B155" t="str">
            <v>IND_PP_DH_REC_NEW</v>
          </cell>
          <cell r="C155" t="str">
            <v>IND_PP_SB_REC</v>
          </cell>
          <cell r="D155">
            <v>0</v>
          </cell>
          <cell r="E155">
            <v>8.3364083458154639</v>
          </cell>
          <cell r="F155">
            <v>0</v>
          </cell>
          <cell r="G155">
            <v>0</v>
          </cell>
          <cell r="H155">
            <v>45.840735093414189</v>
          </cell>
          <cell r="I155">
            <v>50.051299607768001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IND_PP_MD_ELC_NEW</v>
          </cell>
          <cell r="C156" t="str">
            <v>IND_PP_ELC</v>
          </cell>
          <cell r="D156">
            <v>255.2592624137086</v>
          </cell>
          <cell r="E156">
            <v>331.61232961805109</v>
          </cell>
          <cell r="F156">
            <v>325.8113983393593</v>
          </cell>
          <cell r="G156">
            <v>399.17916049046403</v>
          </cell>
          <cell r="H156">
            <v>405.89729305350988</v>
          </cell>
          <cell r="I156">
            <v>416.88811713827369</v>
          </cell>
          <cell r="J156">
            <v>416.39132144796832</v>
          </cell>
          <cell r="K156">
            <v>344.14247707527232</v>
          </cell>
          <cell r="L156">
            <v>336.63840781804072</v>
          </cell>
        </row>
        <row r="157">
          <cell r="A157">
            <v>155</v>
          </cell>
          <cell r="B157" t="str">
            <v>IND_PP_MD_ELC_EXS</v>
          </cell>
          <cell r="C157" t="str">
            <v>IND_PP_ELC</v>
          </cell>
          <cell r="D157">
            <v>190.82284883720931</v>
          </cell>
          <cell r="E157">
            <v>152.65827906976739</v>
          </cell>
          <cell r="F157">
            <v>114.4937093023256</v>
          </cell>
          <cell r="G157">
            <v>76.329139534883709</v>
          </cell>
          <cell r="H157">
            <v>38.164569767441847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IND_OTH_SB_HFO_EXS</v>
          </cell>
          <cell r="C158" t="str">
            <v>IND_HFO</v>
          </cell>
          <cell r="D158">
            <v>38.388888888888893</v>
          </cell>
          <cell r="E158">
            <v>31.99074074074074</v>
          </cell>
          <cell r="F158">
            <v>25.592592592592581</v>
          </cell>
          <cell r="G158">
            <v>19.194444444444439</v>
          </cell>
          <cell r="H158">
            <v>12.796296296296291</v>
          </cell>
          <cell r="I158">
            <v>6.3981481481481444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IND_OTH_SB_OIL_EXS</v>
          </cell>
          <cell r="C159" t="str">
            <v>IND_OIL</v>
          </cell>
          <cell r="D159">
            <v>110.99382716049379</v>
          </cell>
          <cell r="E159">
            <v>92.49485596707818</v>
          </cell>
          <cell r="F159">
            <v>73.995884773662553</v>
          </cell>
          <cell r="G159">
            <v>55.496913580246897</v>
          </cell>
          <cell r="H159">
            <v>36.997942386831276</v>
          </cell>
          <cell r="I159">
            <v>18.498971193415631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IND_OTH_SB_NGA_EXS</v>
          </cell>
          <cell r="C160" t="str">
            <v>IND_NGA</v>
          </cell>
          <cell r="D160">
            <v>93.265432098765444</v>
          </cell>
          <cell r="E160">
            <v>77.721193415637856</v>
          </cell>
          <cell r="F160">
            <v>62.176954732510282</v>
          </cell>
          <cell r="G160">
            <v>46.632716049382722</v>
          </cell>
          <cell r="H160">
            <v>31.088477366255141</v>
          </cell>
          <cell r="I160">
            <v>15.544238683127579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IND_OTH_SB_COA_EXS</v>
          </cell>
          <cell r="C161" t="str">
            <v>IND_COA</v>
          </cell>
          <cell r="D161">
            <v>27.16049382716049</v>
          </cell>
          <cell r="E161">
            <v>22.63374485596708</v>
          </cell>
          <cell r="F161">
            <v>18.10699588477366</v>
          </cell>
          <cell r="G161">
            <v>25.802469135802461</v>
          </cell>
          <cell r="H161">
            <v>9.05349794238683</v>
          </cell>
          <cell r="I161">
            <v>4.5267489711934168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IND_OTH_SB_COG_EXS</v>
          </cell>
          <cell r="C162" t="str">
            <v>IND_COG</v>
          </cell>
          <cell r="D162">
            <v>10.09814814814815</v>
          </cell>
          <cell r="E162">
            <v>4.4290123456790118</v>
          </cell>
          <cell r="F162">
            <v>3.5432098765432101</v>
          </cell>
          <cell r="G162">
            <v>5.0490740740740732</v>
          </cell>
          <cell r="H162">
            <v>1.771604938271605</v>
          </cell>
          <cell r="I162">
            <v>0.88580246913580218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IND_OTH_SB_LPG_EXS</v>
          </cell>
          <cell r="C163" t="str">
            <v>IND_LPG</v>
          </cell>
          <cell r="D163">
            <v>5.981481481481481</v>
          </cell>
          <cell r="E163">
            <v>4.9845679012345663</v>
          </cell>
          <cell r="F163">
            <v>3.9876543209876529</v>
          </cell>
          <cell r="G163">
            <v>5.682407407407406</v>
          </cell>
          <cell r="H163">
            <v>1.9938271604938269</v>
          </cell>
          <cell r="I163">
            <v>0.99691358024691379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IND_OTH_SB_BIO_EXS</v>
          </cell>
          <cell r="C164" t="str">
            <v>IND_BIO</v>
          </cell>
          <cell r="D164">
            <v>195.4182654917646</v>
          </cell>
          <cell r="E164">
            <v>170.80776748971189</v>
          </cell>
          <cell r="F164">
            <v>164.6219080224171</v>
          </cell>
          <cell r="G164">
            <v>124.70802469135801</v>
          </cell>
          <cell r="H164">
            <v>83.138683127572008</v>
          </cell>
          <cell r="I164">
            <v>41.569341563785997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IND_OTH_SB_HET_EXS</v>
          </cell>
          <cell r="C165" t="str">
            <v>IND_HET</v>
          </cell>
          <cell r="D165">
            <v>224.55947979519601</v>
          </cell>
          <cell r="E165">
            <v>219.24416666666659</v>
          </cell>
          <cell r="F165">
            <v>175.3953333333333</v>
          </cell>
          <cell r="G165">
            <v>131.54650000000001</v>
          </cell>
          <cell r="H165">
            <v>46.156666666666673</v>
          </cell>
          <cell r="I165">
            <v>23.07833333333334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IND_OTH_PH_HFO_EXS</v>
          </cell>
          <cell r="C166" t="str">
            <v>IND_HFO</v>
          </cell>
          <cell r="D166">
            <v>91.176829268292693</v>
          </cell>
          <cell r="E166">
            <v>39.989837398373993</v>
          </cell>
          <cell r="F166">
            <v>37.454535558984148</v>
          </cell>
          <cell r="G166">
            <v>37.454535558984148</v>
          </cell>
          <cell r="H166">
            <v>30.39227642276423</v>
          </cell>
          <cell r="I166">
            <v>7.997967479674803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IND_OTH_PH_OIL_EXS</v>
          </cell>
          <cell r="C167" t="str">
            <v>IND_OIL</v>
          </cell>
          <cell r="D167">
            <v>263.60783132530122</v>
          </cell>
          <cell r="E167">
            <v>115.6174698795181</v>
          </cell>
          <cell r="F167">
            <v>98.136153973889705</v>
          </cell>
          <cell r="G167">
            <v>115.6174698795181</v>
          </cell>
          <cell r="H167">
            <v>46.246987951807242</v>
          </cell>
          <cell r="I167">
            <v>23.12349397590361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IND_OTH_PH_NGA_EXS</v>
          </cell>
          <cell r="C168" t="str">
            <v>IND_NGA</v>
          </cell>
          <cell r="D168">
            <v>524.61764705882354</v>
          </cell>
          <cell r="E168">
            <v>437.18137254901961</v>
          </cell>
          <cell r="F168">
            <v>349.74509803921569</v>
          </cell>
          <cell r="G168">
            <v>262.30882352941182</v>
          </cell>
          <cell r="H168">
            <v>174.87254901960779</v>
          </cell>
          <cell r="I168">
            <v>87.436274509803923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IND_OTH_PH_COA_EXS</v>
          </cell>
          <cell r="C169" t="str">
            <v>IND_COA</v>
          </cell>
          <cell r="D169">
            <v>71.883333333333326</v>
          </cell>
          <cell r="E169">
            <v>59.902777777777757</v>
          </cell>
          <cell r="F169">
            <v>25.222222222222221</v>
          </cell>
          <cell r="G169">
            <v>18.916666666666661</v>
          </cell>
          <cell r="H169">
            <v>12.611111111111111</v>
          </cell>
          <cell r="I169">
            <v>6.3055555555555536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IND_OTH_PH_COK_EXS</v>
          </cell>
          <cell r="C170" t="str">
            <v>IND_COK</v>
          </cell>
          <cell r="D170">
            <v>4.6851851851851851</v>
          </cell>
          <cell r="E170">
            <v>3.9043209876543208</v>
          </cell>
          <cell r="F170">
            <v>3.123456790123456</v>
          </cell>
          <cell r="G170">
            <v>2.342592592592593</v>
          </cell>
          <cell r="H170">
            <v>2.342592592592593</v>
          </cell>
          <cell r="I170">
            <v>0.780864197530864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IND_OTH_PH_ELC_EXS</v>
          </cell>
          <cell r="C171" t="str">
            <v>IND_OTH_ELC</v>
          </cell>
          <cell r="D171">
            <v>136.08500000000001</v>
          </cell>
          <cell r="E171">
            <v>129.28075000000001</v>
          </cell>
          <cell r="F171">
            <v>129.28075000000001</v>
          </cell>
          <cell r="G171">
            <v>129.28075000000001</v>
          </cell>
          <cell r="H171">
            <v>45.361666666666657</v>
          </cell>
          <cell r="I171">
            <v>22.680833333333339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IND_OTH_PH_LPG_EXS</v>
          </cell>
          <cell r="C172" t="str">
            <v>IND_LPG</v>
          </cell>
          <cell r="D172">
            <v>40.364705882352943</v>
          </cell>
          <cell r="E172">
            <v>33.637254901960787</v>
          </cell>
          <cell r="F172">
            <v>26.909803921568631</v>
          </cell>
          <cell r="G172">
            <v>20.182352941176472</v>
          </cell>
          <cell r="H172">
            <v>13.454901960784319</v>
          </cell>
          <cell r="I172">
            <v>6.7274509803921614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IND_OTH_MD_ELC_EXS</v>
          </cell>
          <cell r="C173" t="str">
            <v>IND_OTH_ELC</v>
          </cell>
          <cell r="D173">
            <v>517.10588235294119</v>
          </cell>
          <cell r="E173">
            <v>430.92156862745111</v>
          </cell>
          <cell r="F173">
            <v>344.73725490196068</v>
          </cell>
          <cell r="G173">
            <v>258.5529411764706</v>
          </cell>
          <cell r="H173">
            <v>172.3686274509804</v>
          </cell>
          <cell r="I173">
            <v>86.184313725490185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IND_OTH_EC_ELC_EXS</v>
          </cell>
          <cell r="C174" t="str">
            <v>IND_OTH_ELC</v>
          </cell>
          <cell r="D174">
            <v>181.44499999999999</v>
          </cell>
          <cell r="E174">
            <v>151.20416666666671</v>
          </cell>
          <cell r="F174">
            <v>120.9633333333333</v>
          </cell>
          <cell r="G174">
            <v>90.722499999999997</v>
          </cell>
          <cell r="H174">
            <v>60.481666666666669</v>
          </cell>
          <cell r="I174">
            <v>30.24083333333332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IND_OTH_OTH_HFO_EXS</v>
          </cell>
          <cell r="C175" t="str">
            <v>IND_HFO</v>
          </cell>
          <cell r="D175">
            <v>19.197530864197532</v>
          </cell>
          <cell r="E175">
            <v>15.99794238683128</v>
          </cell>
          <cell r="F175">
            <v>12.798353909465019</v>
          </cell>
          <cell r="G175">
            <v>9.5987654320987641</v>
          </cell>
          <cell r="H175">
            <v>6.3991769547325097</v>
          </cell>
          <cell r="I175">
            <v>3.1995884773662548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IND_OTH_OTH_OIL_EXS</v>
          </cell>
          <cell r="C176" t="str">
            <v>IND_OIL</v>
          </cell>
          <cell r="D176">
            <v>55.5</v>
          </cell>
          <cell r="E176">
            <v>46.249999999999993</v>
          </cell>
          <cell r="F176">
            <v>37</v>
          </cell>
          <cell r="G176">
            <v>27.75</v>
          </cell>
          <cell r="H176">
            <v>18.5</v>
          </cell>
          <cell r="I176">
            <v>9.25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IND_OTH_OTH_NGA_EXS</v>
          </cell>
          <cell r="C177" t="str">
            <v>IND_NGA</v>
          </cell>
          <cell r="D177">
            <v>104.9259259259259</v>
          </cell>
          <cell r="E177">
            <v>87.438271604938251</v>
          </cell>
          <cell r="F177">
            <v>69.950617283950606</v>
          </cell>
          <cell r="G177">
            <v>52.462962962962948</v>
          </cell>
          <cell r="H177">
            <v>34.975308641975303</v>
          </cell>
          <cell r="I177">
            <v>17.487654320987641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IND_OTH_OTH_COK_EXS</v>
          </cell>
          <cell r="C178" t="str">
            <v>IND_COK</v>
          </cell>
          <cell r="D178">
            <v>2.0061728395061729</v>
          </cell>
          <cell r="E178">
            <v>1.6718106995884769</v>
          </cell>
          <cell r="F178">
            <v>1.3374485596707819</v>
          </cell>
          <cell r="G178">
            <v>1.003086419753086</v>
          </cell>
          <cell r="H178">
            <v>0.66872427983539107</v>
          </cell>
          <cell r="I178">
            <v>0.33436213991769542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IND_OTH_OTH_PTC_EXS</v>
          </cell>
          <cell r="C179" t="str">
            <v>IND_PTC</v>
          </cell>
          <cell r="D179">
            <v>16.724691358024689</v>
          </cell>
          <cell r="E179">
            <v>13.93724279835391</v>
          </cell>
          <cell r="F179">
            <v>11.149794238683119</v>
          </cell>
          <cell r="G179">
            <v>4.4012345679012341</v>
          </cell>
          <cell r="H179">
            <v>2.9341563786008229</v>
          </cell>
          <cell r="I179">
            <v>1.4670781893004119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IND_OTH_OTH_ELC_EXS</v>
          </cell>
          <cell r="C180" t="str">
            <v>IND_OTH_ELC</v>
          </cell>
          <cell r="D180">
            <v>72.58</v>
          </cell>
          <cell r="E180">
            <v>60.483333333333341</v>
          </cell>
          <cell r="F180">
            <v>48.38666666666667</v>
          </cell>
          <cell r="G180">
            <v>36.29</v>
          </cell>
          <cell r="H180">
            <v>24.193333333333339</v>
          </cell>
          <cell r="I180">
            <v>12.09666666666666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IND_OTH_OTH_GEO_EXS</v>
          </cell>
          <cell r="C181" t="str">
            <v>IND_GEO</v>
          </cell>
          <cell r="D181">
            <v>1.7911458333333341</v>
          </cell>
          <cell r="E181">
            <v>1.4926215277777779</v>
          </cell>
          <cell r="F181">
            <v>0.62847222222222221</v>
          </cell>
          <cell r="G181">
            <v>0.62847222222222221</v>
          </cell>
          <cell r="H181">
            <v>0.3142361111111111</v>
          </cell>
          <cell r="I181">
            <v>0.29852430555555559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IND_OTH_OTH_BIO_EXS</v>
          </cell>
          <cell r="C182" t="str">
            <v>IND_BIO</v>
          </cell>
          <cell r="D182">
            <v>46.772839506172843</v>
          </cell>
          <cell r="E182">
            <v>38.977366255144041</v>
          </cell>
          <cell r="F182">
            <v>31.181893004115231</v>
          </cell>
          <cell r="G182">
            <v>23.386419753086422</v>
          </cell>
          <cell r="H182">
            <v>8.2057613168724295</v>
          </cell>
          <cell r="I182">
            <v>4.1028806584362147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IND_OTH_SB_HFO_NEW</v>
          </cell>
          <cell r="C183" t="str">
            <v>IND_HFO</v>
          </cell>
          <cell r="D183">
            <v>12.737864780513229</v>
          </cell>
          <cell r="E183">
            <v>0</v>
          </cell>
          <cell r="F183">
            <v>40.25617061637427</v>
          </cell>
          <cell r="G183">
            <v>51.944546296296309</v>
          </cell>
          <cell r="H183">
            <v>61.171073542346228</v>
          </cell>
          <cell r="I183">
            <v>30.157482402400859</v>
          </cell>
          <cell r="J183">
            <v>22.301696945538421</v>
          </cell>
          <cell r="K183">
            <v>18.926162778703731</v>
          </cell>
          <cell r="L183">
            <v>15.27998725545088</v>
          </cell>
        </row>
        <row r="184">
          <cell r="A184">
            <v>182</v>
          </cell>
          <cell r="B184" t="str">
            <v>IND_OTH_SB_OIL_NEW</v>
          </cell>
          <cell r="C184" t="str">
            <v>IND_OIL</v>
          </cell>
          <cell r="D184">
            <v>0</v>
          </cell>
          <cell r="E184">
            <v>0</v>
          </cell>
          <cell r="F184">
            <v>21.290356251050401</v>
          </cell>
          <cell r="G184">
            <v>86.781067901234607</v>
          </cell>
          <cell r="H184">
            <v>37.229078129629642</v>
          </cell>
          <cell r="I184">
            <v>22.996982993827171</v>
          </cell>
          <cell r="J184">
            <v>22.996982993827171</v>
          </cell>
          <cell r="K184">
            <v>9.8930417407407436</v>
          </cell>
          <cell r="L184">
            <v>20.176010790562991</v>
          </cell>
        </row>
        <row r="185">
          <cell r="A185">
            <v>183</v>
          </cell>
          <cell r="B185" t="str">
            <v>IND_OTH_SB_NGA_NEW</v>
          </cell>
          <cell r="C185" t="str">
            <v>IND_NGA</v>
          </cell>
          <cell r="D185">
            <v>63.069180294646223</v>
          </cell>
          <cell r="E185">
            <v>58.925020576131693</v>
          </cell>
          <cell r="F185">
            <v>69.520571685423448</v>
          </cell>
          <cell r="G185">
            <v>95.645265432098796</v>
          </cell>
          <cell r="H185">
            <v>114.46375312742531</v>
          </cell>
          <cell r="I185">
            <v>42.939455345523228</v>
          </cell>
          <cell r="J185">
            <v>272.69411230547308</v>
          </cell>
          <cell r="K185">
            <v>224.4421592105393</v>
          </cell>
          <cell r="L185">
            <v>265.94624379917428</v>
          </cell>
        </row>
        <row r="186">
          <cell r="A186">
            <v>184</v>
          </cell>
          <cell r="B186" t="str">
            <v>IND_OTH_SB_COA_NEW</v>
          </cell>
          <cell r="C186" t="str">
            <v>IND_COA</v>
          </cell>
          <cell r="D186">
            <v>0</v>
          </cell>
          <cell r="E186">
            <v>0</v>
          </cell>
          <cell r="F186">
            <v>0</v>
          </cell>
          <cell r="G186">
            <v>9.7670262345678989</v>
          </cell>
          <cell r="H186">
            <v>0</v>
          </cell>
          <cell r="I186">
            <v>0</v>
          </cell>
          <cell r="J186">
            <v>0</v>
          </cell>
          <cell r="K186">
            <v>9.7670262345678971</v>
          </cell>
          <cell r="L186">
            <v>4.1900542546294153</v>
          </cell>
        </row>
        <row r="187">
          <cell r="A187">
            <v>185</v>
          </cell>
          <cell r="B187" t="str">
            <v>IND_OTH_SB_ELC_NEW</v>
          </cell>
          <cell r="C187" t="str">
            <v>IND_OTH_ELC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258.74670726316953</v>
          </cell>
          <cell r="I187">
            <v>346.73869666666468</v>
          </cell>
          <cell r="J187">
            <v>346.3257850704548</v>
          </cell>
          <cell r="K187">
            <v>410.62499825521871</v>
          </cell>
          <cell r="L187">
            <v>386.04567379768991</v>
          </cell>
        </row>
        <row r="188">
          <cell r="A188">
            <v>186</v>
          </cell>
          <cell r="B188" t="str">
            <v>IND_OTH_SB_BIO_NEW</v>
          </cell>
          <cell r="C188" t="str">
            <v>IND_BIO</v>
          </cell>
          <cell r="D188">
            <v>0</v>
          </cell>
          <cell r="E188">
            <v>0</v>
          </cell>
          <cell r="F188">
            <v>0</v>
          </cell>
          <cell r="G188">
            <v>53.139452160493889</v>
          </cell>
          <cell r="H188">
            <v>143.0577010681053</v>
          </cell>
          <cell r="I188">
            <v>221.32442114777399</v>
          </cell>
          <cell r="J188">
            <v>210.78852767702301</v>
          </cell>
          <cell r="K188">
            <v>205.79162457172171</v>
          </cell>
          <cell r="L188">
            <v>198.02746286670481</v>
          </cell>
        </row>
        <row r="189">
          <cell r="A189">
            <v>187</v>
          </cell>
          <cell r="B189" t="str">
            <v>IND_OTH_PH_HFO_NEW</v>
          </cell>
          <cell r="C189" t="str">
            <v>IND_HFO</v>
          </cell>
          <cell r="D189">
            <v>1.90188344091011</v>
          </cell>
          <cell r="E189">
            <v>54.832031185624338</v>
          </cell>
          <cell r="F189">
            <v>54.832031185624338</v>
          </cell>
          <cell r="G189">
            <v>61.370749715970049</v>
          </cell>
          <cell r="H189">
            <v>61.370749715970057</v>
          </cell>
          <cell r="I189">
            <v>45.882590624166099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IND_OTH_PH_OIL_NEW</v>
          </cell>
          <cell r="C190" t="str">
            <v>IND_OIL</v>
          </cell>
          <cell r="D190">
            <v>0</v>
          </cell>
          <cell r="E190">
            <v>138.3985374656952</v>
          </cell>
          <cell r="F190">
            <v>138.3985374656952</v>
          </cell>
          <cell r="G190">
            <v>138.3985374656952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IND_OTH_PH_NGA_NEW</v>
          </cell>
          <cell r="C191" t="str">
            <v>IND_NGA</v>
          </cell>
          <cell r="D191">
            <v>592.32690545160972</v>
          </cell>
          <cell r="E191">
            <v>700.68105045896004</v>
          </cell>
          <cell r="F191">
            <v>757.69370289608673</v>
          </cell>
          <cell r="G191">
            <v>923.59459977003871</v>
          </cell>
          <cell r="H191">
            <v>1531.325644829062</v>
          </cell>
          <cell r="I191">
            <v>1826.52035609621</v>
          </cell>
          <cell r="J191">
            <v>2040.9920748539651</v>
          </cell>
          <cell r="K191">
            <v>2061.8019763038328</v>
          </cell>
          <cell r="L191">
            <v>2082.5006894564999</v>
          </cell>
        </row>
        <row r="192">
          <cell r="A192">
            <v>190</v>
          </cell>
          <cell r="B192" t="str">
            <v>IND_OTH_PH_ELC_NEW</v>
          </cell>
          <cell r="C192" t="str">
            <v>IND_OTH_ELC</v>
          </cell>
          <cell r="D192">
            <v>82.210926411397011</v>
          </cell>
          <cell r="E192">
            <v>121.8273553933445</v>
          </cell>
          <cell r="F192">
            <v>179.63686922680529</v>
          </cell>
          <cell r="G192">
            <v>227.45727596749941</v>
          </cell>
          <cell r="H192">
            <v>77.585721175251877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IND_OTH_PH_LPG_NEW</v>
          </cell>
          <cell r="C193" t="str">
            <v>IND_LPG</v>
          </cell>
          <cell r="D193">
            <v>52.714006826849847</v>
          </cell>
          <cell r="E193">
            <v>61.184613682037543</v>
          </cell>
          <cell r="F193">
            <v>45.29817361195478</v>
          </cell>
          <cell r="G193">
            <v>39.581351411531188</v>
          </cell>
          <cell r="H193">
            <v>0</v>
          </cell>
          <cell r="I193">
            <v>0</v>
          </cell>
          <cell r="J193">
            <v>1.288014195124682</v>
          </cell>
          <cell r="K193">
            <v>0</v>
          </cell>
          <cell r="L193">
            <v>0</v>
          </cell>
        </row>
        <row r="194">
          <cell r="A194">
            <v>192</v>
          </cell>
          <cell r="B194" t="str">
            <v>IND_OTH_MD_ELC_NEW</v>
          </cell>
          <cell r="C194" t="str">
            <v>IND_OTH_ELC</v>
          </cell>
          <cell r="D194">
            <v>515.70744842298814</v>
          </cell>
          <cell r="E194">
            <v>627.77971287378227</v>
          </cell>
          <cell r="F194">
            <v>692.40920113830168</v>
          </cell>
          <cell r="G194">
            <v>845.46768397511141</v>
          </cell>
          <cell r="H194">
            <v>944.41705002079834</v>
          </cell>
          <cell r="I194">
            <v>1044.8680015061029</v>
          </cell>
          <cell r="J194">
            <v>1140.4619596214191</v>
          </cell>
          <cell r="K194">
            <v>1144.7249793184851</v>
          </cell>
          <cell r="L194">
            <v>1153.96856608495</v>
          </cell>
        </row>
        <row r="195">
          <cell r="A195">
            <v>193</v>
          </cell>
          <cell r="B195" t="str">
            <v>IND_OTH_OTH_HFO_NEW</v>
          </cell>
          <cell r="C195" t="str">
            <v>IND_HFO</v>
          </cell>
          <cell r="D195">
            <v>13.55963600907824</v>
          </cell>
          <cell r="E195">
            <v>0</v>
          </cell>
          <cell r="F195">
            <v>18.560318899394851</v>
          </cell>
          <cell r="G195">
            <v>22.210270814043501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IND_OTH_OTH_OIL_NEW</v>
          </cell>
          <cell r="C196" t="str">
            <v>IND_OIL</v>
          </cell>
          <cell r="D196">
            <v>6.919366753137683</v>
          </cell>
          <cell r="E196">
            <v>0</v>
          </cell>
          <cell r="F196">
            <v>7.3509153840814614</v>
          </cell>
          <cell r="G196">
            <v>7.3509153840814614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IND_OTH_OTH_NGA_NEW</v>
          </cell>
          <cell r="C197" t="str">
            <v>IND_NGA</v>
          </cell>
          <cell r="D197">
            <v>58.859908440452912</v>
          </cell>
          <cell r="E197">
            <v>76.08511717684857</v>
          </cell>
          <cell r="F197">
            <v>86.842746760348732</v>
          </cell>
          <cell r="G197">
            <v>106.5822182677483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IND_OTH_OTH_ELC_NEW</v>
          </cell>
          <cell r="C198" t="str">
            <v>IND_OTH_ELC</v>
          </cell>
          <cell r="D198">
            <v>91.205834366378809</v>
          </cell>
          <cell r="E198">
            <v>103.0400554484535</v>
          </cell>
          <cell r="F198">
            <v>108.4066973776326</v>
          </cell>
          <cell r="G198">
            <v>122.7551812307113</v>
          </cell>
          <cell r="H198">
            <v>243.3055919280574</v>
          </cell>
          <cell r="I198">
            <v>246.15145851369849</v>
          </cell>
          <cell r="J198">
            <v>280.65232088967292</v>
          </cell>
          <cell r="K198">
            <v>283.65524151264128</v>
          </cell>
          <cell r="L198">
            <v>281.20592383038928</v>
          </cell>
        </row>
        <row r="199">
          <cell r="A199">
            <v>197</v>
          </cell>
          <cell r="B199" t="str">
            <v>IND_OTH_OTH_GEO_NEW</v>
          </cell>
          <cell r="C199" t="str">
            <v>IND_GEO</v>
          </cell>
          <cell r="D199">
            <v>0.21585416666666671</v>
          </cell>
          <cell r="E199">
            <v>31.212056228579581</v>
          </cell>
          <cell r="F199">
            <v>0</v>
          </cell>
          <cell r="G199">
            <v>31.180564023920041</v>
          </cell>
          <cell r="H199">
            <v>0</v>
          </cell>
          <cell r="I199">
            <v>30.996202061912911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IND_OTH_OTH_LPG_NEW</v>
          </cell>
          <cell r="C200" t="str">
            <v>IND_LPG</v>
          </cell>
          <cell r="D200">
            <v>32.276237586096457</v>
          </cell>
          <cell r="E200">
            <v>15.87417801722038</v>
          </cell>
          <cell r="F200">
            <v>26.842508864853979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IND_OTH_OTH_BIO_NEW</v>
          </cell>
          <cell r="C201" t="str">
            <v>IND_BIO</v>
          </cell>
          <cell r="D201">
            <v>18.741494240378682</v>
          </cell>
          <cell r="E201">
            <v>26.431989257570681</v>
          </cell>
          <cell r="F201">
            <v>31.535452613604502</v>
          </cell>
          <cell r="G201">
            <v>31.535452613604502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IND_OTH_EC_ELC_NEW</v>
          </cell>
          <cell r="C202" t="str">
            <v>IND_OTH_ELC</v>
          </cell>
          <cell r="D202">
            <v>181.41916909803919</v>
          </cell>
          <cell r="E202">
            <v>220.6045509075029</v>
          </cell>
          <cell r="F202">
            <v>243.05420171815271</v>
          </cell>
          <cell r="G202">
            <v>290.66342096718017</v>
          </cell>
          <cell r="H202">
            <v>323.46266039122719</v>
          </cell>
          <cell r="I202">
            <v>356.90042075565191</v>
          </cell>
          <cell r="J202">
            <v>381.69821870313621</v>
          </cell>
          <cell r="K202">
            <v>384.05408122784058</v>
          </cell>
          <cell r="L202">
            <v>383.27499196861851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219.08572832299441</v>
          </cell>
          <cell r="E2">
            <v>219.08572832299441</v>
          </cell>
          <cell r="F2">
            <v>219.08572832299441</v>
          </cell>
          <cell r="G2">
            <v>172.61841726073061</v>
          </cell>
          <cell r="H2">
            <v>154.22016996767061</v>
          </cell>
          <cell r="I2">
            <v>136.18218272088041</v>
          </cell>
          <cell r="J2">
            <v>126.6998839319281</v>
          </cell>
          <cell r="K2">
            <v>119.97368379007609</v>
          </cell>
          <cell r="L2">
            <v>89.678172513729962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0.1428661437573614</v>
          </cell>
          <cell r="F3">
            <v>0.14286614375723289</v>
          </cell>
          <cell r="G3">
            <v>8.8742895892517891E-6</v>
          </cell>
          <cell r="H3">
            <v>2.8858061885949722</v>
          </cell>
          <cell r="I3">
            <v>3.4529986316580561</v>
          </cell>
          <cell r="J3">
            <v>10.773375679663831</v>
          </cell>
          <cell r="K3">
            <v>10.773375679663641</v>
          </cell>
          <cell r="L3">
            <v>96.262049363184744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7902.5004361915981</v>
          </cell>
          <cell r="E4">
            <v>5208.83563886513</v>
          </cell>
          <cell r="F4">
            <v>6019.9684489050469</v>
          </cell>
          <cell r="G4">
            <v>1955.2518454533131</v>
          </cell>
          <cell r="H4">
            <v>873.75338643085752</v>
          </cell>
          <cell r="I4">
            <v>278.49350822096739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324.92420865372219</v>
          </cell>
          <cell r="I5">
            <v>103.95878745782601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7.1929040256284322</v>
          </cell>
          <cell r="E6">
            <v>5.1547051665101273</v>
          </cell>
          <cell r="F6">
            <v>3.7735259703283122</v>
          </cell>
          <cell r="G6">
            <v>2.919320413190047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2.055115435893887</v>
          </cell>
          <cell r="E7">
            <v>1.472772904717178</v>
          </cell>
          <cell r="F7">
            <v>1.078150277236658</v>
          </cell>
          <cell r="G7">
            <v>0.83409154662572793</v>
          </cell>
          <cell r="H7">
            <v>0.6272383204988472</v>
          </cell>
          <cell r="I7">
            <v>0.22630260461355789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65.763693948604214</v>
          </cell>
          <cell r="E8">
            <v>47.128732950949683</v>
          </cell>
          <cell r="F8">
            <v>34.500808871573092</v>
          </cell>
          <cell r="G8">
            <v>26.69092949202329</v>
          </cell>
          <cell r="H8">
            <v>26.076608027225941</v>
          </cell>
          <cell r="I8">
            <v>41.837914623870027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5.1377885897347086</v>
          </cell>
          <cell r="E9">
            <v>3.681932261792944</v>
          </cell>
          <cell r="F9">
            <v>2.6953756930916479</v>
          </cell>
          <cell r="G9">
            <v>2.0852288665643202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914.5263689727783</v>
          </cell>
          <cell r="E10">
            <v>655.38394259914412</v>
          </cell>
          <cell r="F10">
            <v>479.77687337031341</v>
          </cell>
          <cell r="G10">
            <v>371.17073824844891</v>
          </cell>
          <cell r="H10">
            <v>279.12105262198702</v>
          </cell>
          <cell r="I10">
            <v>71.087085078297989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16.71132929716822</v>
          </cell>
          <cell r="G11">
            <v>12.928418972698781</v>
          </cell>
          <cell r="H11">
            <v>7.7942612797118018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0.73638645235857869</v>
          </cell>
          <cell r="F12">
            <v>0.53907513861832979</v>
          </cell>
          <cell r="G12">
            <v>0.41704577331286402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PRI_GAS_BFG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8.2661224976965659</v>
          </cell>
          <cell r="J13">
            <v>0.9710204661602535</v>
          </cell>
          <cell r="K13">
            <v>3.424679033202835</v>
          </cell>
          <cell r="L13">
            <v>6.2094658304090436E-9</v>
          </cell>
        </row>
        <row r="14">
          <cell r="A14">
            <v>12</v>
          </cell>
          <cell r="B14" t="str">
            <v>ELC_FT_COA</v>
          </cell>
          <cell r="C14" t="str">
            <v>PRI_GAS_COG</v>
          </cell>
          <cell r="D14">
            <v>36.762165821925997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6.574392760289669</v>
          </cell>
          <cell r="E15">
            <v>5.5400275811959716</v>
          </cell>
          <cell r="F15">
            <v>4.8654153296767308</v>
          </cell>
          <cell r="G15">
            <v>2.781780816043057</v>
          </cell>
          <cell r="H15">
            <v>1.5560442693520169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4595.270727740749</v>
          </cell>
          <cell r="E16">
            <v>3377.6718863869551</v>
          </cell>
          <cell r="F16">
            <v>2380.29182464207</v>
          </cell>
          <cell r="G16">
            <v>1235.776510311558</v>
          </cell>
          <cell r="H16">
            <v>604.43573527829039</v>
          </cell>
          <cell r="I16">
            <v>275.53741658988412</v>
          </cell>
          <cell r="J16">
            <v>25.885525619894011</v>
          </cell>
          <cell r="K16">
            <v>67.077289697582202</v>
          </cell>
          <cell r="L16">
            <v>65.950837437494442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4551.9341691585332</v>
          </cell>
          <cell r="E17">
            <v>5364.3300488837695</v>
          </cell>
          <cell r="F17">
            <v>2480.2580897049852</v>
          </cell>
          <cell r="G17">
            <v>1543.2225249155031</v>
          </cell>
          <cell r="H17">
            <v>950.05248980437443</v>
          </cell>
          <cell r="I17">
            <v>267.27129409218759</v>
          </cell>
          <cell r="J17">
            <v>37.878151657962633</v>
          </cell>
          <cell r="K17">
            <v>157.80996681607061</v>
          </cell>
          <cell r="L17">
            <v>162.36109810315179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86.452631578947347</v>
          </cell>
          <cell r="E18">
            <v>0</v>
          </cell>
          <cell r="F18">
            <v>7.9515766331236648</v>
          </cell>
          <cell r="G18">
            <v>164.33266424408211</v>
          </cell>
          <cell r="H18">
            <v>204.4193608429641</v>
          </cell>
          <cell r="I18">
            <v>0</v>
          </cell>
          <cell r="J18">
            <v>0</v>
          </cell>
          <cell r="K18">
            <v>524.65299897242835</v>
          </cell>
          <cell r="L18">
            <v>573.75810992019933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258.86433408885642</v>
          </cell>
          <cell r="E19">
            <v>466.55544821110658</v>
          </cell>
          <cell r="F19">
            <v>592.26374320922605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1337.0285394427051</v>
          </cell>
          <cell r="E20">
            <v>1011.067254503111</v>
          </cell>
          <cell r="F20">
            <v>944.79567862154329</v>
          </cell>
          <cell r="G20">
            <v>1047.585188175362</v>
          </cell>
          <cell r="H20">
            <v>854.87486397909083</v>
          </cell>
          <cell r="I20">
            <v>844.2513000174373</v>
          </cell>
          <cell r="J20">
            <v>450.65299897242778</v>
          </cell>
          <cell r="K20">
            <v>0</v>
          </cell>
          <cell r="L20">
            <v>271.7544750029034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0</v>
          </cell>
          <cell r="E21">
            <v>0</v>
          </cell>
          <cell r="F21">
            <v>0</v>
          </cell>
          <cell r="G21">
            <v>21.52393598712781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337.84736842105258</v>
          </cell>
          <cell r="E23">
            <v>405.41842105263152</v>
          </cell>
          <cell r="F23">
            <v>463.04842336687619</v>
          </cell>
          <cell r="G23">
            <v>143.49825057345561</v>
          </cell>
          <cell r="H23">
            <v>170.57339219108869</v>
          </cell>
          <cell r="I23">
            <v>131.6233921910887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24.1</v>
          </cell>
          <cell r="E24">
            <v>25.95</v>
          </cell>
          <cell r="F24">
            <v>27.056839791018511</v>
          </cell>
          <cell r="G24">
            <v>0</v>
          </cell>
          <cell r="H24">
            <v>0</v>
          </cell>
          <cell r="I24">
            <v>38.950000000000003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2088.7800000000011</v>
          </cell>
          <cell r="E25">
            <v>2123.37</v>
          </cell>
          <cell r="F25">
            <v>2231.0100000000011</v>
          </cell>
          <cell r="G25">
            <v>2253.9970233455729</v>
          </cell>
          <cell r="H25">
            <v>2344.7572902002862</v>
          </cell>
          <cell r="I25">
            <v>1996.645728813246</v>
          </cell>
          <cell r="J25">
            <v>1635.2493883240591</v>
          </cell>
          <cell r="K25">
            <v>1333.302654463673</v>
          </cell>
          <cell r="L25">
            <v>1261.225709519292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182.81413203023479</v>
          </cell>
          <cell r="F26">
            <v>200.56055445208261</v>
          </cell>
          <cell r="G26">
            <v>176.4486533603602</v>
          </cell>
          <cell r="H26">
            <v>263.06989805526479</v>
          </cell>
          <cell r="I26">
            <v>271.55425756548289</v>
          </cell>
          <cell r="J26">
            <v>347.1723368881041</v>
          </cell>
          <cell r="K26">
            <v>401.56989842368449</v>
          </cell>
          <cell r="L26">
            <v>461.45621683519738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361.67999999999989</v>
          </cell>
          <cell r="F27">
            <v>583.67999999999995</v>
          </cell>
          <cell r="G27">
            <v>1406.0947095720001</v>
          </cell>
          <cell r="H27">
            <v>2132.804316071089</v>
          </cell>
          <cell r="I27">
            <v>2470.0174759858328</v>
          </cell>
          <cell r="J27">
            <v>2683.0101372914869</v>
          </cell>
          <cell r="K27">
            <v>2647.9668981185459</v>
          </cell>
          <cell r="L27">
            <v>2670.775941018218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2.9032557214285708</v>
          </cell>
          <cell r="G28">
            <v>2.8933339964285709</v>
          </cell>
          <cell r="H28">
            <v>2.730916182142856</v>
          </cell>
          <cell r="I28">
            <v>1.8328099070667729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20.1858754848</v>
          </cell>
          <cell r="H29">
            <v>21.579728633166141</v>
          </cell>
          <cell r="I29">
            <v>20.199219352073161</v>
          </cell>
          <cell r="J29">
            <v>12.405255258630859</v>
          </cell>
          <cell r="K29">
            <v>11.982465746247369</v>
          </cell>
          <cell r="L29">
            <v>0.14830144331055151</v>
          </cell>
        </row>
        <row r="30">
          <cell r="A30">
            <v>28</v>
          </cell>
          <cell r="B30" t="str">
            <v>ELC_FT_WAV</v>
          </cell>
          <cell r="C30" t="str">
            <v>RNW_POT_WAV</v>
          </cell>
          <cell r="D30">
            <v>7.2944426666666701E-2</v>
          </cell>
          <cell r="E30">
            <v>6.2802186666666773E-2</v>
          </cell>
          <cell r="F30">
            <v>8.4505430138364868E-2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ELC_FT_TDL</v>
          </cell>
          <cell r="C31" t="str">
            <v>RNW_POT_TDL</v>
          </cell>
          <cell r="D31">
            <v>1.647055573333333</v>
          </cell>
          <cell r="E31">
            <v>1.697197813333333</v>
          </cell>
          <cell r="F31">
            <v>1.765494569861636</v>
          </cell>
          <cell r="G31">
            <v>6.9501288018113208</v>
          </cell>
          <cell r="H31">
            <v>0.80290656000000082</v>
          </cell>
          <cell r="I31">
            <v>0.60422976000000062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ELC_FT_WIN_ON</v>
          </cell>
          <cell r="C32" t="str">
            <v>RNW_POT_WIN_ON</v>
          </cell>
          <cell r="D32">
            <v>550.08000000000004</v>
          </cell>
          <cell r="E32">
            <v>983.02</v>
          </cell>
          <cell r="F32">
            <v>1530.69</v>
          </cell>
          <cell r="G32">
            <v>2485.6216739857032</v>
          </cell>
          <cell r="H32">
            <v>2985.6578856191059</v>
          </cell>
          <cell r="I32">
            <v>3131.2026735155168</v>
          </cell>
          <cell r="J32">
            <v>3161.8295030413269</v>
          </cell>
          <cell r="K32">
            <v>3307.9494414124802</v>
          </cell>
          <cell r="L32">
            <v>3557.1890168170862</v>
          </cell>
        </row>
        <row r="33">
          <cell r="A33">
            <v>31</v>
          </cell>
          <cell r="B33" t="str">
            <v>ELC_FT_WIN_OFF</v>
          </cell>
          <cell r="C33" t="str">
            <v>RNW_POT_WIN_OFF</v>
          </cell>
          <cell r="D33">
            <v>0</v>
          </cell>
          <cell r="E33">
            <v>126.62</v>
          </cell>
          <cell r="F33">
            <v>259.56999999999988</v>
          </cell>
          <cell r="G33">
            <v>982.22402470967995</v>
          </cell>
          <cell r="H33">
            <v>2112.460378861063</v>
          </cell>
          <cell r="I33">
            <v>3126.0930349054079</v>
          </cell>
          <cell r="J33">
            <v>4266.5867935962788</v>
          </cell>
          <cell r="K33">
            <v>4982.7708448158683</v>
          </cell>
          <cell r="L33">
            <v>5820.8483402457923</v>
          </cell>
        </row>
        <row r="34">
          <cell r="A34">
            <v>32</v>
          </cell>
          <cell r="B34" t="str">
            <v>AGR_FT_NGA</v>
          </cell>
          <cell r="C34" t="str">
            <v>PRI_GAS_NGA</v>
          </cell>
          <cell r="D34">
            <v>170.8961693548305</v>
          </cell>
          <cell r="E34">
            <v>126.98428068679939</v>
          </cell>
          <cell r="F34">
            <v>108.9586942635267</v>
          </cell>
          <cell r="G34">
            <v>129.27157577365699</v>
          </cell>
          <cell r="H34">
            <v>65.163340157490524</v>
          </cell>
          <cell r="I34">
            <v>99.023609835570042</v>
          </cell>
          <cell r="J34">
            <v>98.875925708755659</v>
          </cell>
          <cell r="K34">
            <v>101.9445593667087</v>
          </cell>
          <cell r="L34">
            <v>80.338289161890145</v>
          </cell>
        </row>
        <row r="35">
          <cell r="A35">
            <v>33</v>
          </cell>
          <cell r="B35" t="str">
            <v>AGR_FT_DST</v>
          </cell>
          <cell r="C35" t="str">
            <v>PRI_OIL_DST_kt</v>
          </cell>
          <cell r="D35">
            <v>16200.96593949489</v>
          </cell>
          <cell r="E35">
            <v>16304.906976744191</v>
          </cell>
          <cell r="F35">
            <v>16304.906976744191</v>
          </cell>
          <cell r="G35">
            <v>15179.27410124667</v>
          </cell>
          <cell r="H35">
            <v>15060.73159685666</v>
          </cell>
          <cell r="I35">
            <v>15348.017454805091</v>
          </cell>
          <cell r="J35">
            <v>15667.041656989921</v>
          </cell>
          <cell r="K35">
            <v>16068.64003382364</v>
          </cell>
          <cell r="L35">
            <v>16304.906976744191</v>
          </cell>
        </row>
        <row r="36">
          <cell r="A36">
            <v>34</v>
          </cell>
          <cell r="B36" t="str">
            <v>AGR_FT_GSL</v>
          </cell>
          <cell r="C36" t="str">
            <v>PRI_OIL_GSL_kt</v>
          </cell>
          <cell r="D36">
            <v>121.4954954838869</v>
          </cell>
          <cell r="E36">
            <v>127.1084867608177</v>
          </cell>
          <cell r="F36">
            <v>1399.191537537256</v>
          </cell>
          <cell r="G36">
            <v>1399.191537537256</v>
          </cell>
          <cell r="H36">
            <v>1399.191537537256</v>
          </cell>
          <cell r="I36">
            <v>1399.191537537256</v>
          </cell>
          <cell r="J36">
            <v>1399.191537537256</v>
          </cell>
          <cell r="K36">
            <v>1399.191537537256</v>
          </cell>
          <cell r="L36">
            <v>1399.191537537256</v>
          </cell>
        </row>
        <row r="37">
          <cell r="A37">
            <v>35</v>
          </cell>
          <cell r="B37" t="str">
            <v>AGR_FT_HFO</v>
          </cell>
          <cell r="C37" t="str">
            <v>PRI_OIL_HFO</v>
          </cell>
          <cell r="D37">
            <v>28.233472222222218</v>
          </cell>
          <cell r="E37">
            <v>21.17510416666666</v>
          </cell>
          <cell r="F37">
            <v>14.116736111111109</v>
          </cell>
          <cell r="G37">
            <v>7.0583680555555537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AGR_FT_KER</v>
          </cell>
          <cell r="C38" t="str">
            <v>PRI_OIL_KER</v>
          </cell>
          <cell r="D38">
            <v>2.551922221624046</v>
          </cell>
          <cell r="E38">
            <v>2.551922221624046</v>
          </cell>
          <cell r="F38">
            <v>2.551922221624046</v>
          </cell>
          <cell r="G38">
            <v>0.18802083333333319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AGR_FT_COA</v>
          </cell>
          <cell r="C39" t="str">
            <v>PRI_COA_BCO</v>
          </cell>
          <cell r="D39">
            <v>3.664258461538461</v>
          </cell>
          <cell r="E39">
            <v>5.2215683076923067</v>
          </cell>
          <cell r="F39">
            <v>3.481045538461538</v>
          </cell>
          <cell r="G39">
            <v>1.740522769230769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PRI_COA_HCO</v>
          </cell>
          <cell r="D40">
            <v>17.76944615384615</v>
          </cell>
          <cell r="E40">
            <v>25.321460769230761</v>
          </cell>
          <cell r="F40">
            <v>16.88097384615385</v>
          </cell>
          <cell r="G40">
            <v>8.4404869230769179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PRI_COA_OVC</v>
          </cell>
          <cell r="D41">
            <v>0.64014153846153854</v>
          </cell>
          <cell r="E41">
            <v>0.91220169230769232</v>
          </cell>
          <cell r="F41">
            <v>0.60813446153846151</v>
          </cell>
          <cell r="G41">
            <v>0.30406723076923092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AGR_FT_LPG</v>
          </cell>
          <cell r="C42" t="str">
            <v>PRI_OIL_LPG</v>
          </cell>
          <cell r="D42">
            <v>32.816105553162849</v>
          </cell>
          <cell r="E42">
            <v>32.816105553162842</v>
          </cell>
          <cell r="F42">
            <v>32.816105553162842</v>
          </cell>
          <cell r="G42">
            <v>9.0626187268849989</v>
          </cell>
          <cell r="H42">
            <v>32.816105553162842</v>
          </cell>
          <cell r="I42">
            <v>0</v>
          </cell>
          <cell r="J42">
            <v>0</v>
          </cell>
          <cell r="K42">
            <v>0</v>
          </cell>
          <cell r="L42">
            <v>23.154227491066241</v>
          </cell>
        </row>
        <row r="43">
          <cell r="A43">
            <v>41</v>
          </cell>
          <cell r="B43" t="str">
            <v>AGR_FT_BIO</v>
          </cell>
          <cell r="C43" t="str">
            <v>RNW_POT_BIO_GAS</v>
          </cell>
          <cell r="D43">
            <v>7.1626366217252482</v>
          </cell>
          <cell r="E43">
            <v>8.3992073586903064</v>
          </cell>
          <cell r="F43">
            <v>9.1243558991617668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RNW_POT_BIO_WOD</v>
          </cell>
          <cell r="D44">
            <v>18.993930946611801</v>
          </cell>
          <cell r="E44">
            <v>17.756713543539909</v>
          </cell>
          <cell r="F44">
            <v>16.67981802380703</v>
          </cell>
          <cell r="G44">
            <v>16.37677335478698</v>
          </cell>
          <cell r="H44">
            <v>0.45574088117931483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RNW_POT_BIO_SLU</v>
          </cell>
          <cell r="D45">
            <v>0</v>
          </cell>
          <cell r="E45">
            <v>0</v>
          </cell>
          <cell r="F45">
            <v>0.74316020898149304</v>
          </cell>
          <cell r="G45">
            <v>9.826064012872191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RNW_POT_BIO_LIQ</v>
          </cell>
          <cell r="D46">
            <v>26.9</v>
          </cell>
          <cell r="E46">
            <v>30.214598283610759</v>
          </cell>
          <cell r="F46">
            <v>14.73934414479977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AGR_FT_GEO</v>
          </cell>
          <cell r="C47" t="str">
            <v>RNW_POT_GEO</v>
          </cell>
          <cell r="D47">
            <v>3.4460000000000002</v>
          </cell>
          <cell r="E47">
            <v>2.5844999999999989</v>
          </cell>
          <cell r="F47">
            <v>1.7230000000000001</v>
          </cell>
          <cell r="G47">
            <v>0.86150000000000015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AGR_FT_ELC</v>
          </cell>
          <cell r="C48" t="str">
            <v>ELC</v>
          </cell>
          <cell r="D48">
            <v>207.4859999999999</v>
          </cell>
          <cell r="E48">
            <v>217.79</v>
          </cell>
          <cell r="F48">
            <v>246.315</v>
          </cell>
          <cell r="G48">
            <v>300.6967023662375</v>
          </cell>
          <cell r="H48">
            <v>311.67940542987873</v>
          </cell>
          <cell r="I48">
            <v>318.01160467683371</v>
          </cell>
          <cell r="J48">
            <v>319.29745907512978</v>
          </cell>
          <cell r="K48">
            <v>319.29745907512972</v>
          </cell>
          <cell r="L48">
            <v>319.29745907512972</v>
          </cell>
        </row>
        <row r="49">
          <cell r="A49">
            <v>47</v>
          </cell>
          <cell r="B49" t="str">
            <v>AGR_FT_HET</v>
          </cell>
          <cell r="C49" t="str">
            <v>HET</v>
          </cell>
          <cell r="D49">
            <v>21.256</v>
          </cell>
          <cell r="E49">
            <v>9.0339210526315785</v>
          </cell>
          <cell r="F49">
            <v>14.8056395233955</v>
          </cell>
          <cell r="G49">
            <v>9.7573895233954957</v>
          </cell>
          <cell r="H49">
            <v>3.646139523395497</v>
          </cell>
          <cell r="I49">
            <v>3.6461395233954961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COM_FT_NGA</v>
          </cell>
          <cell r="C50" t="str">
            <v>PRI_GAS_NGA</v>
          </cell>
          <cell r="D50">
            <v>2036.633030081447</v>
          </cell>
          <cell r="E50">
            <v>2085.0769005603001</v>
          </cell>
          <cell r="F50">
            <v>2049.083331797025</v>
          </cell>
          <cell r="G50">
            <v>1992.9697609066691</v>
          </cell>
          <cell r="H50">
            <v>1193.4305447065899</v>
          </cell>
          <cell r="I50">
            <v>1352.89541186316</v>
          </cell>
          <cell r="J50">
            <v>1400.6321053405111</v>
          </cell>
          <cell r="K50">
            <v>1414.4078579730981</v>
          </cell>
          <cell r="L50">
            <v>1411.2987407383889</v>
          </cell>
        </row>
        <row r="51">
          <cell r="A51">
            <v>49</v>
          </cell>
          <cell r="B51" t="str">
            <v>COM_FT_DST</v>
          </cell>
          <cell r="C51" t="str">
            <v>PRI_OIL_DST_kt</v>
          </cell>
          <cell r="D51">
            <v>16904.180640031809</v>
          </cell>
          <cell r="E51">
            <v>14820.716875372689</v>
          </cell>
          <cell r="F51">
            <v>11966.45262621745</v>
          </cell>
          <cell r="G51">
            <v>21455.883720930229</v>
          </cell>
          <cell r="H51">
            <v>21455.883720930229</v>
          </cell>
          <cell r="I51">
            <v>17202.384988711729</v>
          </cell>
          <cell r="J51">
            <v>21455.883720930229</v>
          </cell>
          <cell r="K51">
            <v>21445.216294633032</v>
          </cell>
          <cell r="L51">
            <v>21455.883720930229</v>
          </cell>
        </row>
        <row r="52">
          <cell r="A52">
            <v>50</v>
          </cell>
          <cell r="B52" t="str">
            <v>COM_FT_HFO</v>
          </cell>
          <cell r="C52" t="str">
            <v>PRI_OIL_HFO</v>
          </cell>
          <cell r="D52">
            <v>19.37985714285708</v>
          </cell>
          <cell r="E52">
            <v>14.534892857142861</v>
          </cell>
          <cell r="F52">
            <v>9.6899285714285703</v>
          </cell>
          <cell r="G52">
            <v>4.8449642857142843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COM_FT_KER</v>
          </cell>
          <cell r="C53" t="str">
            <v>PRI_OIL_KER</v>
          </cell>
          <cell r="D53">
            <v>1.724375335775324</v>
          </cell>
          <cell r="E53">
            <v>1.2932815018315009</v>
          </cell>
          <cell r="F53">
            <v>0.86218766788766776</v>
          </cell>
          <cell r="G53">
            <v>0.62696883394388758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COM_FT_COA</v>
          </cell>
          <cell r="C54" t="str">
            <v>PRI_COA_BCO</v>
          </cell>
          <cell r="D54">
            <v>0</v>
          </cell>
          <cell r="E54">
            <v>0</v>
          </cell>
          <cell r="F54">
            <v>2.628540000000001</v>
          </cell>
          <cell r="G54">
            <v>0</v>
          </cell>
          <cell r="H54">
            <v>0</v>
          </cell>
          <cell r="I54">
            <v>10.19116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COM_FT_COA</v>
          </cell>
          <cell r="C55" t="str">
            <v>PRI_COA_HCO</v>
          </cell>
          <cell r="D55">
            <v>221.683966</v>
          </cell>
          <cell r="E55">
            <v>190.810596</v>
          </cell>
          <cell r="F55">
            <v>177.50550200000001</v>
          </cell>
          <cell r="G55">
            <v>221.683966</v>
          </cell>
          <cell r="H55">
            <v>216.86920729973281</v>
          </cell>
          <cell r="I55">
            <v>160.6041353631789</v>
          </cell>
          <cell r="J55">
            <v>78.050753737984678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COM_FT_COA</v>
          </cell>
          <cell r="C56" t="str">
            <v>PRI_COA_OVC</v>
          </cell>
          <cell r="D56">
            <v>15.665034</v>
          </cell>
          <cell r="E56">
            <v>13.483404000000011</v>
          </cell>
          <cell r="F56">
            <v>12.728958</v>
          </cell>
          <cell r="G56">
            <v>15.665034</v>
          </cell>
          <cell r="H56">
            <v>15.3248047984822</v>
          </cell>
          <cell r="I56">
            <v>12.069046567419489</v>
          </cell>
          <cell r="J56">
            <v>5.5153637545042713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COM_FT_LPG</v>
          </cell>
          <cell r="C57" t="str">
            <v>PRI_OIL_LPG</v>
          </cell>
          <cell r="D57">
            <v>66.025999999999996</v>
          </cell>
          <cell r="E57">
            <v>66.025999999999996</v>
          </cell>
          <cell r="F57">
            <v>15.720420833333341</v>
          </cell>
          <cell r="G57">
            <v>66.025999999999996</v>
          </cell>
          <cell r="H57">
            <v>66.025999999999996</v>
          </cell>
          <cell r="I57">
            <v>66.025999999999996</v>
          </cell>
          <cell r="J57">
            <v>66.025999999999996</v>
          </cell>
          <cell r="K57">
            <v>66.025999999999996</v>
          </cell>
          <cell r="L57">
            <v>66.025999999999996</v>
          </cell>
        </row>
        <row r="58">
          <cell r="A58">
            <v>56</v>
          </cell>
          <cell r="B58" t="str">
            <v>COM_FT_BIO</v>
          </cell>
          <cell r="C58" t="str">
            <v>RNW_POT_BIO_MUN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109.0692459383754</v>
          </cell>
          <cell r="I58">
            <v>19.364033821380431</v>
          </cell>
          <cell r="J58">
            <v>89.582922873609249</v>
          </cell>
          <cell r="K58">
            <v>19.364033821380431</v>
          </cell>
          <cell r="L58">
            <v>104.2038890522288</v>
          </cell>
        </row>
        <row r="59">
          <cell r="A59">
            <v>57</v>
          </cell>
          <cell r="B59" t="str">
            <v>COM_FT_BIO</v>
          </cell>
          <cell r="C59" t="str">
            <v>RNW_POT_BIO_GAS</v>
          </cell>
          <cell r="D59">
            <v>0</v>
          </cell>
          <cell r="E59">
            <v>87.584999999999994</v>
          </cell>
          <cell r="F59">
            <v>163.33327975975581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COM_FT_BIO</v>
          </cell>
          <cell r="C60" t="str">
            <v>RNW_POT_BIO_WOD</v>
          </cell>
          <cell r="D60">
            <v>143.96924593837531</v>
          </cell>
          <cell r="E60">
            <v>75.748279759755803</v>
          </cell>
          <cell r="F60">
            <v>13.834643113853449</v>
          </cell>
          <cell r="G60">
            <v>71.131321926273429</v>
          </cell>
          <cell r="H60">
            <v>33.198676935233877</v>
          </cell>
          <cell r="I60">
            <v>157.80388905222881</v>
          </cell>
          <cell r="J60">
            <v>87.584999999999994</v>
          </cell>
          <cell r="K60">
            <v>109.5038890522288</v>
          </cell>
          <cell r="L60">
            <v>19.364033821380431</v>
          </cell>
        </row>
        <row r="61">
          <cell r="A61">
            <v>59</v>
          </cell>
          <cell r="B61" t="str">
            <v>COM_FT_BIO</v>
          </cell>
          <cell r="C61" t="str">
            <v>RNW_POT_BIO_SLU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34.9</v>
          </cell>
          <cell r="I61">
            <v>0</v>
          </cell>
          <cell r="J61">
            <v>0</v>
          </cell>
          <cell r="K61">
            <v>48.3</v>
          </cell>
          <cell r="L61">
            <v>53.599999999999987</v>
          </cell>
        </row>
        <row r="62">
          <cell r="A62">
            <v>60</v>
          </cell>
          <cell r="B62" t="str">
            <v>COM_FT_BIO_PLT</v>
          </cell>
          <cell r="C62" t="str">
            <v>RNW_POT_BIO_WOD</v>
          </cell>
          <cell r="D62">
            <v>0.2357540616246499</v>
          </cell>
          <cell r="E62">
            <v>1.448720240244215</v>
          </cell>
          <cell r="F62">
            <v>11.839077126390761</v>
          </cell>
          <cell r="G62">
            <v>11.839077126390761</v>
          </cell>
          <cell r="H62">
            <v>11.839077126390761</v>
          </cell>
          <cell r="I62">
            <v>11.839077126390761</v>
          </cell>
          <cell r="J62">
            <v>11.839077126390761</v>
          </cell>
          <cell r="K62">
            <v>11.839077126390761</v>
          </cell>
          <cell r="L62">
            <v>11.839077126390761</v>
          </cell>
        </row>
        <row r="63">
          <cell r="A63">
            <v>61</v>
          </cell>
          <cell r="B63" t="str">
            <v>COM_FT_GEO</v>
          </cell>
          <cell r="C63" t="str">
            <v>RNW_POT_GEO</v>
          </cell>
          <cell r="D63">
            <v>9.4269999999999996</v>
          </cell>
          <cell r="E63">
            <v>9.4269999999999996</v>
          </cell>
          <cell r="F63">
            <v>9.423961829889782</v>
          </cell>
          <cell r="G63">
            <v>4.85148819745024</v>
          </cell>
          <cell r="H63">
            <v>0.19470158144671479</v>
          </cell>
          <cell r="I63">
            <v>0.2639831805060916</v>
          </cell>
          <cell r="J63">
            <v>0.33227235939510869</v>
          </cell>
          <cell r="K63">
            <v>0.39850130693383329</v>
          </cell>
          <cell r="L63">
            <v>0.39850130693383329</v>
          </cell>
        </row>
        <row r="64">
          <cell r="A64">
            <v>62</v>
          </cell>
          <cell r="B64" t="str">
            <v>COM_FT_SOL</v>
          </cell>
          <cell r="C64" t="str">
            <v>RNW_POT_SOL_TH</v>
          </cell>
          <cell r="D64">
            <v>176.1037639523274</v>
          </cell>
          <cell r="E64">
            <v>477.29549811264252</v>
          </cell>
          <cell r="F64">
            <v>768.05675577437694</v>
          </cell>
          <cell r="G64">
            <v>1013.741434705847</v>
          </cell>
          <cell r="H64">
            <v>1013.741434705847</v>
          </cell>
          <cell r="I64">
            <v>1013.741434705847</v>
          </cell>
          <cell r="J64">
            <v>1013.741434705847</v>
          </cell>
          <cell r="K64">
            <v>1013.741434705847</v>
          </cell>
          <cell r="L64">
            <v>1013.741434705847</v>
          </cell>
        </row>
        <row r="65">
          <cell r="A65">
            <v>63</v>
          </cell>
          <cell r="B65" t="str">
            <v>COM_FT_ELC</v>
          </cell>
          <cell r="C65" t="str">
            <v>ELC</v>
          </cell>
          <cell r="D65">
            <v>3268.416000000002</v>
          </cell>
          <cell r="E65">
            <v>3261.1999999999989</v>
          </cell>
          <cell r="F65">
            <v>3036.045000000001</v>
          </cell>
          <cell r="G65">
            <v>3410.1302296231338</v>
          </cell>
          <cell r="H65">
            <v>4032.4196665419522</v>
          </cell>
          <cell r="I65">
            <v>3982.1260180356949</v>
          </cell>
          <cell r="J65">
            <v>3973.1453536327549</v>
          </cell>
          <cell r="K65">
            <v>3921.6747809909289</v>
          </cell>
          <cell r="L65">
            <v>3889.5031626754439</v>
          </cell>
        </row>
        <row r="66">
          <cell r="A66">
            <v>64</v>
          </cell>
          <cell r="B66" t="str">
            <v>COM_FT_HET</v>
          </cell>
          <cell r="C66" t="str">
            <v>HET</v>
          </cell>
          <cell r="D66">
            <v>517.22799999999995</v>
          </cell>
          <cell r="E66">
            <v>379.37099999999992</v>
          </cell>
          <cell r="F66">
            <v>384.23200000000003</v>
          </cell>
          <cell r="G66">
            <v>226.3517716557524</v>
          </cell>
          <cell r="H66">
            <v>469.5438168022568</v>
          </cell>
          <cell r="I66">
            <v>238.84767628442131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RES_FT_NGA</v>
          </cell>
          <cell r="C67" t="str">
            <v>PRI_GAS_NGA</v>
          </cell>
          <cell r="D67">
            <v>5882.6330645161279</v>
          </cell>
          <cell r="E67">
            <v>5202.9624890130053</v>
          </cell>
          <cell r="F67">
            <v>5199.1702343689713</v>
          </cell>
          <cell r="G67">
            <v>5347.8658534135711</v>
          </cell>
          <cell r="H67">
            <v>4786.8260032362023</v>
          </cell>
          <cell r="I67">
            <v>5287.379394456153</v>
          </cell>
          <cell r="J67">
            <v>5605.8434836739616</v>
          </cell>
          <cell r="K67">
            <v>5620.7646782868087</v>
          </cell>
          <cell r="L67">
            <v>5619.0878368941603</v>
          </cell>
        </row>
        <row r="68">
          <cell r="A68">
            <v>66</v>
          </cell>
          <cell r="B68" t="str">
            <v>RES_FT_NGA</v>
          </cell>
          <cell r="C68" t="str">
            <v>PRI_GAS_COG</v>
          </cell>
          <cell r="D68">
            <v>0</v>
          </cell>
          <cell r="E68">
            <v>79.033658599927392</v>
          </cell>
          <cell r="F68">
            <v>71.641556433261684</v>
          </cell>
          <cell r="G68">
            <v>14.19577378324875</v>
          </cell>
          <cell r="H68">
            <v>77.924515345805574</v>
          </cell>
          <cell r="I68">
            <v>71.561193957137746</v>
          </cell>
          <cell r="J68">
            <v>91.510803464150754</v>
          </cell>
          <cell r="K68">
            <v>69.143691126444651</v>
          </cell>
          <cell r="L68">
            <v>51.312486838917522</v>
          </cell>
        </row>
        <row r="69">
          <cell r="A69">
            <v>67</v>
          </cell>
          <cell r="B69" t="str">
            <v>RES_FT_DST</v>
          </cell>
          <cell r="C69" t="str">
            <v>PRI_OIL_DST_kt</v>
          </cell>
          <cell r="D69">
            <v>39634.946297564551</v>
          </cell>
          <cell r="E69">
            <v>27814.038746272279</v>
          </cell>
          <cell r="F69">
            <v>26672.739757084179</v>
          </cell>
          <cell r="G69">
            <v>24887.28067489016</v>
          </cell>
          <cell r="H69">
            <v>27577.548010190781</v>
          </cell>
          <cell r="I69">
            <v>11755.8906783558</v>
          </cell>
          <cell r="J69">
            <v>14093.046015475409</v>
          </cell>
          <cell r="K69">
            <v>2836.932791691072</v>
          </cell>
          <cell r="L69">
            <v>0</v>
          </cell>
        </row>
        <row r="70">
          <cell r="A70">
            <v>68</v>
          </cell>
          <cell r="B70" t="str">
            <v>RES_FT_HFO</v>
          </cell>
          <cell r="C70" t="str">
            <v>PRI_OIL_HFO</v>
          </cell>
          <cell r="D70">
            <v>32.007324607843167</v>
          </cell>
          <cell r="E70">
            <v>11.53504720588235</v>
          </cell>
          <cell r="F70">
            <v>31.950798872549012</v>
          </cell>
          <cell r="G70">
            <v>3.845015735294115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RES_FT_KER</v>
          </cell>
          <cell r="C71" t="str">
            <v>PRI_OIL_KER</v>
          </cell>
          <cell r="D71">
            <v>74.81508835627973</v>
          </cell>
          <cell r="E71">
            <v>54.494961932234418</v>
          </cell>
          <cell r="F71">
            <v>47.692790860805857</v>
          </cell>
          <cell r="G71">
            <v>18.164987310744809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RES_FT_COA</v>
          </cell>
          <cell r="C72" t="str">
            <v>PRI_COA_BCO</v>
          </cell>
          <cell r="D72">
            <v>0</v>
          </cell>
          <cell r="E72">
            <v>17.00367624999998</v>
          </cell>
          <cell r="F72">
            <v>58.901769999999971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RES_FT_COA</v>
          </cell>
          <cell r="C73" t="str">
            <v>PRI_COA_HCO</v>
          </cell>
          <cell r="D73">
            <v>622.61972000000014</v>
          </cell>
          <cell r="E73">
            <v>441.37043</v>
          </cell>
          <cell r="F73">
            <v>277.18480000000011</v>
          </cell>
          <cell r="G73">
            <v>198.46099248241609</v>
          </cell>
          <cell r="H73">
            <v>0</v>
          </cell>
          <cell r="I73">
            <v>70.826195149728093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RES_FT_COA</v>
          </cell>
          <cell r="C74" t="str">
            <v>PRI_COA_OVC</v>
          </cell>
          <cell r="D74">
            <v>19.25628</v>
          </cell>
          <cell r="E74">
            <v>14.17651875</v>
          </cell>
          <cell r="F74">
            <v>10.39443</v>
          </cell>
          <cell r="G74">
            <v>6.1379688396623528</v>
          </cell>
          <cell r="H74">
            <v>0</v>
          </cell>
          <cell r="I74">
            <v>2.190500880919426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RES_FT_LPG</v>
          </cell>
          <cell r="C75" t="str">
            <v>PRI_OIL_LPG</v>
          </cell>
          <cell r="D75">
            <v>189.1748962406017</v>
          </cell>
          <cell r="E75">
            <v>246.13032477217561</v>
          </cell>
          <cell r="F75">
            <v>198.8366007120253</v>
          </cell>
          <cell r="G75">
            <v>397.267</v>
          </cell>
          <cell r="H75">
            <v>397.267</v>
          </cell>
          <cell r="I75">
            <v>293.01784740827532</v>
          </cell>
          <cell r="J75">
            <v>397.267</v>
          </cell>
          <cell r="K75">
            <v>397.267</v>
          </cell>
          <cell r="L75">
            <v>397.267</v>
          </cell>
        </row>
        <row r="76">
          <cell r="A76">
            <v>74</v>
          </cell>
          <cell r="B76" t="str">
            <v>RES_FT_BIO</v>
          </cell>
          <cell r="C76" t="str">
            <v>RNW_POT_BIO_MUN</v>
          </cell>
          <cell r="D76">
            <v>0</v>
          </cell>
          <cell r="E76">
            <v>0</v>
          </cell>
          <cell r="F76">
            <v>0</v>
          </cell>
          <cell r="G76">
            <v>210.16908518246231</v>
          </cell>
          <cell r="H76">
            <v>0</v>
          </cell>
          <cell r="I76">
            <v>0</v>
          </cell>
          <cell r="J76">
            <v>0</v>
          </cell>
          <cell r="K76">
            <v>163.08296720619111</v>
          </cell>
          <cell r="L76">
            <v>0</v>
          </cell>
        </row>
        <row r="77">
          <cell r="A77">
            <v>75</v>
          </cell>
          <cell r="B77" t="str">
            <v>RES_FT_BIO</v>
          </cell>
          <cell r="C77" t="str">
            <v>RNW_POT_BIO_GAS</v>
          </cell>
          <cell r="D77">
            <v>972.54315190941725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RES_FT_BIO</v>
          </cell>
          <cell r="C78" t="str">
            <v>RNW_POT_BIO_WOD</v>
          </cell>
          <cell r="D78">
            <v>391.1088480905828</v>
          </cell>
          <cell r="E78">
            <v>1204.335</v>
          </cell>
          <cell r="F78">
            <v>1168.5830000000001</v>
          </cell>
          <cell r="G78">
            <v>968.07963838961427</v>
          </cell>
          <cell r="H78">
            <v>1363.652</v>
          </cell>
          <cell r="I78">
            <v>1363.652</v>
          </cell>
          <cell r="J78">
            <v>1363.652</v>
          </cell>
          <cell r="K78">
            <v>1200.5690327938089</v>
          </cell>
          <cell r="L78">
            <v>1363.652</v>
          </cell>
        </row>
        <row r="79">
          <cell r="A79">
            <v>77</v>
          </cell>
          <cell r="B79" t="str">
            <v>RES_FT_BIO_PLT</v>
          </cell>
          <cell r="C79" t="str">
            <v>RNW_POT_BIO_WOD</v>
          </cell>
          <cell r="D79">
            <v>523.97</v>
          </cell>
          <cell r="E79">
            <v>523.97</v>
          </cell>
          <cell r="F79">
            <v>523.97</v>
          </cell>
          <cell r="G79">
            <v>523.97</v>
          </cell>
          <cell r="H79">
            <v>523.97</v>
          </cell>
          <cell r="I79">
            <v>523.97</v>
          </cell>
          <cell r="J79">
            <v>523.97</v>
          </cell>
          <cell r="K79">
            <v>523.97</v>
          </cell>
          <cell r="L79">
            <v>523.97</v>
          </cell>
        </row>
        <row r="80">
          <cell r="A80">
            <v>78</v>
          </cell>
          <cell r="B80" t="str">
            <v>RES_FT_GEO</v>
          </cell>
          <cell r="C80" t="str">
            <v>RNW_POT_GEO</v>
          </cell>
          <cell r="D80">
            <v>43.613904556245487</v>
          </cell>
          <cell r="E80">
            <v>43.613904556245487</v>
          </cell>
          <cell r="F80">
            <v>34.053939632627028</v>
          </cell>
          <cell r="G80">
            <v>16.02932219604725</v>
          </cell>
          <cell r="H80">
            <v>1.421164252177336</v>
          </cell>
          <cell r="I80">
            <v>1.8870328865426089</v>
          </cell>
          <cell r="J80">
            <v>2.4953907525008661</v>
          </cell>
          <cell r="K80">
            <v>3.0316002693816819</v>
          </cell>
          <cell r="L80">
            <v>3.1452818578685129</v>
          </cell>
        </row>
        <row r="81">
          <cell r="A81">
            <v>79</v>
          </cell>
          <cell r="B81" t="str">
            <v>RES_FT_SOL</v>
          </cell>
          <cell r="C81" t="str">
            <v>RNW_POT_SOL_TH</v>
          </cell>
          <cell r="D81">
            <v>82.605095443754522</v>
          </cell>
          <cell r="E81">
            <v>111.9570954437545</v>
          </cell>
          <cell r="F81">
            <v>135.01906036737299</v>
          </cell>
          <cell r="G81">
            <v>135.01906036737299</v>
          </cell>
          <cell r="H81">
            <v>135.01906036737299</v>
          </cell>
          <cell r="I81">
            <v>114.1607323130022</v>
          </cell>
          <cell r="J81">
            <v>135.01906036737299</v>
          </cell>
          <cell r="K81">
            <v>135.01906036737299</v>
          </cell>
          <cell r="L81">
            <v>135.01906036737299</v>
          </cell>
        </row>
        <row r="82">
          <cell r="A82">
            <v>80</v>
          </cell>
          <cell r="B82" t="str">
            <v>RES_FT_ELC</v>
          </cell>
          <cell r="C82" t="str">
            <v>ELC</v>
          </cell>
          <cell r="D82">
            <v>3307.7469999999989</v>
          </cell>
          <cell r="E82">
            <v>3150.420000000001</v>
          </cell>
          <cell r="F82">
            <v>3264.4140000000011</v>
          </cell>
          <cell r="G82">
            <v>2960.1978146284132</v>
          </cell>
          <cell r="H82">
            <v>3123.8486455764778</v>
          </cell>
          <cell r="I82">
            <v>2999.5796600441681</v>
          </cell>
          <cell r="J82">
            <v>3046.590271336715</v>
          </cell>
          <cell r="K82">
            <v>3192.2955953844398</v>
          </cell>
          <cell r="L82">
            <v>3303.546030382302</v>
          </cell>
        </row>
        <row r="83">
          <cell r="A83">
            <v>81</v>
          </cell>
          <cell r="B83" t="str">
            <v>RES_FT_HET</v>
          </cell>
          <cell r="C83" t="str">
            <v>HET</v>
          </cell>
          <cell r="D83">
            <v>949.69099999999992</v>
          </cell>
          <cell r="E83">
            <v>866.5870000000001</v>
          </cell>
          <cell r="F83">
            <v>847.41300000000001</v>
          </cell>
          <cell r="G83">
            <v>847.41300000000001</v>
          </cell>
          <cell r="H83">
            <v>724.64065328947333</v>
          </cell>
          <cell r="I83">
            <v>710.3291668970669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TRA_FT_GSL</v>
          </cell>
          <cell r="C84" t="str">
            <v>PRI_OIL_GSL_kt</v>
          </cell>
          <cell r="D84">
            <v>79217.141867487226</v>
          </cell>
          <cell r="E84">
            <v>70720.613816237645</v>
          </cell>
          <cell r="F84">
            <v>63062.106942152292</v>
          </cell>
          <cell r="G84">
            <v>72853.433188306692</v>
          </cell>
          <cell r="H84">
            <v>56903.778324285537</v>
          </cell>
          <cell r="I84">
            <v>47547.756704541753</v>
          </cell>
          <cell r="J84">
            <v>41395.24242643061</v>
          </cell>
          <cell r="K84">
            <v>47547.391123220274</v>
          </cell>
          <cell r="L84">
            <v>49500.780898832629</v>
          </cell>
        </row>
        <row r="85">
          <cell r="A85">
            <v>83</v>
          </cell>
          <cell r="B85" t="str">
            <v>TRA_FT_GSL</v>
          </cell>
          <cell r="C85" t="str">
            <v>RNW_BIO_ETH</v>
          </cell>
          <cell r="D85">
            <v>344.42235594559662</v>
          </cell>
          <cell r="E85">
            <v>307.48092963581593</v>
          </cell>
          <cell r="F85">
            <v>274.18307366153181</v>
          </cell>
          <cell r="G85">
            <v>316.75405734046387</v>
          </cell>
          <cell r="H85">
            <v>3462.5720449909682</v>
          </cell>
          <cell r="I85">
            <v>206.72937697626841</v>
          </cell>
          <cell r="J85">
            <v>179.97931489752429</v>
          </cell>
          <cell r="K85">
            <v>206.727787492262</v>
          </cell>
          <cell r="L85">
            <v>215.22078651666359</v>
          </cell>
        </row>
        <row r="86">
          <cell r="A86">
            <v>84</v>
          </cell>
          <cell r="B86" t="str">
            <v>TRA_FT_GSL</v>
          </cell>
          <cell r="C86" t="str">
            <v>RNW_BIO_ETBE</v>
          </cell>
          <cell r="D86">
            <v>6544.0247629663354</v>
          </cell>
          <cell r="E86">
            <v>5842.1376630805034</v>
          </cell>
          <cell r="F86">
            <v>5209.4783995691023</v>
          </cell>
          <cell r="G86">
            <v>6018.3270894688121</v>
          </cell>
          <cell r="H86">
            <v>4965.1976494210103</v>
          </cell>
          <cell r="I86">
            <v>3927.8581625491001</v>
          </cell>
          <cell r="J86">
            <v>3419.6069830529641</v>
          </cell>
          <cell r="K86">
            <v>3927.8279623529802</v>
          </cell>
          <cell r="L86">
            <v>4089.1949438166071</v>
          </cell>
        </row>
        <row r="87">
          <cell r="A87">
            <v>85</v>
          </cell>
          <cell r="B87" t="str">
            <v>TRA_FT_DST</v>
          </cell>
          <cell r="C87" t="str">
            <v>PRI_OIL_DST_kt</v>
          </cell>
          <cell r="D87">
            <v>207130.0072474388</v>
          </cell>
          <cell r="E87">
            <v>219100.3696534287</v>
          </cell>
          <cell r="F87">
            <v>211310.07815532561</v>
          </cell>
          <cell r="G87">
            <v>210507.3487231961</v>
          </cell>
          <cell r="H87">
            <v>190583.4993710558</v>
          </cell>
          <cell r="I87">
            <v>177271.39472402469</v>
          </cell>
          <cell r="J87">
            <v>152726.57598267699</v>
          </cell>
          <cell r="K87">
            <v>136674.65293371241</v>
          </cell>
          <cell r="L87">
            <v>35631.098654439702</v>
          </cell>
        </row>
        <row r="88">
          <cell r="A88">
            <v>86</v>
          </cell>
          <cell r="B88" t="str">
            <v>TRA_FT_DST</v>
          </cell>
          <cell r="C88" t="str">
            <v>RNW_BIO_EMHV</v>
          </cell>
          <cell r="D88">
            <v>3815.3324650313361</v>
          </cell>
          <cell r="E88">
            <v>0</v>
          </cell>
          <cell r="F88">
            <v>0</v>
          </cell>
          <cell r="G88">
            <v>9597.4</v>
          </cell>
          <cell r="H88">
            <v>12181.8</v>
          </cell>
          <cell r="I88">
            <v>8705.5552818450324</v>
          </cell>
          <cell r="J88">
            <v>10266.6491673007</v>
          </cell>
          <cell r="K88">
            <v>11815.46186957542</v>
          </cell>
          <cell r="L88">
            <v>21160.299999999981</v>
          </cell>
        </row>
        <row r="89">
          <cell r="A89">
            <v>87</v>
          </cell>
          <cell r="B89" t="str">
            <v>TRA_FT_JTK</v>
          </cell>
          <cell r="C89" t="str">
            <v>PRI_OIL_KER_kt</v>
          </cell>
          <cell r="D89">
            <v>7440.4384913022022</v>
          </cell>
          <cell r="E89">
            <v>8087.0435070270614</v>
          </cell>
          <cell r="F89">
            <v>4769.2845258499237</v>
          </cell>
          <cell r="G89">
            <v>8428.6731425767612</v>
          </cell>
          <cell r="H89">
            <v>8880.1153930794371</v>
          </cell>
          <cell r="I89">
            <v>9277.0914233656385</v>
          </cell>
          <cell r="J89">
            <v>9679.9333629306147</v>
          </cell>
          <cell r="K89">
            <v>10042.64657414973</v>
          </cell>
          <cell r="L89">
            <v>10345.592470990059</v>
          </cell>
        </row>
        <row r="90">
          <cell r="A90">
            <v>88</v>
          </cell>
          <cell r="B90" t="str">
            <v>TRA_FT_COA</v>
          </cell>
          <cell r="C90" t="str">
            <v>PRI_COA_BCO</v>
          </cell>
          <cell r="D90">
            <v>0</v>
          </cell>
          <cell r="E90">
            <v>0</v>
          </cell>
          <cell r="F90">
            <v>0.26400000000000001</v>
          </cell>
          <cell r="G90">
            <v>0.105</v>
          </cell>
          <cell r="H90">
            <v>6.9378530162781782E-2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TRA_FT_COA</v>
          </cell>
          <cell r="C91" t="str">
            <v>PRI_COA_HCO</v>
          </cell>
          <cell r="D91">
            <v>0.58199999999999985</v>
          </cell>
          <cell r="E91">
            <v>0.439</v>
          </cell>
          <cell r="F91">
            <v>0.105</v>
          </cell>
          <cell r="G91">
            <v>3.3757060325563547E-2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TRA_FT_ELC</v>
          </cell>
          <cell r="C92" t="str">
            <v>ELC</v>
          </cell>
          <cell r="D92">
            <v>225.29599999999999</v>
          </cell>
          <cell r="E92">
            <v>231.6339999999999</v>
          </cell>
          <cell r="F92">
            <v>225.51300000000001</v>
          </cell>
          <cell r="G92">
            <v>227.65034989787031</v>
          </cell>
          <cell r="H92">
            <v>395.93277581650563</v>
          </cell>
          <cell r="I92">
            <v>611.79441205145542</v>
          </cell>
          <cell r="J92">
            <v>904.00825067182041</v>
          </cell>
          <cell r="K92">
            <v>1008.969103578297</v>
          </cell>
          <cell r="L92">
            <v>1744.0307600254309</v>
          </cell>
        </row>
        <row r="93">
          <cell r="A93">
            <v>91</v>
          </cell>
          <cell r="B93" t="str">
            <v>TRA_FT_HFO</v>
          </cell>
          <cell r="C93" t="str">
            <v>PRI_OIL_HFO</v>
          </cell>
          <cell r="D93">
            <v>66.912345640312438</v>
          </cell>
          <cell r="E93">
            <v>102.5820087418906</v>
          </cell>
          <cell r="F93">
            <v>102.5820087418906</v>
          </cell>
          <cell r="G93">
            <v>102.5820087418906</v>
          </cell>
          <cell r="H93">
            <v>6.639764936336924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TRA_FT_LPG</v>
          </cell>
          <cell r="C94" t="str">
            <v>PRI_OIL_LPG</v>
          </cell>
          <cell r="D94">
            <v>229.15654743684169</v>
          </cell>
          <cell r="E94">
            <v>284.06691109139081</v>
          </cell>
          <cell r="F94">
            <v>252.40972550834539</v>
          </cell>
          <cell r="G94">
            <v>205.76536830199041</v>
          </cell>
          <cell r="H94">
            <v>284.06691109139081</v>
          </cell>
          <cell r="I94">
            <v>284.06691109139081</v>
          </cell>
          <cell r="J94">
            <v>284.06691109139081</v>
          </cell>
          <cell r="K94">
            <v>284.06691109139081</v>
          </cell>
          <cell r="L94">
            <v>284.06691109139081</v>
          </cell>
        </row>
        <row r="95">
          <cell r="A95">
            <v>93</v>
          </cell>
          <cell r="B95" t="str">
            <v>TRA_FT_NGA</v>
          </cell>
          <cell r="C95" t="str">
            <v>PRI_GAS_NGA</v>
          </cell>
          <cell r="D95">
            <v>10.38164779160708</v>
          </cell>
          <cell r="E95">
            <v>4.5419709088280964</v>
          </cell>
          <cell r="F95">
            <v>0</v>
          </cell>
          <cell r="G95">
            <v>17.52352150537634</v>
          </cell>
          <cell r="H95">
            <v>14.018817204301079</v>
          </cell>
          <cell r="I95">
            <v>10.514112903225801</v>
          </cell>
          <cell r="J95">
            <v>7.009408602150538</v>
          </cell>
          <cell r="K95">
            <v>3.504704301075269</v>
          </cell>
          <cell r="L95">
            <v>18.005418346774189</v>
          </cell>
        </row>
        <row r="96">
          <cell r="A96">
            <v>94</v>
          </cell>
          <cell r="B96" t="str">
            <v>TRA_FT_NGA</v>
          </cell>
          <cell r="C96" t="str">
            <v>RNW_POT_BIO_GAS</v>
          </cell>
          <cell r="D96">
            <v>0</v>
          </cell>
          <cell r="E96">
            <v>0.64885298697544203</v>
          </cell>
          <cell r="F96">
            <v>0</v>
          </cell>
          <cell r="G96">
            <v>8.761760752688172</v>
          </cell>
          <cell r="H96">
            <v>12.26646505376344</v>
          </cell>
          <cell r="I96">
            <v>15.77116935483871</v>
          </cell>
          <cell r="J96">
            <v>19.27587365591398</v>
          </cell>
          <cell r="K96">
            <v>22.780577956989251</v>
          </cell>
          <cell r="L96">
            <v>8.2798639112903221</v>
          </cell>
        </row>
        <row r="97">
          <cell r="A97">
            <v>95</v>
          </cell>
          <cell r="B97" t="str">
            <v>TRA_FT_AMM_ELCSYS_CU</v>
          </cell>
          <cell r="C97" t="str">
            <v>ELC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1.1025349303805811E-2</v>
          </cell>
          <cell r="J97">
            <v>7.8359376591475058E-2</v>
          </cell>
          <cell r="K97">
            <v>0.49937961111806128</v>
          </cell>
          <cell r="L97">
            <v>2.9426181591012268</v>
          </cell>
        </row>
        <row r="98">
          <cell r="A98">
            <v>96</v>
          </cell>
          <cell r="B98" t="str">
            <v>TRA_FT_AMM_ELCSYS_CU</v>
          </cell>
          <cell r="C98" t="str">
            <v>HH2_WE_CU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8.9205098912610636E-2</v>
          </cell>
          <cell r="J98">
            <v>0.63399859242193457</v>
          </cell>
          <cell r="K98">
            <v>4.0404350354097689</v>
          </cell>
          <cell r="L98">
            <v>23.808456014546291</v>
          </cell>
        </row>
        <row r="99">
          <cell r="A99">
            <v>97</v>
          </cell>
          <cell r="B99" t="str">
            <v>TRA_FT_AMM_ELCSYS_DT</v>
          </cell>
          <cell r="C99" t="str">
            <v>ELC</v>
          </cell>
          <cell r="D99">
            <v>0</v>
          </cell>
          <cell r="E99">
            <v>0</v>
          </cell>
          <cell r="F99">
            <v>1.7002200368097641E-2</v>
          </cell>
          <cell r="G99">
            <v>0</v>
          </cell>
          <cell r="H99">
            <v>0</v>
          </cell>
          <cell r="I99">
            <v>1.870242040490741E-3</v>
          </cell>
          <cell r="J99">
            <v>1.870242040490741E-3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TRA_FT_AMM_ELCSYS_DT</v>
          </cell>
          <cell r="C100" t="str">
            <v>HH2_WE_DT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1.5131958327606901E-2</v>
          </cell>
          <cell r="J100">
            <v>1.5131958327606901E-2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HH2_DEL_TRA_LH2_C_1_NEW</v>
          </cell>
          <cell r="C101" t="str">
            <v>HH2_CU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-1.5222623580735121E-7</v>
          </cell>
          <cell r="I101">
            <v>4.5394757245160351E-2</v>
          </cell>
          <cell r="J101">
            <v>0.34199458860011989</v>
          </cell>
          <cell r="K101">
            <v>0.34199458860011978</v>
          </cell>
          <cell r="L101">
            <v>0.31929827744174388</v>
          </cell>
        </row>
        <row r="102">
          <cell r="A102">
            <v>100</v>
          </cell>
          <cell r="B102" t="str">
            <v>HH2_DEL_TRA_LH2_C_2_NEW</v>
          </cell>
          <cell r="C102" t="str">
            <v>HH2_CT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8.7142520572801464E-3</v>
          </cell>
          <cell r="I102">
            <v>8.715901261141001E-3</v>
          </cell>
          <cell r="J102">
            <v>8.7163543154170388E-3</v>
          </cell>
          <cell r="K102">
            <v>1.841050953855351</v>
          </cell>
          <cell r="L102">
            <v>12.57255789629512</v>
          </cell>
        </row>
        <row r="103">
          <cell r="A103">
            <v>101</v>
          </cell>
          <cell r="B103" t="str">
            <v>HH2_DEL_TRA_GH2_C_2_NEW</v>
          </cell>
          <cell r="C103" t="str">
            <v>HH2_CT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5.8249834384143761E-7</v>
          </cell>
          <cell r="J103">
            <v>0</v>
          </cell>
          <cell r="K103">
            <v>0</v>
          </cell>
          <cell r="L103">
            <v>0</v>
          </cell>
        </row>
        <row r="104">
          <cell r="A104">
            <v>102</v>
          </cell>
          <cell r="B104" t="str">
            <v>HH2_DEL_TRA_GH2_C_4_NEW</v>
          </cell>
          <cell r="C104" t="str">
            <v>HH2_CU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7.6031382228490996</v>
          </cell>
          <cell r="J104">
            <v>7.6031382228490978</v>
          </cell>
          <cell r="K104">
            <v>7.603138222848929</v>
          </cell>
          <cell r="L104">
            <v>520.95136747525112</v>
          </cell>
        </row>
        <row r="105">
          <cell r="A105">
            <v>103</v>
          </cell>
          <cell r="B105" t="str">
            <v>TRA_FT_DST_INT</v>
          </cell>
          <cell r="C105" t="str">
            <v>PRI_OIL_DST_kt</v>
          </cell>
          <cell r="D105">
            <v>1925.0190445097401</v>
          </cell>
          <cell r="E105">
            <v>3878.6634593995268</v>
          </cell>
          <cell r="F105">
            <v>2109.6004770423378</v>
          </cell>
          <cell r="G105">
            <v>3990.8362626645849</v>
          </cell>
          <cell r="H105">
            <v>7402.4883720930238</v>
          </cell>
          <cell r="I105">
            <v>2280.336705837994</v>
          </cell>
          <cell r="J105">
            <v>1668.3603009552801</v>
          </cell>
          <cell r="K105">
            <v>1045.3431855500819</v>
          </cell>
          <cell r="L105">
            <v>7402.4883720930238</v>
          </cell>
        </row>
        <row r="106">
          <cell r="A106">
            <v>104</v>
          </cell>
          <cell r="B106" t="str">
            <v>TRA_FT_DST_INT</v>
          </cell>
          <cell r="C106" t="str">
            <v>RNW_BIO_EMHV</v>
          </cell>
          <cell r="D106">
            <v>1776.9406564705289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5720.8447181549664</v>
          </cell>
          <cell r="J106">
            <v>6404.3508326992987</v>
          </cell>
          <cell r="K106">
            <v>7100.1881304245844</v>
          </cell>
          <cell r="L106">
            <v>0</v>
          </cell>
        </row>
        <row r="107">
          <cell r="A107">
            <v>105</v>
          </cell>
          <cell r="B107" t="str">
            <v>TRA_FT_HFO_INT</v>
          </cell>
          <cell r="C107" t="str">
            <v>PRI_OIL_HFO</v>
          </cell>
          <cell r="D107">
            <v>1811.4704259711821</v>
          </cell>
          <cell r="E107">
            <v>1857.8</v>
          </cell>
          <cell r="F107">
            <v>1772.368108473762</v>
          </cell>
          <cell r="G107">
            <v>1857.8</v>
          </cell>
          <cell r="H107">
            <v>1741.842288836272</v>
          </cell>
          <cell r="I107">
            <v>1764.371270141469</v>
          </cell>
          <cell r="J107">
            <v>1798.57440055554</v>
          </cell>
          <cell r="K107">
            <v>1804.005479257806</v>
          </cell>
          <cell r="L107">
            <v>1462.0535375164541</v>
          </cell>
        </row>
        <row r="108">
          <cell r="A108">
            <v>106</v>
          </cell>
          <cell r="B108" t="str">
            <v>TRA_FT_AMM_INT_ELCSYS_CU</v>
          </cell>
          <cell r="C108" t="str">
            <v>ELC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0.1011564539310363</v>
          </cell>
          <cell r="J108">
            <v>0.71807133268080092</v>
          </cell>
          <cell r="K108">
            <v>4.5784040297246866</v>
          </cell>
          <cell r="L108">
            <v>26.935720058088311</v>
          </cell>
        </row>
        <row r="109">
          <cell r="A109">
            <v>107</v>
          </cell>
          <cell r="B109" t="str">
            <v>TRA_FT_AMM_INT_ELCSYS_CU</v>
          </cell>
          <cell r="C109" t="str">
            <v>HH2_WE_CU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0.81844767271474861</v>
          </cell>
          <cell r="J109">
            <v>5.8098498735082984</v>
          </cell>
          <cell r="K109">
            <v>37.043450785954292</v>
          </cell>
          <cell r="L109">
            <v>217.9344622881691</v>
          </cell>
        </row>
        <row r="110">
          <cell r="A110">
            <v>108</v>
          </cell>
          <cell r="B110" t="str">
            <v>TRA_FT_AMM_INT_ELCSYS_DT</v>
          </cell>
          <cell r="C110" t="str">
            <v>ELC</v>
          </cell>
          <cell r="D110">
            <v>0</v>
          </cell>
          <cell r="E110">
            <v>0</v>
          </cell>
          <cell r="F110">
            <v>0.1558802970586208</v>
          </cell>
          <cell r="G110">
            <v>0</v>
          </cell>
          <cell r="H110">
            <v>0</v>
          </cell>
          <cell r="I110">
            <v>1.714683267644829E-2</v>
          </cell>
          <cell r="J110">
            <v>1.714683267644829E-2</v>
          </cell>
          <cell r="K110">
            <v>0</v>
          </cell>
          <cell r="L110">
            <v>0</v>
          </cell>
        </row>
        <row r="111">
          <cell r="A111">
            <v>109</v>
          </cell>
          <cell r="B111" t="str">
            <v>TRA_FT_AMM_INT_ELCSYS_DT</v>
          </cell>
          <cell r="C111" t="str">
            <v>HH2_WE_DT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0.1387334643821726</v>
          </cell>
          <cell r="J111">
            <v>0.1387334643821726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HH2_DEL_TRA_LH2_INT_C_1_NEW</v>
          </cell>
          <cell r="C112" t="str">
            <v>HH2_CU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203.47926395426811</v>
          </cell>
        </row>
        <row r="113">
          <cell r="A113">
            <v>111</v>
          </cell>
          <cell r="B113" t="str">
            <v>HH2_DEL_TRA_LH2_INT_C_2_NEW</v>
          </cell>
          <cell r="C113" t="str">
            <v>HH2_CT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4.5305426719899109E-7</v>
          </cell>
          <cell r="L113">
            <v>0</v>
          </cell>
        </row>
        <row r="114">
          <cell r="A114">
            <v>112</v>
          </cell>
          <cell r="B114" t="str">
            <v>IND_FT_NGA</v>
          </cell>
          <cell r="C114" t="str">
            <v>PRI_GAS_NGA</v>
          </cell>
          <cell r="D114">
            <v>3415.8014112903238</v>
          </cell>
          <cell r="E114">
            <v>3272.7232322918112</v>
          </cell>
          <cell r="F114">
            <v>3271.4621435821341</v>
          </cell>
          <cell r="G114">
            <v>3072.1144993950788</v>
          </cell>
          <cell r="H114">
            <v>3181.9704065973642</v>
          </cell>
          <cell r="I114">
            <v>3199.7996226082641</v>
          </cell>
          <cell r="J114">
            <v>3456.993125545996</v>
          </cell>
          <cell r="K114">
            <v>3433.5871635234989</v>
          </cell>
          <cell r="L114">
            <v>3505.0660386420832</v>
          </cell>
        </row>
        <row r="115">
          <cell r="A115">
            <v>113</v>
          </cell>
          <cell r="B115" t="str">
            <v>IND_FT_LPG</v>
          </cell>
          <cell r="C115" t="str">
            <v>PRI_OIL_LPG</v>
          </cell>
          <cell r="D115">
            <v>198.398</v>
          </cell>
          <cell r="E115">
            <v>156.99032495636661</v>
          </cell>
          <cell r="F115">
            <v>134.7569076365611</v>
          </cell>
          <cell r="G115">
            <v>198.398</v>
          </cell>
          <cell r="H115">
            <v>198.398</v>
          </cell>
          <cell r="I115">
            <v>198.398</v>
          </cell>
          <cell r="J115">
            <v>198.398</v>
          </cell>
          <cell r="K115">
            <v>198.398</v>
          </cell>
          <cell r="L115">
            <v>203.71293792754389</v>
          </cell>
        </row>
        <row r="116">
          <cell r="A116">
            <v>114</v>
          </cell>
          <cell r="B116" t="str">
            <v>IND_FT_COA</v>
          </cell>
          <cell r="C116" t="str">
            <v>PRI_COA_BCO</v>
          </cell>
          <cell r="D116">
            <v>628.36490206774704</v>
          </cell>
          <cell r="E116">
            <v>597.83803602667103</v>
          </cell>
          <cell r="F116">
            <v>0</v>
          </cell>
          <cell r="G116">
            <v>710.471</v>
          </cell>
          <cell r="H116">
            <v>798.00151214519678</v>
          </cell>
          <cell r="I116">
            <v>1075.4213305066389</v>
          </cell>
          <cell r="J116">
            <v>994.87279212088151</v>
          </cell>
          <cell r="K116">
            <v>987.89081836144214</v>
          </cell>
          <cell r="L116">
            <v>511.09080572771109</v>
          </cell>
        </row>
        <row r="117">
          <cell r="A117">
            <v>115</v>
          </cell>
          <cell r="B117" t="str">
            <v>IND_FT_COA</v>
          </cell>
          <cell r="C117" t="str">
            <v>PRI_COA_HCO</v>
          </cell>
          <cell r="D117">
            <v>0</v>
          </cell>
          <cell r="E117">
            <v>0</v>
          </cell>
          <cell r="F117">
            <v>546.2524005633876</v>
          </cell>
          <cell r="G117">
            <v>137.5160624796776</v>
          </cell>
          <cell r="H117">
            <v>137.5160624796776</v>
          </cell>
          <cell r="I117">
            <v>0</v>
          </cell>
          <cell r="J117">
            <v>139.9037558817646</v>
          </cell>
          <cell r="K117">
            <v>146.07819986023699</v>
          </cell>
          <cell r="L117">
            <v>590.70869204374151</v>
          </cell>
        </row>
        <row r="118">
          <cell r="A118">
            <v>116</v>
          </cell>
          <cell r="B118" t="str">
            <v>IND_FT_COK</v>
          </cell>
          <cell r="C118" t="str">
            <v>PRI_COA_OVC</v>
          </cell>
          <cell r="D118">
            <v>323.5078317608079</v>
          </cell>
          <cell r="E118">
            <v>316.98663445221979</v>
          </cell>
          <cell r="F118">
            <v>264.2441345479088</v>
          </cell>
          <cell r="G118">
            <v>337.68099999999998</v>
          </cell>
          <cell r="H118">
            <v>337.68099999999998</v>
          </cell>
          <cell r="I118">
            <v>342.6008712531019</v>
          </cell>
          <cell r="J118">
            <v>382.75199766413601</v>
          </cell>
          <cell r="K118">
            <v>290.84327377068678</v>
          </cell>
          <cell r="L118">
            <v>213.1624006061254</v>
          </cell>
        </row>
        <row r="119">
          <cell r="A119">
            <v>117</v>
          </cell>
          <cell r="B119" t="str">
            <v>IND_FT_COG</v>
          </cell>
          <cell r="C119" t="str">
            <v>PRI_GAS_COG</v>
          </cell>
          <cell r="D119">
            <v>120.0890010365237</v>
          </cell>
          <cell r="E119">
            <v>63.393518518518498</v>
          </cell>
          <cell r="F119">
            <v>50.714814814814822</v>
          </cell>
          <cell r="G119">
            <v>104.3764037476459</v>
          </cell>
          <cell r="H119">
            <v>25.357407407407401</v>
          </cell>
          <cell r="I119">
            <v>12.6787037037037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IND_FT_BFG</v>
          </cell>
          <cell r="C120" t="str">
            <v>PRI_GAS_BFG</v>
          </cell>
          <cell r="D120">
            <v>175.22892123117711</v>
          </cell>
          <cell r="E120">
            <v>153.21896112288411</v>
          </cell>
          <cell r="F120">
            <v>128.89946190225999</v>
          </cell>
          <cell r="G120">
            <v>108.0261230627175</v>
          </cell>
          <cell r="H120">
            <v>81.895224420703627</v>
          </cell>
          <cell r="I120">
            <v>59.576814509377861</v>
          </cell>
          <cell r="J120">
            <v>36.467924427697433</v>
          </cell>
          <cell r="K120">
            <v>35.507647012986467</v>
          </cell>
          <cell r="L120">
            <v>35.518562534163159</v>
          </cell>
        </row>
        <row r="121">
          <cell r="A121">
            <v>119</v>
          </cell>
          <cell r="B121" t="str">
            <v>IND_FT_HFO</v>
          </cell>
          <cell r="C121" t="str">
            <v>PRI_OIL_CRD</v>
          </cell>
          <cell r="D121">
            <v>26.95750477418153</v>
          </cell>
          <cell r="E121">
            <v>295.67469184517768</v>
          </cell>
          <cell r="F121">
            <v>332.1872065995384</v>
          </cell>
          <cell r="G121">
            <v>360.29126148979418</v>
          </cell>
          <cell r="H121">
            <v>350.18081878965108</v>
          </cell>
          <cell r="I121">
            <v>254.094541232323</v>
          </cell>
          <cell r="J121">
            <v>152.08257978341129</v>
          </cell>
          <cell r="K121">
            <v>148.98965193302499</v>
          </cell>
          <cell r="L121">
            <v>144.7230251586316</v>
          </cell>
        </row>
        <row r="122">
          <cell r="A122">
            <v>120</v>
          </cell>
          <cell r="B122" t="str">
            <v>IND_FT_HFO</v>
          </cell>
          <cell r="C122" t="str">
            <v>PRI_OIL_HFO</v>
          </cell>
          <cell r="D122">
            <v>310.01130490308771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IND_FT_OIL</v>
          </cell>
          <cell r="C123" t="str">
            <v>PRI_OIL_DST</v>
          </cell>
          <cell r="D123">
            <v>396.28275367791889</v>
          </cell>
          <cell r="E123">
            <v>355.20868110454859</v>
          </cell>
          <cell r="F123">
            <v>364.58097715069368</v>
          </cell>
          <cell r="G123">
            <v>402.89708476312228</v>
          </cell>
          <cell r="H123">
            <v>150.90202798046329</v>
          </cell>
          <cell r="I123">
            <v>73.869448163146401</v>
          </cell>
          <cell r="J123">
            <v>22.99698299382716</v>
          </cell>
          <cell r="K123">
            <v>8.7553419405555637</v>
          </cell>
          <cell r="L123">
            <v>17.85576954964748</v>
          </cell>
        </row>
        <row r="124">
          <cell r="A124">
            <v>122</v>
          </cell>
          <cell r="B124" t="str">
            <v>IND_FT_OIL</v>
          </cell>
          <cell r="C124" t="str">
            <v>PRI_OIL_KER</v>
          </cell>
          <cell r="D124">
            <v>51.494369121989443</v>
          </cell>
          <cell r="E124">
            <v>46.157060256523273</v>
          </cell>
          <cell r="F124">
            <v>0</v>
          </cell>
          <cell r="G124">
            <v>52.353858472044131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2.320241240914644</v>
          </cell>
        </row>
        <row r="125">
          <cell r="A125">
            <v>123</v>
          </cell>
          <cell r="B125" t="str">
            <v>IND_FT_OIL</v>
          </cell>
          <cell r="C125" t="str">
            <v>PRI_OIL_GSL</v>
          </cell>
          <cell r="D125">
            <v>0</v>
          </cell>
          <cell r="E125">
            <v>0</v>
          </cell>
          <cell r="F125">
            <v>47.374929234270937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1.1376998001851859</v>
          </cell>
          <cell r="L125">
            <v>0</v>
          </cell>
        </row>
        <row r="126">
          <cell r="A126">
            <v>124</v>
          </cell>
          <cell r="B126" t="str">
            <v>IND_FT_ETH</v>
          </cell>
          <cell r="C126" t="str">
            <v>PRI_GAS_RFG</v>
          </cell>
          <cell r="D126">
            <v>116.919</v>
          </cell>
          <cell r="E126">
            <v>147.95855356652299</v>
          </cell>
          <cell r="F126">
            <v>82.856789997252889</v>
          </cell>
          <cell r="G126">
            <v>126.5072234388316</v>
          </cell>
          <cell r="H126">
            <v>169.6554649182431</v>
          </cell>
          <cell r="I126">
            <v>145.96466370678249</v>
          </cell>
          <cell r="J126">
            <v>141.23209687132069</v>
          </cell>
          <cell r="K126">
            <v>166.2265806927405</v>
          </cell>
          <cell r="L126">
            <v>142.76194805096421</v>
          </cell>
        </row>
        <row r="127">
          <cell r="A127">
            <v>125</v>
          </cell>
          <cell r="B127" t="str">
            <v>IND_FT_ETH</v>
          </cell>
          <cell r="C127" t="str">
            <v>PRI_GAS_ETH</v>
          </cell>
          <cell r="D127">
            <v>0</v>
          </cell>
          <cell r="E127">
            <v>0</v>
          </cell>
          <cell r="F127">
            <v>65.101763569270105</v>
          </cell>
          <cell r="G127">
            <v>51.444359999999982</v>
          </cell>
          <cell r="H127">
            <v>65.101763569270105</v>
          </cell>
          <cell r="I127">
            <v>103.29318053450579</v>
          </cell>
          <cell r="J127">
            <v>110.9680761131805</v>
          </cell>
          <cell r="K127">
            <v>85.973592291760596</v>
          </cell>
          <cell r="L127">
            <v>112.1701020400432</v>
          </cell>
        </row>
        <row r="128">
          <cell r="A128">
            <v>126</v>
          </cell>
          <cell r="B128" t="str">
            <v>IND_FT_NAP</v>
          </cell>
          <cell r="C128" t="str">
            <v>PRI_OIL_NAP</v>
          </cell>
          <cell r="D128">
            <v>0</v>
          </cell>
          <cell r="E128">
            <v>0</v>
          </cell>
          <cell r="F128">
            <v>120.7906359009082</v>
          </cell>
          <cell r="G128">
            <v>120.7906359009082</v>
          </cell>
          <cell r="H128">
            <v>120.7906359009082</v>
          </cell>
          <cell r="I128">
            <v>120.7906359009082</v>
          </cell>
          <cell r="J128">
            <v>120.7906359009082</v>
          </cell>
          <cell r="K128">
            <v>120.7906359009082</v>
          </cell>
          <cell r="L128">
            <v>120.7906359009082</v>
          </cell>
        </row>
        <row r="129">
          <cell r="A129">
            <v>127</v>
          </cell>
          <cell r="B129" t="str">
            <v>IND_FT_NAP</v>
          </cell>
          <cell r="C129" t="str">
            <v>RNW_BIO_NAP</v>
          </cell>
          <cell r="D129">
            <v>84.172000000000011</v>
          </cell>
          <cell r="E129">
            <v>84.172000000000011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IND_FT_PTC</v>
          </cell>
          <cell r="C130" t="str">
            <v>PRI_OIL_PTC</v>
          </cell>
          <cell r="D130">
            <v>394.46399999999988</v>
          </cell>
          <cell r="E130">
            <v>396.80443037862159</v>
          </cell>
          <cell r="F130">
            <v>317.84928475926051</v>
          </cell>
          <cell r="G130">
            <v>76.26890206295576</v>
          </cell>
          <cell r="H130">
            <v>39.66750885389542</v>
          </cell>
          <cell r="I130">
            <v>3.066115644835044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IND_FT_BIO</v>
          </cell>
          <cell r="C131" t="str">
            <v>RNW_POT_BIO_MUN</v>
          </cell>
          <cell r="D131">
            <v>0</v>
          </cell>
          <cell r="E131">
            <v>42.231578947368462</v>
          </cell>
          <cell r="F131">
            <v>0</v>
          </cell>
          <cell r="G131">
            <v>0</v>
          </cell>
          <cell r="H131">
            <v>80.938001027571858</v>
          </cell>
          <cell r="I131">
            <v>459.16257398753061</v>
          </cell>
          <cell r="J131">
            <v>565.71707712639045</v>
          </cell>
          <cell r="K131">
            <v>0</v>
          </cell>
          <cell r="L131">
            <v>80.938001027571858</v>
          </cell>
        </row>
        <row r="132">
          <cell r="A132">
            <v>130</v>
          </cell>
          <cell r="B132" t="str">
            <v>IND_FT_BIO</v>
          </cell>
          <cell r="C132" t="str">
            <v>RNW_POT_BIO_GAS</v>
          </cell>
          <cell r="D132">
            <v>0</v>
          </cell>
          <cell r="E132">
            <v>418.6769884104645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IND_FT_BIO</v>
          </cell>
          <cell r="C133" t="str">
            <v>RNW_POT_BIO_WOD</v>
          </cell>
          <cell r="D133">
            <v>754.8936815201007</v>
          </cell>
          <cell r="E133">
            <v>400.47403195334971</v>
          </cell>
          <cell r="F133">
            <v>619.69778311440507</v>
          </cell>
          <cell r="G133">
            <v>807.81800102757177</v>
          </cell>
          <cell r="H133">
            <v>798.28</v>
          </cell>
          <cell r="I133">
            <v>420.0554270400412</v>
          </cell>
          <cell r="J133">
            <v>313.50092390118141</v>
          </cell>
          <cell r="K133">
            <v>879.21800102757186</v>
          </cell>
          <cell r="L133">
            <v>798.28</v>
          </cell>
        </row>
        <row r="134">
          <cell r="A134">
            <v>132</v>
          </cell>
          <cell r="B134" t="str">
            <v>IND_FT_BIO</v>
          </cell>
          <cell r="C134" t="str">
            <v>RNW_POT_BIO_LIQ</v>
          </cell>
          <cell r="D134">
            <v>0</v>
          </cell>
          <cell r="E134">
            <v>17.835401716389239</v>
          </cell>
          <cell r="F134">
            <v>54.460655855200237</v>
          </cell>
          <cell r="G134">
            <v>71.400000000000006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IND_FT_BGS</v>
          </cell>
          <cell r="C135" t="str">
            <v>RNW_POT_BIO_GAS</v>
          </cell>
          <cell r="D135">
            <v>7.4298773800010904</v>
          </cell>
          <cell r="E135">
            <v>12.4165930515125</v>
          </cell>
          <cell r="F135">
            <v>16.196174170025031</v>
          </cell>
          <cell r="G135">
            <v>29.882347880664131</v>
          </cell>
          <cell r="H135">
            <v>33.543778447252187</v>
          </cell>
          <cell r="I135">
            <v>37.261970804394423</v>
          </cell>
          <cell r="J135">
            <v>36.922696115379011</v>
          </cell>
          <cell r="K135">
            <v>37.008122086879389</v>
          </cell>
          <cell r="L135">
            <v>37.03051942992434</v>
          </cell>
        </row>
        <row r="136">
          <cell r="A136">
            <v>134</v>
          </cell>
          <cell r="B136" t="str">
            <v>IND_FT_GEO</v>
          </cell>
          <cell r="C136" t="str">
            <v>RNW_POT_GEO</v>
          </cell>
          <cell r="D136">
            <v>2.0070000000000001</v>
          </cell>
          <cell r="E136">
            <v>32.704677756357363</v>
          </cell>
          <cell r="F136">
            <v>0.62847222222222221</v>
          </cell>
          <cell r="G136">
            <v>31.809036246142259</v>
          </cell>
          <cell r="H136">
            <v>0.3142361111111111</v>
          </cell>
          <cell r="I136">
            <v>31.294726367468471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IND_FT_ELC</v>
          </cell>
          <cell r="C137" t="str">
            <v>ELC</v>
          </cell>
          <cell r="D137">
            <v>4145.9369999999999</v>
          </cell>
          <cell r="E137">
            <v>4145.1290000000008</v>
          </cell>
          <cell r="F137">
            <v>4067.8670000000002</v>
          </cell>
          <cell r="G137">
            <v>4239.2452448294334</v>
          </cell>
          <cell r="H137">
            <v>4296.1687395722392</v>
          </cell>
          <cell r="I137">
            <v>4235.7149718738629</v>
          </cell>
          <cell r="J137">
            <v>4227.7209575439456</v>
          </cell>
          <cell r="K137">
            <v>4227.6617249466417</v>
          </cell>
          <cell r="L137">
            <v>4220.5272051274596</v>
          </cell>
        </row>
        <row r="138">
          <cell r="A138">
            <v>136</v>
          </cell>
          <cell r="B138" t="str">
            <v>IND_FT_HET</v>
          </cell>
          <cell r="C138" t="str">
            <v>HET</v>
          </cell>
          <cell r="D138">
            <v>1026.7927729819321</v>
          </cell>
          <cell r="E138">
            <v>1016.4549574861981</v>
          </cell>
          <cell r="F138">
            <v>962.76136047660395</v>
          </cell>
          <cell r="G138">
            <v>997.68962918996226</v>
          </cell>
          <cell r="H138">
            <v>783.5861999213148</v>
          </cell>
          <cell r="I138">
            <v>823.30879247246457</v>
          </cell>
          <cell r="J138">
            <v>765.99275894668756</v>
          </cell>
          <cell r="K138">
            <v>726.60050649350467</v>
          </cell>
          <cell r="L138">
            <v>737.12944308335216</v>
          </cell>
        </row>
        <row r="139">
          <cell r="A139">
            <v>137</v>
          </cell>
          <cell r="B139" t="str">
            <v>HH2_WE_DEL_IND_C_1_NEW</v>
          </cell>
          <cell r="C139" t="str">
            <v>HH2_WE_CU</v>
          </cell>
          <cell r="D139">
            <v>0</v>
          </cell>
          <cell r="E139">
            <v>0</v>
          </cell>
          <cell r="F139">
            <v>0</v>
          </cell>
          <cell r="G139">
            <v>5.3565399047881754E-7</v>
          </cell>
          <cell r="H139">
            <v>43.628311642276927</v>
          </cell>
          <cell r="I139">
            <v>43.628311318666732</v>
          </cell>
          <cell r="J139">
            <v>153.3233593140321</v>
          </cell>
          <cell r="K139">
            <v>146.80470169006571</v>
          </cell>
          <cell r="L139">
            <v>109.6950479953649</v>
          </cell>
        </row>
        <row r="140">
          <cell r="A140">
            <v>138</v>
          </cell>
          <cell r="B140" t="str">
            <v>HH2_WE_DEL_IND_D_1_NEW</v>
          </cell>
          <cell r="C140" t="str">
            <v>HH2_WE_DT</v>
          </cell>
          <cell r="D140">
            <v>0</v>
          </cell>
          <cell r="E140">
            <v>9.0000000000104538E-2</v>
          </cell>
          <cell r="F140">
            <v>0.09</v>
          </cell>
          <cell r="G140">
            <v>0.09</v>
          </cell>
          <cell r="H140">
            <v>9.0000000000000011E-2</v>
          </cell>
          <cell r="I140">
            <v>0</v>
          </cell>
          <cell r="J140">
            <v>4.5305427363134579E-7</v>
          </cell>
          <cell r="K140">
            <v>0</v>
          </cell>
          <cell r="L140">
            <v>0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652.18999424686149</v>
          </cell>
          <cell r="E3">
            <v>335.94771600000001</v>
          </cell>
          <cell r="F3">
            <v>348.55024099999991</v>
          </cell>
          <cell r="G3">
            <v>167.97385800000001</v>
          </cell>
          <cell r="H3">
            <v>83.986928999999989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199.09459048495441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96.109438168088801</v>
          </cell>
          <cell r="E5">
            <v>49.31653750400001</v>
          </cell>
          <cell r="F5">
            <v>60.868697491792858</v>
          </cell>
          <cell r="G5">
            <v>24.658268752000001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6.9215670000000014</v>
          </cell>
          <cell r="E6">
            <v>5.5372536000000014</v>
          </cell>
          <cell r="F6">
            <v>4.1529401999999989</v>
          </cell>
          <cell r="G6">
            <v>2.7686267999999989</v>
          </cell>
          <cell r="H6">
            <v>1.384313399999999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10.58993419594303</v>
          </cell>
          <cell r="K7">
            <v>152.37113373627781</v>
          </cell>
          <cell r="L7">
            <v>152.37113373627781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144.587625</v>
          </cell>
          <cell r="F9">
            <v>115.67010000000001</v>
          </cell>
          <cell r="G9">
            <v>74.35312537309197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50.514168327905971</v>
          </cell>
          <cell r="E10">
            <v>29.33076359999999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39.375569599999992</v>
          </cell>
          <cell r="G11">
            <v>29.531677200000001</v>
          </cell>
          <cell r="H11">
            <v>19.687784799999999</v>
          </cell>
          <cell r="I11">
            <v>9.8438923999999961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1.6667000000000001</v>
          </cell>
          <cell r="G12">
            <v>1.2500249999999999</v>
          </cell>
          <cell r="H12">
            <v>1.2666919999999999</v>
          </cell>
          <cell r="I12">
            <v>0.63334599999999985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5.6553832499999998E-2</v>
          </cell>
          <cell r="E13">
            <v>4.7128193750000012E-2</v>
          </cell>
          <cell r="F13">
            <v>3.7702554999999999E-2</v>
          </cell>
          <cell r="G13">
            <v>2.8276916249999999E-2</v>
          </cell>
          <cell r="H13">
            <v>1.8851277499999999E-2</v>
          </cell>
          <cell r="I13">
            <v>4.583333333333336E-3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92.383265125000008</v>
          </cell>
          <cell r="E14">
            <v>47.89469519999998</v>
          </cell>
          <cell r="F14">
            <v>41.812521400000023</v>
          </cell>
          <cell r="G14">
            <v>67.901699866874992</v>
          </cell>
          <cell r="H14">
            <v>92.383265125000008</v>
          </cell>
          <cell r="I14">
            <v>24.481565258124999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288.15872050313862</v>
          </cell>
          <cell r="E15">
            <v>346.09365899999989</v>
          </cell>
          <cell r="F15">
            <v>346.093659</v>
          </cell>
          <cell r="G15">
            <v>346.09365899999989</v>
          </cell>
          <cell r="H15">
            <v>327.52171801178889</v>
          </cell>
          <cell r="I15">
            <v>334.70513777387418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524.62324118713934</v>
          </cell>
          <cell r="E16">
            <v>446.59098424000001</v>
          </cell>
          <cell r="F16">
            <v>362.79456088000012</v>
          </cell>
          <cell r="G16">
            <v>524.62324118713946</v>
          </cell>
          <cell r="H16">
            <v>524.62324118713946</v>
          </cell>
          <cell r="I16">
            <v>524.62324118713946</v>
          </cell>
          <cell r="J16">
            <v>61.627432252303819</v>
          </cell>
          <cell r="K16">
            <v>217.35296264060659</v>
          </cell>
          <cell r="L16">
            <v>217.35296264060659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371.35620743191112</v>
          </cell>
          <cell r="E17">
            <v>590.41600049599992</v>
          </cell>
          <cell r="F17">
            <v>703.18673290820743</v>
          </cell>
          <cell r="G17">
            <v>703.18673290820743</v>
          </cell>
          <cell r="H17">
            <v>703.18673290820743</v>
          </cell>
          <cell r="I17">
            <v>703.18673290820743</v>
          </cell>
          <cell r="J17">
            <v>331.83052547629632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33.808371399999999</v>
          </cell>
          <cell r="F18">
            <v>43.336359799999997</v>
          </cell>
          <cell r="G18">
            <v>43.46302344054677</v>
          </cell>
          <cell r="H18">
            <v>164.52546057568179</v>
          </cell>
          <cell r="I18">
            <v>176.86185067791899</v>
          </cell>
          <cell r="J18">
            <v>265.85099003784597</v>
          </cell>
          <cell r="K18">
            <v>363.11782850581233</v>
          </cell>
          <cell r="L18">
            <v>363.11782850581233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0.14944616749999989</v>
          </cell>
          <cell r="E19">
            <v>1.01487180625</v>
          </cell>
          <cell r="F19">
            <v>2.806297444999998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56.351811897002818</v>
          </cell>
          <cell r="F2">
            <v>1347.2986710183491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1229.2878024527411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6544.0247629663363</v>
          </cell>
          <cell r="E4">
            <v>5842.1376630805016</v>
          </cell>
          <cell r="F4">
            <v>5209.4783995691032</v>
          </cell>
          <cell r="G4">
            <v>6018.3270894688148</v>
          </cell>
          <cell r="H4">
            <v>4965.1976494210094</v>
          </cell>
          <cell r="I4">
            <v>3927.8581625491001</v>
          </cell>
          <cell r="J4">
            <v>3419.606983052965</v>
          </cell>
          <cell r="K4">
            <v>3927.8279623529811</v>
          </cell>
          <cell r="L4">
            <v>4089.1949438166089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2.7834896105056219</v>
          </cell>
          <cell r="F2">
            <v>66.549623282424861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0.58199999999999985</v>
      </c>
      <c r="E2">
        <f>[1]Input!E2</f>
        <v>0.439</v>
      </c>
      <c r="F2">
        <f>[1]Input!F2</f>
        <v>0.105</v>
      </c>
      <c r="G2">
        <f>[1]Input!G2</f>
        <v>3.3757060325563547E-2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79217.141867487226</v>
      </c>
      <c r="Q2" s="38">
        <f t="shared" ref="Q2:X2" si="0">(SUMIF($C:$C,"*GSL*",E:E))</f>
        <v>70720.613816237645</v>
      </c>
      <c r="R2" s="38">
        <f t="shared" si="0"/>
        <v>63062.106942152292</v>
      </c>
      <c r="S2" s="38">
        <f t="shared" si="0"/>
        <v>72853.433188306692</v>
      </c>
      <c r="T2" s="38">
        <f t="shared" si="0"/>
        <v>56903.778324285537</v>
      </c>
      <c r="U2" s="38">
        <f t="shared" si="0"/>
        <v>47547.756704541753</v>
      </c>
      <c r="V2" s="38">
        <f t="shared" si="0"/>
        <v>41395.24242643061</v>
      </c>
      <c r="W2" s="38">
        <f t="shared" si="0"/>
        <v>47547.391123220274</v>
      </c>
      <c r="X2" s="38">
        <f t="shared" si="0"/>
        <v>49500.780898832629</v>
      </c>
      <c r="Y2" s="18"/>
      <c r="Z2" s="38" t="s">
        <v>10</v>
      </c>
      <c r="AA2" s="38" t="s">
        <v>10</v>
      </c>
      <c r="AB2" s="38">
        <f>(SUMIF($C:$C,"*GSL*",D:D))*0.043</f>
        <v>3406.3371003019506</v>
      </c>
      <c r="AC2" s="38">
        <f t="shared" ref="AC2:AJ2" si="1">(SUMIF($C:$C,"*GSL*",E:E))*0.043</f>
        <v>3040.9863940982186</v>
      </c>
      <c r="AD2" s="38">
        <f t="shared" si="1"/>
        <v>2711.6705985125482</v>
      </c>
      <c r="AE2" s="38">
        <f t="shared" si="1"/>
        <v>3132.6976270971877</v>
      </c>
      <c r="AF2" s="38">
        <f t="shared" si="1"/>
        <v>2446.8624679442778</v>
      </c>
      <c r="AG2" s="38">
        <f t="shared" si="1"/>
        <v>2044.5535382952953</v>
      </c>
      <c r="AH2" s="38">
        <f t="shared" si="1"/>
        <v>1779.9954243365162</v>
      </c>
      <c r="AI2" s="38">
        <f t="shared" si="1"/>
        <v>2044.5378182984716</v>
      </c>
      <c r="AJ2" s="38">
        <f t="shared" si="1"/>
        <v>2128.5335786498031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</v>
      </c>
      <c r="E3">
        <f>[1]Input!E3</f>
        <v>0</v>
      </c>
      <c r="F3">
        <f>[1]Input!F3</f>
        <v>0.26400000000000001</v>
      </c>
      <c r="G3">
        <f>[1]Input!G3</f>
        <v>0.105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6544.0247629663354</v>
      </c>
      <c r="Q3" s="38">
        <f t="shared" ref="Q3:X3" si="2">(SUMIF($C:$C,"*etbe*",E:E))</f>
        <v>5842.1376630805034</v>
      </c>
      <c r="R3" s="38">
        <f t="shared" si="2"/>
        <v>5209.4783995691023</v>
      </c>
      <c r="S3" s="38">
        <f t="shared" si="2"/>
        <v>6018.3270894688121</v>
      </c>
      <c r="T3" s="38">
        <f t="shared" si="2"/>
        <v>4965.1976494210103</v>
      </c>
      <c r="U3" s="38">
        <f t="shared" si="2"/>
        <v>3927.8581625491001</v>
      </c>
      <c r="V3" s="38">
        <f t="shared" si="2"/>
        <v>3419.6069830529641</v>
      </c>
      <c r="W3" s="38">
        <f t="shared" si="2"/>
        <v>3927.8279623529802</v>
      </c>
      <c r="X3" s="38">
        <f t="shared" si="2"/>
        <v>4089.1949438166071</v>
      </c>
      <c r="Z3" s="38"/>
      <c r="AA3" s="38" t="s">
        <v>137</v>
      </c>
      <c r="AB3" s="38">
        <f>(SUMIF($C:$C,"*etbe*",D:D))*0.036</f>
        <v>235.58489146678806</v>
      </c>
      <c r="AC3" s="38">
        <f t="shared" ref="AC3:AJ3" si="3">(SUMIF($C:$C,"*etbe*",E:E))*0.036</f>
        <v>210.31695587089811</v>
      </c>
      <c r="AD3" s="38">
        <f t="shared" si="3"/>
        <v>187.54122238448767</v>
      </c>
      <c r="AE3" s="38">
        <f t="shared" si="3"/>
        <v>216.65977522087721</v>
      </c>
      <c r="AF3" s="38">
        <f t="shared" si="3"/>
        <v>178.74711537915636</v>
      </c>
      <c r="AG3" s="38">
        <f t="shared" si="3"/>
        <v>141.4028938517676</v>
      </c>
      <c r="AH3" s="38">
        <f t="shared" si="3"/>
        <v>123.1058513899067</v>
      </c>
      <c r="AI3" s="38">
        <f t="shared" si="3"/>
        <v>141.40180664470728</v>
      </c>
      <c r="AJ3" s="38">
        <f t="shared" si="3"/>
        <v>147.21101797739783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207130.0072474388</v>
      </c>
      <c r="E4">
        <f>[1]Input!E4</f>
        <v>219100.3696534287</v>
      </c>
      <c r="F4">
        <f>[1]Input!F4</f>
        <v>211310.07815532561</v>
      </c>
      <c r="G4">
        <f>[1]Input!G4</f>
        <v>210507.3487231961</v>
      </c>
      <c r="H4">
        <f>[1]Input!H4</f>
        <v>190583.4993710558</v>
      </c>
      <c r="I4">
        <f>[1]Input!I4</f>
        <v>177271.39472402469</v>
      </c>
      <c r="J4">
        <f>[1]Input!J4</f>
        <v>152726.57598267699</v>
      </c>
      <c r="K4">
        <f>[1]Input!K4</f>
        <v>136674.65293371241</v>
      </c>
      <c r="L4">
        <f>[1]Input!L4</f>
        <v>35631.098654439702</v>
      </c>
      <c r="O4" t="s">
        <v>15</v>
      </c>
      <c r="P4" s="38">
        <f>(SUMIF($C:$C,"*eth*",D:D))</f>
        <v>344.42235594559662</v>
      </c>
      <c r="Q4" s="38">
        <f t="shared" ref="Q4:X4" si="4">(SUMIF($C:$C,"*eth*",E:E))</f>
        <v>307.48092963581593</v>
      </c>
      <c r="R4" s="38">
        <f t="shared" si="4"/>
        <v>274.18307366153181</v>
      </c>
      <c r="S4" s="38">
        <f t="shared" si="4"/>
        <v>316.75405734046387</v>
      </c>
      <c r="T4" s="38">
        <f t="shared" si="4"/>
        <v>3462.5720449909682</v>
      </c>
      <c r="U4" s="38">
        <f t="shared" si="4"/>
        <v>206.72937697626841</v>
      </c>
      <c r="V4" s="38">
        <f t="shared" si="4"/>
        <v>179.97931489752429</v>
      </c>
      <c r="W4" s="38">
        <f t="shared" si="4"/>
        <v>206.727787492262</v>
      </c>
      <c r="X4" s="38">
        <f t="shared" si="4"/>
        <v>215.22078651666359</v>
      </c>
      <c r="Z4" s="38"/>
      <c r="AA4" s="38" t="s">
        <v>15</v>
      </c>
      <c r="AB4" s="38">
        <f>(SUMIF($C:$C,"*eth*",D:D))*0.027</f>
        <v>9.2994036105311082</v>
      </c>
      <c r="AC4" s="38">
        <f t="shared" ref="AC4:AJ4" si="5">(SUMIF($C:$C,"*eth*",E:E))*0.027</f>
        <v>8.3019851001670304</v>
      </c>
      <c r="AD4" s="38">
        <f t="shared" si="5"/>
        <v>7.4029429888613585</v>
      </c>
      <c r="AE4" s="38">
        <f t="shared" si="5"/>
        <v>8.5523595481925252</v>
      </c>
      <c r="AF4" s="38">
        <f t="shared" si="5"/>
        <v>93.489445214756145</v>
      </c>
      <c r="AG4" s="38">
        <f t="shared" si="5"/>
        <v>5.5816931783592469</v>
      </c>
      <c r="AH4" s="38">
        <f t="shared" si="5"/>
        <v>4.8594415022331559</v>
      </c>
      <c r="AI4" s="38">
        <f t="shared" si="5"/>
        <v>5.581650262291074</v>
      </c>
      <c r="AJ4" s="38">
        <f t="shared" si="5"/>
        <v>5.8109612359499172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3815.3324650313361</v>
      </c>
      <c r="E5">
        <f>[1]Input!E5</f>
        <v>0</v>
      </c>
      <c r="F5">
        <f>[1]Input!F5</f>
        <v>0</v>
      </c>
      <c r="G5">
        <f>[1]Input!G5</f>
        <v>9597.4</v>
      </c>
      <c r="H5">
        <f>[1]Input!H5</f>
        <v>12181.8</v>
      </c>
      <c r="I5">
        <f>[1]Input!I5</f>
        <v>8705.5552818450324</v>
      </c>
      <c r="J5">
        <f>[1]Input!J5</f>
        <v>10266.6491673007</v>
      </c>
      <c r="K5">
        <f>[1]Input!K5</f>
        <v>11815.46186957542</v>
      </c>
      <c r="L5">
        <f>[1]Input!L5</f>
        <v>21160.299999999981</v>
      </c>
      <c r="N5" t="s">
        <v>12</v>
      </c>
      <c r="O5" t="s">
        <v>12</v>
      </c>
      <c r="P5" s="38">
        <f>(SUMIF($C:$C,"*DST_kt*",D:D))</f>
        <v>209055.02629194854</v>
      </c>
      <c r="Q5" s="38">
        <f t="shared" ref="Q5:X5" si="6">(SUMIF($C:$C,"*DST_kt*",E:E))</f>
        <v>222979.03311282824</v>
      </c>
      <c r="R5" s="38">
        <f t="shared" si="6"/>
        <v>213419.67863236796</v>
      </c>
      <c r="S5" s="38">
        <f t="shared" si="6"/>
        <v>214498.18498586069</v>
      </c>
      <c r="T5" s="38">
        <f t="shared" si="6"/>
        <v>197985.98774314884</v>
      </c>
      <c r="U5" s="38">
        <f t="shared" si="6"/>
        <v>179551.73142986267</v>
      </c>
      <c r="V5" s="38">
        <f t="shared" si="6"/>
        <v>154394.93628363227</v>
      </c>
      <c r="W5" s="38">
        <f t="shared" si="6"/>
        <v>137719.99611926248</v>
      </c>
      <c r="X5" s="38">
        <f t="shared" si="6"/>
        <v>43033.587026532725</v>
      </c>
      <c r="Z5" s="38" t="s">
        <v>12</v>
      </c>
      <c r="AA5" s="38" t="s">
        <v>12</v>
      </c>
      <c r="AB5" s="38">
        <f>(SUMIF($C:$C,"*DST_kt*",D:D))*0.043</f>
        <v>8989.3661305537862</v>
      </c>
      <c r="AC5" s="38">
        <f t="shared" ref="AC5:AJ5" si="7">(SUMIF($C:$C,"*DST_kt*",E:E))*0.043</f>
        <v>9588.0984238516139</v>
      </c>
      <c r="AD5" s="38">
        <f t="shared" si="7"/>
        <v>9177.0461811918212</v>
      </c>
      <c r="AE5" s="38">
        <f t="shared" si="7"/>
        <v>9223.421954392008</v>
      </c>
      <c r="AF5" s="38">
        <f t="shared" si="7"/>
        <v>8513.3974729553993</v>
      </c>
      <c r="AG5" s="38">
        <f t="shared" si="7"/>
        <v>7720.7244514840941</v>
      </c>
      <c r="AH5" s="38">
        <f t="shared" si="7"/>
        <v>6638.9822601961869</v>
      </c>
      <c r="AI5" s="38">
        <f t="shared" si="7"/>
        <v>5921.9598331282859</v>
      </c>
      <c r="AJ5" s="38">
        <f t="shared" si="7"/>
        <v>1850.4442421409069</v>
      </c>
    </row>
    <row r="6" spans="1:36">
      <c r="A6">
        <f>[1]Input!A6</f>
        <v>4</v>
      </c>
      <c r="B6" t="str">
        <f>[1]Input!B6</f>
        <v>TRA_FT_GSL</v>
      </c>
      <c r="C6" t="str">
        <f>[1]Input!C6</f>
        <v>PRI_OIL_GSL_kt</v>
      </c>
      <c r="D6">
        <f>[1]Input!D6</f>
        <v>79217.141867487226</v>
      </c>
      <c r="E6">
        <f>[1]Input!E6</f>
        <v>70720.613816237645</v>
      </c>
      <c r="F6">
        <f>[1]Input!F6</f>
        <v>63062.106942152292</v>
      </c>
      <c r="G6">
        <f>[1]Input!G6</f>
        <v>72853.433188306692</v>
      </c>
      <c r="H6">
        <f>[1]Input!H6</f>
        <v>56903.778324285537</v>
      </c>
      <c r="I6">
        <f>[1]Input!I6</f>
        <v>47547.756704541753</v>
      </c>
      <c r="J6">
        <f>[1]Input!J6</f>
        <v>41395.24242643061</v>
      </c>
      <c r="K6">
        <f>[1]Input!K6</f>
        <v>47547.391123220274</v>
      </c>
      <c r="L6">
        <f>[1]Input!L6</f>
        <v>49500.780898832629</v>
      </c>
      <c r="O6" t="s">
        <v>70</v>
      </c>
      <c r="P6" s="38">
        <f>(SUMIF($C:$C,"*EMHV*",D:D))</f>
        <v>5592.2731215018648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9597.4</v>
      </c>
      <c r="T6" s="38">
        <f t="shared" si="8"/>
        <v>12181.8</v>
      </c>
      <c r="U6" s="38">
        <f t="shared" si="8"/>
        <v>14426.399999999998</v>
      </c>
      <c r="V6" s="38">
        <f t="shared" si="8"/>
        <v>16671</v>
      </c>
      <c r="W6" s="38">
        <f t="shared" si="8"/>
        <v>18915.650000000005</v>
      </c>
      <c r="X6" s="38">
        <f t="shared" si="8"/>
        <v>21160.299999999981</v>
      </c>
      <c r="Z6" s="38"/>
      <c r="AA6" s="38" t="s">
        <v>70</v>
      </c>
      <c r="AB6" s="38">
        <f>(SUMIF($C:$C,"*EMHV*",D:D))*0.0385</f>
        <v>215.30251517782179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369.49989999999997</v>
      </c>
      <c r="AF6" s="38">
        <f t="shared" si="9"/>
        <v>468.99929999999995</v>
      </c>
      <c r="AG6" s="38">
        <f t="shared" si="9"/>
        <v>555.41639999999995</v>
      </c>
      <c r="AH6" s="38">
        <f t="shared" si="9"/>
        <v>641.83349999999996</v>
      </c>
      <c r="AI6" s="38">
        <f t="shared" si="9"/>
        <v>728.25252500000022</v>
      </c>
      <c r="AJ6" s="38">
        <f t="shared" si="9"/>
        <v>814.67154999999923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RNW_BIO_ETBE</v>
      </c>
      <c r="D7">
        <f>[1]Input!D7</f>
        <v>6544.0247629663354</v>
      </c>
      <c r="E7">
        <f>[1]Input!E7</f>
        <v>5842.1376630805034</v>
      </c>
      <c r="F7">
        <f>[1]Input!F7</f>
        <v>5209.4783995691023</v>
      </c>
      <c r="G7">
        <f>[1]Input!G7</f>
        <v>6018.3270894688121</v>
      </c>
      <c r="H7">
        <f>[1]Input!H7</f>
        <v>4965.1976494210103</v>
      </c>
      <c r="I7">
        <f>[1]Input!I7</f>
        <v>3927.8581625491001</v>
      </c>
      <c r="J7">
        <f>[1]Input!J7</f>
        <v>3419.6069830529641</v>
      </c>
      <c r="K7">
        <f>[1]Input!K7</f>
        <v>3927.8279623529802</v>
      </c>
      <c r="L7">
        <f>[1]Input!L7</f>
        <v>4089.1949438166071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0.32963107517159657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RNW_BIO_ETH</v>
      </c>
      <c r="D8">
        <f>[1]Input!D8</f>
        <v>344.42235594559662</v>
      </c>
      <c r="E8">
        <f>[1]Input!E8</f>
        <v>307.48092963581593</v>
      </c>
      <c r="F8">
        <f>[1]Input!F8</f>
        <v>274.18307366153181</v>
      </c>
      <c r="G8">
        <f>[1]Input!G8</f>
        <v>316.75405734046387</v>
      </c>
      <c r="H8">
        <f>[1]Input!H8</f>
        <v>3462.5720449909682</v>
      </c>
      <c r="I8">
        <f>[1]Input!I8</f>
        <v>206.72937697626841</v>
      </c>
      <c r="J8">
        <f>[1]Input!J8</f>
        <v>179.97931489752429</v>
      </c>
      <c r="K8">
        <f>[1]Input!K8</f>
        <v>206.727787492262</v>
      </c>
      <c r="L8">
        <f>[1]Input!L8</f>
        <v>215.22078651666359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TRA_FT_HFO</v>
      </c>
      <c r="C9" t="str">
        <f>[1]Input!C9</f>
        <v>PRI_OIL_HFO</v>
      </c>
      <c r="D9" s="38">
        <f>[1]Input!D9</f>
        <v>66.912345640312438</v>
      </c>
      <c r="E9" s="38">
        <f>[1]Input!E9</f>
        <v>102.5820087418906</v>
      </c>
      <c r="F9" s="38">
        <f>[1]Input!F9</f>
        <v>102.5820087418906</v>
      </c>
      <c r="G9" s="38">
        <f>[1]Input!G9</f>
        <v>102.5820087418906</v>
      </c>
      <c r="H9" s="38">
        <f>[1]Input!H9</f>
        <v>6.639764936336924</v>
      </c>
      <c r="I9" s="38">
        <f>[1]Input!I9</f>
        <v>0</v>
      </c>
      <c r="J9" s="38">
        <f>[1]Input!J9</f>
        <v>0</v>
      </c>
      <c r="K9" s="38">
        <f>[1]Input!K9</f>
        <v>0</v>
      </c>
      <c r="L9" s="38">
        <f>[1]Input!L9</f>
        <v>0</v>
      </c>
      <c r="N9" t="s">
        <v>8</v>
      </c>
      <c r="O9" t="s">
        <v>140</v>
      </c>
      <c r="P9" s="38">
        <f>(SUMIF($C:$C,"*NGA*",D:D))</f>
        <v>10.38164779160708</v>
      </c>
      <c r="Q9" s="38">
        <f t="shared" ref="Q9:X9" si="14">(SUMIF($C:$C,"*NGA*",E:E))</f>
        <v>4.5419709088280964</v>
      </c>
      <c r="R9" s="38">
        <f t="shared" si="14"/>
        <v>0</v>
      </c>
      <c r="S9" s="38">
        <f t="shared" si="14"/>
        <v>17.52352150537634</v>
      </c>
      <c r="T9" s="38">
        <f t="shared" si="14"/>
        <v>14.018817204301079</v>
      </c>
      <c r="U9" s="38">
        <f t="shared" si="14"/>
        <v>10.514112903225801</v>
      </c>
      <c r="V9" s="38">
        <f t="shared" si="14"/>
        <v>7.009408602150538</v>
      </c>
      <c r="W9" s="38">
        <f t="shared" si="14"/>
        <v>3.504704301075269</v>
      </c>
      <c r="X9" s="38">
        <f t="shared" si="14"/>
        <v>18.005418346774189</v>
      </c>
      <c r="Z9" s="38" t="s">
        <v>8</v>
      </c>
      <c r="AA9" s="38" t="s">
        <v>140</v>
      </c>
      <c r="AB9" s="38">
        <f>(SUMIF($C:$C,"*NGA*",D:D))</f>
        <v>10.38164779160708</v>
      </c>
      <c r="AC9" s="38">
        <f t="shared" ref="AC9:AJ9" si="15">(SUMIF($C:$C,"*NGA*",E:E))</f>
        <v>4.5419709088280964</v>
      </c>
      <c r="AD9" s="38">
        <f t="shared" si="15"/>
        <v>0</v>
      </c>
      <c r="AE9" s="38">
        <f t="shared" si="15"/>
        <v>17.52352150537634</v>
      </c>
      <c r="AF9" s="38">
        <f t="shared" si="15"/>
        <v>14.018817204301079</v>
      </c>
      <c r="AG9" s="38">
        <f t="shared" si="15"/>
        <v>10.514112903225801</v>
      </c>
      <c r="AH9" s="38">
        <f t="shared" si="15"/>
        <v>7.009408602150538</v>
      </c>
      <c r="AI9" s="38">
        <f t="shared" si="15"/>
        <v>3.504704301075269</v>
      </c>
      <c r="AJ9" s="38">
        <f t="shared" si="15"/>
        <v>18.005418346774189</v>
      </c>
    </row>
    <row r="10" spans="1:36">
      <c r="A10">
        <f>[1]Input!A10</f>
        <v>8</v>
      </c>
      <c r="B10" t="str">
        <f>[1]Input!B10</f>
        <v>TRA_FT_JTK</v>
      </c>
      <c r="C10" t="str">
        <f>[1]Input!C10</f>
        <v>PRI_OIL_KER_kt</v>
      </c>
      <c r="D10" s="13">
        <f>D7/SUM(D6:D9)</f>
        <v>7.5940986530621063E-2</v>
      </c>
      <c r="E10" s="13">
        <f t="shared" ref="E10:L10" si="16">E7/SUM(E6:E9)</f>
        <v>7.5898714465316611E-2</v>
      </c>
      <c r="F10" s="13">
        <f t="shared" si="16"/>
        <v>7.588643233790443E-2</v>
      </c>
      <c r="G10" s="13">
        <f>G7/SUM(G6:G9)</f>
        <v>7.5901675811990574E-2</v>
      </c>
      <c r="H10" s="13">
        <f t="shared" si="16"/>
        <v>7.599227676566675E-2</v>
      </c>
      <c r="I10" s="13">
        <f t="shared" si="16"/>
        <v>7.5999999999999984E-2</v>
      </c>
      <c r="J10" s="13">
        <f t="shared" si="16"/>
        <v>7.6000000000000012E-2</v>
      </c>
      <c r="K10" s="13">
        <f t="shared" si="16"/>
        <v>7.6000000000000012E-2</v>
      </c>
      <c r="L10" s="13">
        <f t="shared" si="16"/>
        <v>7.5999999999999984E-2</v>
      </c>
      <c r="O10" t="s">
        <v>141</v>
      </c>
      <c r="P10" s="38">
        <f>(SUMIF($C:$C,"*BIO_GAS*",D:D))</f>
        <v>0</v>
      </c>
      <c r="Q10" s="38">
        <f t="shared" ref="Q10:X10" si="17">(SUMIF($C:$C,"*BIO_GAS*",E:E))</f>
        <v>0.64885298697544203</v>
      </c>
      <c r="R10" s="38">
        <f t="shared" si="17"/>
        <v>0</v>
      </c>
      <c r="S10" s="38">
        <f t="shared" si="17"/>
        <v>8.761760752688172</v>
      </c>
      <c r="T10" s="38">
        <f t="shared" si="17"/>
        <v>12.26646505376344</v>
      </c>
      <c r="U10" s="38">
        <f t="shared" si="17"/>
        <v>15.77116935483871</v>
      </c>
      <c r="V10" s="38">
        <f t="shared" si="17"/>
        <v>19.27587365591398</v>
      </c>
      <c r="W10" s="38">
        <f t="shared" si="17"/>
        <v>22.780577956989251</v>
      </c>
      <c r="X10" s="38">
        <f t="shared" si="17"/>
        <v>8.2798639112903221</v>
      </c>
      <c r="Z10" s="38"/>
      <c r="AA10" s="38" t="s">
        <v>141</v>
      </c>
      <c r="AB10" s="38">
        <f>(SUMIF($C:$C,"*BIO_GAS*",D:D))</f>
        <v>0</v>
      </c>
      <c r="AC10" s="38">
        <f t="shared" ref="AC10:AJ10" si="18">(SUMIF($C:$C,"*BIO_GAS*",E:E))</f>
        <v>0.64885298697544203</v>
      </c>
      <c r="AD10" s="38">
        <f t="shared" si="18"/>
        <v>0</v>
      </c>
      <c r="AE10" s="38">
        <f t="shared" si="18"/>
        <v>8.761760752688172</v>
      </c>
      <c r="AF10" s="38">
        <f t="shared" si="18"/>
        <v>12.26646505376344</v>
      </c>
      <c r="AG10" s="38">
        <f t="shared" si="18"/>
        <v>15.77116935483871</v>
      </c>
      <c r="AH10" s="38">
        <f t="shared" si="18"/>
        <v>19.27587365591398</v>
      </c>
      <c r="AI10" s="38">
        <f t="shared" si="18"/>
        <v>22.780577956989251</v>
      </c>
      <c r="AJ10" s="38">
        <f t="shared" si="18"/>
        <v>8.2798639112903221</v>
      </c>
    </row>
    <row r="11" spans="1:36">
      <c r="A11">
        <f>[1]Input!A11</f>
        <v>9</v>
      </c>
      <c r="B11" t="str">
        <f>[1]Input!B11</f>
        <v>TRA_FT_LPG</v>
      </c>
      <c r="C11" t="str">
        <f>[1]Input!C11</f>
        <v>PRI_OIL_LPG</v>
      </c>
      <c r="D11">
        <f>[1]Input!D11</f>
        <v>229.15654743684169</v>
      </c>
      <c r="E11">
        <f>[1]Input!E11</f>
        <v>284.06691109139081</v>
      </c>
      <c r="F11">
        <f>[1]Input!F11</f>
        <v>252.40972550834539</v>
      </c>
      <c r="G11">
        <f>[1]Input!G11</f>
        <v>205.76536830199041</v>
      </c>
      <c r="H11">
        <f>[1]Input!H11</f>
        <v>284.06691109139081</v>
      </c>
      <c r="I11">
        <f>[1]Input!I11</f>
        <v>284.06691109139081</v>
      </c>
      <c r="J11">
        <f>[1]Input!J11</f>
        <v>284.06691109139081</v>
      </c>
      <c r="K11">
        <f>[1]Input!K11</f>
        <v>284.06691109139081</v>
      </c>
      <c r="L11">
        <f>[1]Input!L11</f>
        <v>284.06691109139081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TRA_FT_NGA</v>
      </c>
      <c r="C12" t="str">
        <f>[1]Input!C12</f>
        <v>PRI_GAS_NGA</v>
      </c>
      <c r="D12">
        <f>[1]Input!D12</f>
        <v>10.38164779160708</v>
      </c>
      <c r="E12">
        <f>[1]Input!E12</f>
        <v>4.5419709088280964</v>
      </c>
      <c r="F12">
        <f>[1]Input!F12</f>
        <v>0</v>
      </c>
      <c r="G12">
        <f>[1]Input!G12</f>
        <v>17.52352150537634</v>
      </c>
      <c r="H12">
        <f>[1]Input!H12</f>
        <v>14.018817204301079</v>
      </c>
      <c r="I12">
        <f>[1]Input!I12</f>
        <v>10.514112903225801</v>
      </c>
      <c r="J12">
        <f>[1]Input!J12</f>
        <v>7.009408602150538</v>
      </c>
      <c r="K12">
        <f>[1]Input!K12</f>
        <v>3.504704301075269</v>
      </c>
      <c r="L12">
        <f>[1]Input!L12</f>
        <v>18.005418346774189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RNW_POT_BIO_GAS</v>
      </c>
      <c r="D13">
        <f>[1]Input!D13</f>
        <v>0</v>
      </c>
      <c r="E13">
        <f>[1]Input!E13</f>
        <v>0.64885298697544203</v>
      </c>
      <c r="F13">
        <f>[1]Input!F13</f>
        <v>0</v>
      </c>
      <c r="G13">
        <f>[1]Input!G13</f>
        <v>8.761760752688172</v>
      </c>
      <c r="H13">
        <f>[1]Input!H13</f>
        <v>12.26646505376344</v>
      </c>
      <c r="I13">
        <f>[1]Input!I13</f>
        <v>15.77116935483871</v>
      </c>
      <c r="J13">
        <f>[1]Input!J13</f>
        <v>19.27587365591398</v>
      </c>
      <c r="K13">
        <f>[1]Input!K13</f>
        <v>22.780577956989251</v>
      </c>
      <c r="L13">
        <f>[1]Input!L13</f>
        <v>8.2798639112903221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1748.4820537726089</v>
      </c>
      <c r="U13" s="38">
        <f t="shared" si="23"/>
        <v>1764.371270141469</v>
      </c>
      <c r="V13" s="38">
        <f t="shared" si="23"/>
        <v>1798.57440055554</v>
      </c>
      <c r="W13" s="38">
        <f t="shared" si="23"/>
        <v>1804.005479257806</v>
      </c>
      <c r="X13" s="38">
        <f t="shared" si="23"/>
        <v>1462.0535375164541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1748.4820537726089</v>
      </c>
      <c r="AG13" s="38">
        <f t="shared" si="24"/>
        <v>1764.371270141469</v>
      </c>
      <c r="AH13" s="38">
        <f t="shared" si="24"/>
        <v>1798.57440055554</v>
      </c>
      <c r="AI13" s="38">
        <f t="shared" si="24"/>
        <v>1804.005479257806</v>
      </c>
      <c r="AJ13" s="38">
        <f t="shared" si="24"/>
        <v>1462.0535375164541</v>
      </c>
    </row>
    <row r="14" spans="1:36">
      <c r="A14">
        <f>[1]Input!A14</f>
        <v>12</v>
      </c>
      <c r="B14" t="str">
        <f>[1]Input!B14</f>
        <v>TRA_FT_AMM_ELCSYS_CU</v>
      </c>
      <c r="C14" t="str">
        <f>[1]Input!C14</f>
        <v>HH2_WE_CU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0</v>
      </c>
      <c r="I14">
        <f>[1]Input!I14</f>
        <v>8.9205098912610636E-2</v>
      </c>
      <c r="J14">
        <f>[1]Input!J14</f>
        <v>0.63399859242193457</v>
      </c>
      <c r="K14">
        <f>[1]Input!K14</f>
        <v>4.0404350354097689</v>
      </c>
      <c r="L14">
        <f>[1]Input!L14</f>
        <v>23.808456014546291</v>
      </c>
      <c r="P14" s="38"/>
    </row>
    <row r="15" spans="1:36">
      <c r="A15">
        <f>[1]Input!A15</f>
        <v>13</v>
      </c>
      <c r="B15" t="str">
        <f>[1]Input!B15</f>
        <v>TRA_FT_AMM_ELCSYS_DT</v>
      </c>
      <c r="C15" t="str">
        <f>[1]Input!C15</f>
        <v>HH2_WE_DT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0</v>
      </c>
      <c r="I15">
        <f>[1]Input!I15</f>
        <v>1.5131958327606901E-2</v>
      </c>
      <c r="J15">
        <f>[1]Input!J15</f>
        <v>1.5131958327606901E-2</v>
      </c>
      <c r="K15">
        <f>[1]Input!K15</f>
        <v>0</v>
      </c>
      <c r="L15">
        <f>[1]Input!L15</f>
        <v>0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TRA_FT_DST_INT</v>
      </c>
      <c r="C16" t="str">
        <f>[1]Input!C16</f>
        <v>PRI_OIL_DST_kt</v>
      </c>
      <c r="D16">
        <f>[1]Input!D16</f>
        <v>1925.0190445097401</v>
      </c>
      <c r="E16">
        <f>[1]Input!E16</f>
        <v>3878.6634593995268</v>
      </c>
      <c r="F16">
        <f>[1]Input!F16</f>
        <v>2109.6004770423378</v>
      </c>
      <c r="G16">
        <f>[1]Input!G16</f>
        <v>3990.8362626645849</v>
      </c>
      <c r="H16">
        <f>[1]Input!H16</f>
        <v>7402.4883720930238</v>
      </c>
      <c r="I16">
        <f>[1]Input!I16</f>
        <v>2280.336705837994</v>
      </c>
      <c r="J16">
        <f>[1]Input!J16</f>
        <v>1668.3603009552801</v>
      </c>
      <c r="K16">
        <f>[1]Input!K16</f>
        <v>1045.3431855500819</v>
      </c>
      <c r="L16">
        <f>[1]Input!L16</f>
        <v>7402.4883720930238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RNW_BIO_EMHV</v>
      </c>
      <c r="D17">
        <f>[1]Input!D17</f>
        <v>1776.9406564705289</v>
      </c>
      <c r="E17">
        <f>[1]Input!E17</f>
        <v>0</v>
      </c>
      <c r="F17">
        <f>[1]Input!F17</f>
        <v>0</v>
      </c>
      <c r="G17">
        <f>[1]Input!G17</f>
        <v>0</v>
      </c>
      <c r="H17">
        <f>[1]Input!H17</f>
        <v>0</v>
      </c>
      <c r="I17">
        <f>[1]Input!I17</f>
        <v>5720.8447181549664</v>
      </c>
      <c r="J17">
        <f>[1]Input!J17</f>
        <v>6404.3508326992987</v>
      </c>
      <c r="K17">
        <f>[1]Input!K17</f>
        <v>7100.1881304245844</v>
      </c>
      <c r="L17">
        <f>[1]Input!L17</f>
        <v>0</v>
      </c>
    </row>
    <row r="18" spans="1:23">
      <c r="A18">
        <f>[1]Input!A18</f>
        <v>16</v>
      </c>
      <c r="B18" t="str">
        <f>[1]Input!B18</f>
        <v>TRA_FT_HFO_INT</v>
      </c>
      <c r="C18" t="str">
        <f>[1]Input!C18</f>
        <v>PRI_OIL_HFO</v>
      </c>
      <c r="D18">
        <f>[1]Input!D18</f>
        <v>1811.4704259711821</v>
      </c>
      <c r="E18">
        <f>[1]Input!E18</f>
        <v>1857.8</v>
      </c>
      <c r="F18">
        <f>[1]Input!F18</f>
        <v>1772.368108473762</v>
      </c>
      <c r="G18">
        <f>[1]Input!G18</f>
        <v>1857.8</v>
      </c>
      <c r="H18">
        <f>[1]Input!H18</f>
        <v>1741.842288836272</v>
      </c>
      <c r="I18">
        <f>[1]Input!I18</f>
        <v>1764.371270141469</v>
      </c>
      <c r="J18">
        <f>[1]Input!J18</f>
        <v>1798.57440055554</v>
      </c>
      <c r="K18">
        <f>[1]Input!K18</f>
        <v>1804.005479257806</v>
      </c>
      <c r="L18">
        <f>[1]Input!L18</f>
        <v>1462.0535375164541</v>
      </c>
    </row>
    <row r="19" spans="1:23">
      <c r="A19">
        <f>[1]Input!A19</f>
        <v>17</v>
      </c>
      <c r="B19" t="str">
        <f>[1]Input!B19</f>
        <v>TRA_FT_AMM_INT_ELCSYS_CU</v>
      </c>
      <c r="C19" t="str">
        <f>[1]Input!C19</f>
        <v>HH2_WE_CU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0.81844767271474861</v>
      </c>
      <c r="J19">
        <f>[1]Input!J19</f>
        <v>5.8098498735082984</v>
      </c>
      <c r="K19">
        <f>[1]Input!K19</f>
        <v>37.043450785954292</v>
      </c>
      <c r="L19">
        <f>[1]Input!L19</f>
        <v>217.9344622881691</v>
      </c>
      <c r="V19" s="41"/>
      <c r="W19" s="42"/>
    </row>
    <row r="20" spans="1:23">
      <c r="A20">
        <f>[1]Input!A20</f>
        <v>18</v>
      </c>
      <c r="B20" t="str">
        <f>[1]Input!B20</f>
        <v>TRA_FT_AMM_INT_ELCSYS_DT</v>
      </c>
      <c r="C20" t="str">
        <f>[1]Input!C20</f>
        <v>HH2_WE_DT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</v>
      </c>
      <c r="I20">
        <f>[1]Input!I20</f>
        <v>0.1387334643821726</v>
      </c>
      <c r="J20">
        <f>[1]Input!J20</f>
        <v>0.1387334643821726</v>
      </c>
      <c r="K20">
        <f>[1]Input!K20</f>
        <v>0</v>
      </c>
      <c r="L20">
        <f>[1]Input!L20</f>
        <v>0</v>
      </c>
      <c r="V20" s="41"/>
      <c r="W20" s="41"/>
    </row>
    <row r="21" spans="1:23">
      <c r="A21">
        <f>[1]Input!A21</f>
        <v>0</v>
      </c>
      <c r="B21">
        <f>[1]Input!B21</f>
        <v>0</v>
      </c>
      <c r="C21">
        <f>[1]Input!C21</f>
        <v>0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</v>
      </c>
      <c r="I21">
        <f>[1]Input!I21</f>
        <v>0</v>
      </c>
      <c r="J21">
        <f>[1]Input!J21</f>
        <v>0</v>
      </c>
      <c r="K21">
        <f>[1]Input!K21</f>
        <v>0</v>
      </c>
      <c r="L21">
        <f>[1]Input!L21</f>
        <v>0</v>
      </c>
      <c r="V21" s="41"/>
      <c r="W21" s="41"/>
    </row>
    <row r="22" spans="1:23">
      <c r="A22">
        <f>[1]Input!A22</f>
        <v>0</v>
      </c>
      <c r="B22">
        <f>[1]Input!B22</f>
        <v>0</v>
      </c>
      <c r="C22">
        <f>[1]Input!C22</f>
        <v>0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</v>
      </c>
      <c r="J22">
        <f>[1]Input!J22</f>
        <v>0</v>
      </c>
      <c r="K22">
        <f>[1]Input!K22</f>
        <v>0</v>
      </c>
      <c r="L22">
        <f>[1]Input!L22</f>
        <v>0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887.20983992409595</v>
      </c>
      <c r="P2" s="3">
        <f t="shared" ref="P2:W2" si="0">(SUMIF($B:$B,"*CAR*GSL*",D:D))</f>
        <v>907.76851897033043</v>
      </c>
      <c r="Q2" s="3">
        <f t="shared" si="0"/>
        <v>953.3357285355645</v>
      </c>
      <c r="R2" s="3">
        <f t="shared" si="0"/>
        <v>1094.411666715499</v>
      </c>
      <c r="S2" s="3">
        <f t="shared" si="0"/>
        <v>694.03016266926397</v>
      </c>
      <c r="T2" s="3">
        <f t="shared" si="0"/>
        <v>268.6401281040304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5.1492973046371091</v>
      </c>
      <c r="E3" s="7">
        <f>[2]Activity_TRA!E3</f>
        <v>0</v>
      </c>
      <c r="F3" s="7">
        <f>[2]Activity_TRA!F3</f>
        <v>26.074999999999999</v>
      </c>
      <c r="G3" s="7">
        <f>[2]Activity_TRA!G3</f>
        <v>26.07500000000001</v>
      </c>
      <c r="H3" s="7">
        <f>[2]Activity_TRA!H3</f>
        <v>26.07500000000001</v>
      </c>
      <c r="I3" s="7">
        <f>[2]Activity_TRA!I3</f>
        <v>26.07500000000001</v>
      </c>
      <c r="J3" s="7">
        <f>[2]Activity_TRA!J3</f>
        <v>26.074999999999999</v>
      </c>
      <c r="K3" s="7">
        <f>[2]Activity_TRA!K3</f>
        <v>26.074999999999999</v>
      </c>
      <c r="N3" s="2" t="s">
        <v>12</v>
      </c>
      <c r="O3" s="3">
        <f>(SUMIF($B:$B,"*CAR*DST*",C:C))</f>
        <v>424.41341007590427</v>
      </c>
      <c r="P3" s="3">
        <f t="shared" ref="P3:W3" si="1">(SUMIF($B:$B,"*CAR*DST*",D:D))</f>
        <v>430.26779442966972</v>
      </c>
      <c r="Q3" s="3">
        <f t="shared" si="1"/>
        <v>387.99191280637478</v>
      </c>
      <c r="R3" s="3">
        <f t="shared" si="1"/>
        <v>306.41864341787868</v>
      </c>
      <c r="S3" s="3">
        <f t="shared" si="1"/>
        <v>164.81096782250961</v>
      </c>
      <c r="T3" s="3">
        <f t="shared" si="1"/>
        <v>44.545649445803271</v>
      </c>
      <c r="U3" s="3">
        <f t="shared" si="1"/>
        <v>24.217422349269182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229.15654743684169</v>
      </c>
      <c r="D4" s="7">
        <f>[2]Activity_TRA!D4</f>
        <v>284.06691109139081</v>
      </c>
      <c r="E4" s="7">
        <f>[2]Activity_TRA!E4</f>
        <v>252.4097255083453</v>
      </c>
      <c r="F4" s="7">
        <f>[2]Activity_TRA!F4</f>
        <v>205.76536830199041</v>
      </c>
      <c r="G4" s="7">
        <f>[2]Activity_TRA!G4</f>
        <v>284.06691109139081</v>
      </c>
      <c r="H4" s="7">
        <f>[2]Activity_TRA!H4</f>
        <v>284.06691109139081</v>
      </c>
      <c r="I4" s="7">
        <f>[2]Activity_TRA!I4</f>
        <v>284.06691109139081</v>
      </c>
      <c r="J4" s="7">
        <f>[2]Activity_TRA!J4</f>
        <v>284.06691109139081</v>
      </c>
      <c r="K4" s="7">
        <f>[2]Activity_TRA!K4</f>
        <v>284.06691109139081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76.226551299846989</v>
      </c>
      <c r="T4" s="3">
        <f t="shared" si="2"/>
        <v>101.52581675332139</v>
      </c>
      <c r="U4" s="3">
        <f t="shared" si="2"/>
        <v>101.1285696971227</v>
      </c>
      <c r="V4" s="3">
        <f t="shared" si="2"/>
        <v>98.85621295135482</v>
      </c>
      <c r="W4" s="3">
        <f t="shared" si="2"/>
        <v>96.804400474198061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3651.2213953792698</v>
      </c>
      <c r="D5" s="7">
        <f>[2]Activity_TRA!D5</f>
        <v>3259.6053350692841</v>
      </c>
      <c r="E5" s="7">
        <f>[2]Activity_TRA!E5</f>
        <v>2906.614763885897</v>
      </c>
      <c r="F5" s="7">
        <f>[2]Activity_TRA!F5</f>
        <v>3357.9097618662558</v>
      </c>
      <c r="G5" s="7">
        <f>[2]Activity_TRA!G5</f>
        <v>2719.0990285381899</v>
      </c>
      <c r="H5" s="7">
        <f>[2]Activity_TRA!H5</f>
        <v>2191.5381253254218</v>
      </c>
      <c r="I5" s="7">
        <f>[2]Activity_TRA!I5</f>
        <v>1907.960717228656</v>
      </c>
      <c r="J5" s="7">
        <f>[2]Activity_TRA!J5</f>
        <v>2191.5212752054699</v>
      </c>
      <c r="K5" s="7">
        <f>[2]Activity_TRA!K5</f>
        <v>2281.5555578631502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9.4508837500000009</v>
      </c>
      <c r="W5" s="3">
        <f t="shared" si="3"/>
        <v>9.4508837500000009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9053.4806115435786</v>
      </c>
      <c r="D6" s="7">
        <f>[2]Activity_TRA!D6</f>
        <v>9421.3158950974321</v>
      </c>
      <c r="E6" s="7">
        <f>[2]Activity_TRA!E6</f>
        <v>9086.3333606789965</v>
      </c>
      <c r="F6" s="7">
        <f>[2]Activity_TRA!F6</f>
        <v>9421.3158950974339</v>
      </c>
      <c r="G6" s="7">
        <f>[2]Activity_TRA!G6</f>
        <v>8664.0897729553981</v>
      </c>
      <c r="H6" s="7">
        <f>[2]Activity_TRA!H6</f>
        <v>7957.8338514840962</v>
      </c>
      <c r="I6" s="7">
        <f>[2]Activity_TRA!I6</f>
        <v>6962.5087601961886</v>
      </c>
      <c r="J6" s="7">
        <f>[2]Activity_TRA!J6</f>
        <v>6331.9053581282851</v>
      </c>
      <c r="K6" s="7">
        <f>[2]Activity_TRA!K6</f>
        <v>2346.808792140906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171.6059592945771</v>
      </c>
      <c r="G7" s="7">
        <f>[2]Activity_TRA!G7</f>
        <v>318.30700000000002</v>
      </c>
      <c r="H7" s="7">
        <f>[2]Activity_TRA!H7</f>
        <v>318.30700000000007</v>
      </c>
      <c r="I7" s="7">
        <f>[2]Activity_TRA!I7</f>
        <v>318.30700000000002</v>
      </c>
      <c r="J7" s="7">
        <f>[2]Activity_TRA!J7</f>
        <v>318.30700000000002</v>
      </c>
      <c r="K7" s="7">
        <f>[2]Activity_TRA!K7</f>
        <v>318.30700000000002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1009.472190698074</v>
      </c>
      <c r="V7" s="3">
        <f t="shared" si="5"/>
        <v>1347.748753690923</v>
      </c>
      <c r="W7" s="3">
        <f t="shared" si="5"/>
        <v>1525.9925833227719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416.23713460601641</v>
      </c>
      <c r="J8" s="7">
        <f>[2]Activity_TRA!J8</f>
        <v>431.83380268843848</v>
      </c>
      <c r="K8" s="7">
        <f>[2]Activity_TRA!K8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297</v>
      </c>
      <c r="T8" s="3">
        <f t="shared" si="6"/>
        <v>451.32330303145812</v>
      </c>
      <c r="U8" s="3">
        <f t="shared" si="6"/>
        <v>451.32330303145812</v>
      </c>
      <c r="V8" s="3">
        <f t="shared" si="6"/>
        <v>154.3233030314581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6.639764936336924</v>
      </c>
      <c r="H9" s="7">
        <f>[2]Activity_TRA!H9</f>
        <v>0</v>
      </c>
      <c r="I9" s="7">
        <f>[2]Activity_TRA!I9</f>
        <v>0</v>
      </c>
      <c r="J9" s="7">
        <f>[2]Activity_TRA!J9</f>
        <v>0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1741.842288836272</v>
      </c>
      <c r="H10" s="7">
        <f>[2]Activity_TRA!H10</f>
        <v>1764.3712701414679</v>
      </c>
      <c r="I10" s="7">
        <f>[2]Activity_TRA!I10</f>
        <v>1798.57440055554</v>
      </c>
      <c r="J10" s="7">
        <f>[2]Activity_TRA!J10</f>
        <v>1804.005479257806</v>
      </c>
      <c r="K10" s="7">
        <f>[2]Activity_TRA!K10</f>
        <v>1462.0535375164541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</v>
      </c>
      <c r="E11" s="7">
        <f>[2]Activity_TRA!E11</f>
        <v>225.51300000000009</v>
      </c>
      <c r="F11" s="7">
        <f>[2]Activity_TRA!F11</f>
        <v>227.65034989787031</v>
      </c>
      <c r="G11" s="7">
        <f>[2]Activity_TRA!G11</f>
        <v>395.9327758165054</v>
      </c>
      <c r="H11" s="7">
        <f>[2]Activity_TRA!H11</f>
        <v>611.79441205145542</v>
      </c>
      <c r="I11" s="7">
        <f>[2]Activity_TRA!I11</f>
        <v>904.00825067182052</v>
      </c>
      <c r="J11" s="7">
        <f>[2]Activity_TRA!J11</f>
        <v>1008.969103578297</v>
      </c>
      <c r="K11" s="7">
        <f>[2]Activity_TRA!K11</f>
        <v>1744.0307600254309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0</v>
      </c>
      <c r="F16" s="7">
        <f>[2]Activity_TRA!F16</f>
        <v>0</v>
      </c>
      <c r="G16" s="7">
        <f>[2]Activity_TRA!G16</f>
        <v>0</v>
      </c>
      <c r="H16" s="7">
        <f>[2]Activity_TRA!H16</f>
        <v>4.6206236627768002E-2</v>
      </c>
      <c r="I16" s="7">
        <f>[2]Activity_TRA!I16</f>
        <v>0.32839702371518181</v>
      </c>
      <c r="J16" s="7">
        <f>[2]Activity_TRA!J16</f>
        <v>2.0928545520493298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7.8380143696930131E-3</v>
      </c>
      <c r="F17" s="7">
        <f>[2]Activity_TRA!F17</f>
        <v>0</v>
      </c>
      <c r="G17" s="7">
        <f>[2]Activity_TRA!G17</f>
        <v>0</v>
      </c>
      <c r="H17" s="7">
        <f>[2]Activity_TRA!H17</f>
        <v>7.8380143696930131E-3</v>
      </c>
      <c r="I17" s="7">
        <f>[2]Activity_TRA!I17</f>
        <v>7.8380143696930131E-3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0.42393750238370681</v>
      </c>
      <c r="I18" s="7">
        <f>[2]Activity_TRA!I18</f>
        <v>3.0093716760531741</v>
      </c>
      <c r="J18" s="7">
        <f>[2]Activity_TRA!J18</f>
        <v>19.187675070028011</v>
      </c>
      <c r="K18" s="7">
        <f>[2]Activity_TRA!K18</f>
        <v>112.8851540616247</v>
      </c>
      <c r="M18" s="2" t="s">
        <v>24</v>
      </c>
      <c r="N18" s="2" t="s">
        <v>12</v>
      </c>
      <c r="O18" s="3">
        <f>(SUMIF($B:$B,"*BUS*DST*",C:C))</f>
        <v>38.056000000000019</v>
      </c>
      <c r="P18" s="3">
        <f t="shared" ref="P18:W18" si="16">(SUMIF($B:$B,"*BUS*DST*",D:D))</f>
        <v>39.586170799999998</v>
      </c>
      <c r="Q18" s="3">
        <f t="shared" si="16"/>
        <v>40.174727038121731</v>
      </c>
      <c r="R18" s="3">
        <f t="shared" si="16"/>
        <v>43.050472431863042</v>
      </c>
      <c r="S18" s="3">
        <f t="shared" si="16"/>
        <v>42.508239394041908</v>
      </c>
      <c r="T18" s="3">
        <f t="shared" si="16"/>
        <v>32.270568594042523</v>
      </c>
      <c r="U18" s="3">
        <f t="shared" si="16"/>
        <v>22.974512355920211</v>
      </c>
      <c r="V18" s="3">
        <f t="shared" si="16"/>
        <v>20.098766962178349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7.1860816944024228E-2</v>
      </c>
      <c r="I19" s="7">
        <f>[2]Activity_TRA!I19</f>
        <v>7.1860816944024228E-2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1.2520000000000009</v>
      </c>
      <c r="P19" s="3">
        <f t="shared" ref="P19:W19" si="17">(SUMIF($B:$B,"*BUS*LPG*",D:D))</f>
        <v>1.4827999999999999</v>
      </c>
      <c r="Q19" s="3">
        <f t="shared" si="17"/>
        <v>1.4827999999998389</v>
      </c>
      <c r="R19" s="3">
        <f t="shared" si="17"/>
        <v>0.93600000000000005</v>
      </c>
      <c r="S19" s="3">
        <f t="shared" si="17"/>
        <v>0.23079999999999859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0.18199999999999991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19.641876772230709</v>
      </c>
      <c r="V22" s="3">
        <f t="shared" si="20"/>
        <v>24.680562634895981</v>
      </c>
      <c r="W22" s="3">
        <f t="shared" si="20"/>
        <v>50.064803250782361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5.1527295838509186</v>
      </c>
      <c r="U23" s="3">
        <f t="shared" si="21"/>
        <v>4.9957295838511184</v>
      </c>
      <c r="V23" s="3">
        <f t="shared" si="21"/>
        <v>4.0179095838508729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216.21599638865689</v>
      </c>
      <c r="S25" s="3">
        <f t="shared" si="23"/>
        <v>223.03234076939609</v>
      </c>
      <c r="T25" s="3">
        <f t="shared" si="23"/>
        <v>228.97845164630891</v>
      </c>
      <c r="U25" s="3">
        <f t="shared" si="23"/>
        <v>226.85301893779089</v>
      </c>
      <c r="V25" s="3">
        <f t="shared" si="23"/>
        <v>211.18554246620161</v>
      </c>
      <c r="W25" s="3">
        <f t="shared" si="23"/>
        <v>72.595048995169478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7.8090000000000006E-4</v>
      </c>
      <c r="G27" s="7">
        <f>[2]Activity_TRA!G27</f>
        <v>3.9044999999999998E-4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0.96216749999999995</v>
      </c>
      <c r="T27" s="3">
        <f t="shared" si="25"/>
        <v>0.96216749999999995</v>
      </c>
      <c r="U27" s="3">
        <f t="shared" si="25"/>
        <v>0.96216749999999995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7.1842799999999804E-2</v>
      </c>
      <c r="E28" s="7">
        <f>[2]Activity_TRA!E28</f>
        <v>5.3882100000000002E-2</v>
      </c>
      <c r="F28" s="7">
        <f>[2]Activity_TRA!F28</f>
        <v>3.5921399999999992E-2</v>
      </c>
      <c r="G28" s="7">
        <f>[2]Activity_TRA!G28</f>
        <v>1.7960699999999989E-2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2.005235653293699</v>
      </c>
      <c r="F29" s="7">
        <f>[2]Activity_TRA!F29</f>
        <v>0.74419769999999985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4.4013224817742786</v>
      </c>
      <c r="W29" s="3">
        <f t="shared" si="27"/>
        <v>59.199999999999982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0.35324539866406879</v>
      </c>
      <c r="D31" s="7">
        <f>[2]Activity_TRA!D31</f>
        <v>0.45356322756703288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0.68999999999996919</v>
      </c>
      <c r="U31" s="3">
        <f t="shared" si="29"/>
        <v>0.68999999999996919</v>
      </c>
      <c r="V31" s="3">
        <f t="shared" si="29"/>
        <v>0.68999999999996919</v>
      </c>
      <c r="W31" s="3">
        <f t="shared" si="29"/>
        <v>54.491513037911247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131.62104000000011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193.62802522750701</v>
      </c>
      <c r="T33" s="3">
        <f t="shared" si="31"/>
        <v>135.37994782406091</v>
      </c>
      <c r="U33" s="3">
        <f t="shared" si="31"/>
        <v>64.807264570776937</v>
      </c>
      <c r="V33" s="3">
        <f t="shared" si="31"/>
        <v>47.977424192549563</v>
      </c>
      <c r="W33" s="3">
        <f t="shared" si="31"/>
        <v>12.399416896694181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0</v>
      </c>
      <c r="T36" s="3">
        <f t="shared" si="34"/>
        <v>57.1</v>
      </c>
      <c r="U36" s="3">
        <f t="shared" si="34"/>
        <v>132</v>
      </c>
      <c r="V36" s="3">
        <f t="shared" si="34"/>
        <v>152.68158196089539</v>
      </c>
      <c r="W36" s="3">
        <f t="shared" si="34"/>
        <v>198.11226527846259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6.4999999999999991</v>
      </c>
      <c r="U38" s="3">
        <f t="shared" si="36"/>
        <v>6.4999999999999991</v>
      </c>
      <c r="V38" s="3">
        <f t="shared" si="36"/>
        <v>6.4999999999999991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0.72799999999999987</v>
      </c>
      <c r="D39" s="7">
        <f>[2]Activity_TRA!D39</f>
        <v>0.36399999999999988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8.7074999999999978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179.02073633008379</v>
      </c>
      <c r="S40" s="3">
        <f t="shared" si="38"/>
        <v>183.32065370867571</v>
      </c>
      <c r="T40" s="3">
        <f t="shared" si="38"/>
        <v>180.63176851530091</v>
      </c>
      <c r="U40" s="3">
        <f t="shared" si="38"/>
        <v>131.15841082019429</v>
      </c>
      <c r="V40" s="3">
        <f t="shared" si="38"/>
        <v>117.6614524950288</v>
      </c>
      <c r="W40" s="3">
        <f t="shared" si="38"/>
        <v>24.709587587754619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0.18199999999999991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45.753683700547533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36.899999999999977</v>
      </c>
      <c r="V45" s="3">
        <f t="shared" si="43"/>
        <v>36.051999999999992</v>
      </c>
      <c r="W45" s="3">
        <f t="shared" si="43"/>
        <v>75.985738861578099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11.33362728492591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127.5641899240959</v>
      </c>
      <c r="D54" s="7">
        <f>[2]Activity_TRA!D54</f>
        <v>527.94569397033035</v>
      </c>
      <c r="E54" s="7">
        <f>[2]Activity_TRA!E54</f>
        <v>953.3357285355645</v>
      </c>
      <c r="F54" s="7">
        <f>[2]Activity_TRA!F54</f>
        <v>1094.411666715499</v>
      </c>
      <c r="G54" s="7">
        <f>[2]Activity_TRA!G54</f>
        <v>694.03016266926397</v>
      </c>
      <c r="H54" s="7">
        <f>[2]Activity_TRA!H54</f>
        <v>268.6401281040304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99.331010075904246</v>
      </c>
      <c r="D55" s="7">
        <f>[2]Activity_TRA!D55</f>
        <v>267.72659442966972</v>
      </c>
      <c r="E55" s="7">
        <f>[2]Activity_TRA!E55</f>
        <v>387.99191280637478</v>
      </c>
      <c r="F55" s="7">
        <f>[2]Activity_TRA!F55</f>
        <v>306.41864341787868</v>
      </c>
      <c r="G55" s="7">
        <f>[2]Activity_TRA!G55</f>
        <v>164.81096782250961</v>
      </c>
      <c r="H55" s="7">
        <f>[2]Activity_TRA!H55</f>
        <v>44.545649445803271</v>
      </c>
      <c r="I55" s="7">
        <f>[2]Activity_TRA!I55</f>
        <v>24.217422349269182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76.226551299846989</v>
      </c>
      <c r="H56" s="7">
        <f>[2]Activity_TRA!H56</f>
        <v>101.52581675332139</v>
      </c>
      <c r="I56" s="7">
        <f>[2]Activity_TRA!I56</f>
        <v>101.1285696971227</v>
      </c>
      <c r="J56" s="7">
        <f>[2]Activity_TRA!J56</f>
        <v>98.85621295135482</v>
      </c>
      <c r="K56" s="7">
        <f>[2]Activity_TRA!K56</f>
        <v>96.804400474198061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9.4508837500000009</v>
      </c>
      <c r="K57" s="7">
        <f>[2]Activity_TRA!K57</f>
        <v>9.4508837500000009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7.8090000000000006E-4</v>
      </c>
      <c r="S58" s="6">
        <f t="shared" si="56"/>
        <v>3.9044999999999998E-4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1009.472190698074</v>
      </c>
      <c r="J59" s="7">
        <f>[2]Activity_TRA!J59</f>
        <v>1347.748753690923</v>
      </c>
      <c r="K59" s="7">
        <f>[2]Activity_TRA!K59</f>
        <v>1525.9925833227719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7.1842799999999804E-2</v>
      </c>
      <c r="Q59" s="6">
        <f t="shared" si="57"/>
        <v>5.3882100000000002E-2</v>
      </c>
      <c r="R59" s="6">
        <f t="shared" si="57"/>
        <v>3.5921399999999992E-2</v>
      </c>
      <c r="S59" s="6">
        <f t="shared" si="57"/>
        <v>1.7960699999999989E-2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297</v>
      </c>
      <c r="H60" s="7">
        <f>[2]Activity_TRA!H60</f>
        <v>451.32330303145812</v>
      </c>
      <c r="I60" s="7">
        <f>[2]Activity_TRA!I60</f>
        <v>451.32330303145812</v>
      </c>
      <c r="J60" s="7">
        <f>[2]Activity_TRA!J60</f>
        <v>154.3233030314581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3.9440985084593674</v>
      </c>
      <c r="Q60" s="6">
        <f t="shared" si="58"/>
        <v>3.9134619808427162</v>
      </c>
      <c r="R60" s="6">
        <f t="shared" si="58"/>
        <v>4.3173216559606535</v>
      </c>
      <c r="S60" s="6">
        <f t="shared" si="58"/>
        <v>4.4362907342524256</v>
      </c>
      <c r="T60" s="6">
        <f t="shared" si="58"/>
        <v>4.560914418420654</v>
      </c>
      <c r="U60" s="6">
        <f t="shared" si="58"/>
        <v>4.6666539280100663</v>
      </c>
      <c r="V60" s="6">
        <f t="shared" si="58"/>
        <v>4.7828123187953917</v>
      </c>
      <c r="W60" s="6">
        <f>(SUMIF($B:$B,"*RAIL*PAS*ELC*",K:K))</f>
        <v>4.9070513362052441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20.64100000000002</v>
      </c>
      <c r="D62" s="7">
        <f>[2]Activity_TRA!D62</f>
        <v>30.878670799999998</v>
      </c>
      <c r="E62" s="7">
        <f>[2]Activity_TRA!E62</f>
        <v>40.174727038121731</v>
      </c>
      <c r="F62" s="7">
        <f>[2]Activity_TRA!F62</f>
        <v>43.050472431863042</v>
      </c>
      <c r="G62" s="7">
        <f>[2]Activity_TRA!G62</f>
        <v>42.508239394041908</v>
      </c>
      <c r="H62" s="7">
        <f>[2]Activity_TRA!H62</f>
        <v>32.270568594042523</v>
      </c>
      <c r="I62" s="7">
        <f>[2]Activity_TRA!I62</f>
        <v>22.974512355920211</v>
      </c>
      <c r="J62" s="7">
        <f>[2]Activity_TRA!J62</f>
        <v>20.098766962178349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1.2520000000000009</v>
      </c>
      <c r="D63" s="7">
        <f>[2]Activity_TRA!D63</f>
        <v>1.4827999999999999</v>
      </c>
      <c r="E63" s="7">
        <f>[2]Activity_TRA!E63</f>
        <v>1.4827999999998389</v>
      </c>
      <c r="F63" s="7">
        <f>[2]Activity_TRA!F63</f>
        <v>0.93600000000000005</v>
      </c>
      <c r="G63" s="7">
        <f>[2]Activity_TRA!G63</f>
        <v>0.23079999999999859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0.35324539866406879</v>
      </c>
      <c r="P63" s="6">
        <f t="shared" ref="P63:V63" si="61">(SUMIF($B:$B,"*RAIL*FRG*DST*",D:D))</f>
        <v>0.45356322756703288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0.39006923133594296</v>
      </c>
      <c r="P64" s="6">
        <f t="shared" ref="P64:V64" si="62">(SUMIF($B:$B,"*RAIL*FRG*ELC*",D:D))</f>
        <v>0.33003622409989514</v>
      </c>
      <c r="Q64" s="6">
        <f t="shared" si="62"/>
        <v>0.50681309402801733</v>
      </c>
      <c r="R64" s="6">
        <f t="shared" si="62"/>
        <v>0.66617149584534074</v>
      </c>
      <c r="S64" s="6">
        <f t="shared" si="62"/>
        <v>0.76255502371974015</v>
      </c>
      <c r="T64" s="6">
        <f t="shared" si="62"/>
        <v>0.85558484726806627</v>
      </c>
      <c r="U64" s="6">
        <f t="shared" si="62"/>
        <v>0.87419168015905202</v>
      </c>
      <c r="V64" s="6">
        <f t="shared" si="62"/>
        <v>0.89075360898535305</v>
      </c>
      <c r="W64" s="6">
        <f>(SUMIF($B:$B,"*RAIL*FRG*ELC*",K:K))</f>
        <v>0.90516962845537507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19.641876772230709</v>
      </c>
      <c r="J66" s="7">
        <f>[2]Activity_TRA!J66</f>
        <v>24.680562634895981</v>
      </c>
      <c r="K66" s="7">
        <f>[2]Activity_TRA!K66</f>
        <v>50.064803250782361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0.1744655154081472</v>
      </c>
      <c r="S66" s="6">
        <f t="shared" si="64"/>
        <v>0.3283298078520725</v>
      </c>
      <c r="T66" s="6">
        <f t="shared" si="64"/>
        <v>0.34401208414087753</v>
      </c>
      <c r="U66" s="6">
        <f t="shared" si="64"/>
        <v>0.34887731810846961</v>
      </c>
      <c r="V66" s="6">
        <f t="shared" si="64"/>
        <v>0.34488047053068582</v>
      </c>
      <c r="W66" s="6">
        <f>(SUMIF($B:$B,"*NAV*DOM*DST*",K:K))</f>
        <v>0.29337124549126059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5.1527295838509186</v>
      </c>
      <c r="I67" s="7">
        <f>[2]Activity_TRA!I67</f>
        <v>4.9957295838511184</v>
      </c>
      <c r="J67" s="7">
        <f>[2]Activity_TRA!J67</f>
        <v>4.0179095838508729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216.21599638865689</v>
      </c>
      <c r="G69" s="7">
        <f>[2]Activity_TRA!G69</f>
        <v>223.03234076939609</v>
      </c>
      <c r="H69" s="7">
        <f>[2]Activity_TRA!H69</f>
        <v>228.97845164630891</v>
      </c>
      <c r="I69" s="7">
        <f>[2]Activity_TRA!I69</f>
        <v>226.85301893779089</v>
      </c>
      <c r="J69" s="7">
        <f>[2]Activity_TRA!J69</f>
        <v>211.18554246620161</v>
      </c>
      <c r="K69" s="7">
        <f>[2]Activity_TRA!K69</f>
        <v>72.595048995169478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0.96216749999999995</v>
      </c>
      <c r="H71" s="7">
        <f>[2]Activity_TRA!H71</f>
        <v>0.96216749999999995</v>
      </c>
      <c r="I71" s="7">
        <f>[2]Activity_TRA!I71</f>
        <v>0.96216749999999995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4.4013224817742786</v>
      </c>
      <c r="K73" s="7">
        <f>[2]Activity_TRA!K73</f>
        <v>59.199999999999982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3.2650626856319781E-2</v>
      </c>
      <c r="S74" s="5">
        <f t="shared" si="72"/>
        <v>6.2430860664102548E-2</v>
      </c>
      <c r="T74" s="5">
        <f t="shared" si="72"/>
        <v>6.312027810000001E-2</v>
      </c>
      <c r="U74" s="5">
        <f t="shared" si="72"/>
        <v>6.312027810000001E-2</v>
      </c>
      <c r="V74" s="5">
        <f t="shared" si="72"/>
        <v>6.3120278099999996E-2</v>
      </c>
      <c r="W74" s="5">
        <f t="shared" si="72"/>
        <v>6.3120278099999996E-2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0.68999999999996919</v>
      </c>
      <c r="I75" s="7">
        <f>[2]Activity_TRA!I75</f>
        <v>0.68999999999996919</v>
      </c>
      <c r="J75" s="7">
        <f>[2]Activity_TRA!J75</f>
        <v>0.68999999999996919</v>
      </c>
      <c r="K75" s="7">
        <f>[2]Activity_TRA!K75</f>
        <v>54.491513037911247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0.36040074581196579</v>
      </c>
      <c r="S75" s="5">
        <f t="shared" si="73"/>
        <v>0.34140682878221551</v>
      </c>
      <c r="T75" s="5">
        <f t="shared" si="73"/>
        <v>0.34987482286905319</v>
      </c>
      <c r="U75" s="5">
        <f t="shared" si="73"/>
        <v>0.35665730363016362</v>
      </c>
      <c r="V75" s="5">
        <f t="shared" si="73"/>
        <v>0.35773428653682288</v>
      </c>
      <c r="W75" s="5">
        <f t="shared" si="73"/>
        <v>0.28992521648951269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193.62802522750701</v>
      </c>
      <c r="H77" s="7">
        <f>[2]Activity_TRA!H77</f>
        <v>135.37994782406091</v>
      </c>
      <c r="I77" s="7">
        <f>[2]Activity_TRA!I77</f>
        <v>64.807264570776937</v>
      </c>
      <c r="J77" s="7">
        <f>[2]Activity_TRA!J77</f>
        <v>47.977424192549563</v>
      </c>
      <c r="K77" s="7">
        <f>[2]Activity_TRA!K77</f>
        <v>12.399416896694181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0</v>
      </c>
      <c r="H80" s="7">
        <f>[2]Activity_TRA!H80</f>
        <v>57.1</v>
      </c>
      <c r="I80" s="7">
        <f>[2]Activity_TRA!I80</f>
        <v>132</v>
      </c>
      <c r="J80" s="7">
        <f>[2]Activity_TRA!J80</f>
        <v>152.68158196089539</v>
      </c>
      <c r="K80" s="7">
        <f>[2]Activity_TRA!K80</f>
        <v>198.11226527846259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4.0300000000000009E-2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6.4999999999999991</v>
      </c>
      <c r="I82" s="7">
        <f>[2]Activity_TRA!I82</f>
        <v>6.4999999999999991</v>
      </c>
      <c r="J82" s="7">
        <f>[2]Activity_TRA!J82</f>
        <v>6.4999999999999991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179.02073633008379</v>
      </c>
      <c r="G84" s="7">
        <f>[2]Activity_TRA!G84</f>
        <v>183.32065370867571</v>
      </c>
      <c r="H84" s="7">
        <f>[2]Activity_TRA!H84</f>
        <v>180.63176851530091</v>
      </c>
      <c r="I84" s="7">
        <f>[2]Activity_TRA!I84</f>
        <v>131.15841082019429</v>
      </c>
      <c r="J84" s="7">
        <f>[2]Activity_TRA!J84</f>
        <v>117.6614524950288</v>
      </c>
      <c r="K84" s="7">
        <f>[2]Activity_TRA!K84</f>
        <v>24.709587587754619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45.753683700547533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36.899999999999977</v>
      </c>
      <c r="J89" s="7">
        <f>[2]Activity_TRA!J89</f>
        <v>36.051999999999992</v>
      </c>
      <c r="K89" s="7">
        <f>[2]Activity_TRA!K89</f>
        <v>75.985738861578099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11.33362728492591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8.5970299324210978E-2</v>
      </c>
      <c r="D100" s="7">
        <f>[2]Activity_TRA!D100</f>
        <v>0.96730770845936753</v>
      </c>
      <c r="E100" s="7">
        <f>[2]Activity_TRA!E100</f>
        <v>1.908226327549017</v>
      </c>
      <c r="F100" s="7">
        <f>[2]Activity_TRA!F100</f>
        <v>3.573123955960654</v>
      </c>
      <c r="G100" s="7">
        <f>[2]Activity_TRA!G100</f>
        <v>4.0641918842524261</v>
      </c>
      <c r="H100" s="7">
        <f>[2]Activity_TRA!H100</f>
        <v>4.560914418420654</v>
      </c>
      <c r="I100" s="7">
        <f>[2]Activity_TRA!I100</f>
        <v>4.6666539280100663</v>
      </c>
      <c r="J100" s="7">
        <f>[2]Activity_TRA!J100</f>
        <v>4.7828123187953917</v>
      </c>
      <c r="K100" s="7">
        <f>[2]Activity_TRA!K100</f>
        <v>4.9070513362052441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0.36420339133594298</v>
      </c>
      <c r="D103" s="7">
        <f>[2]Activity_TRA!D103</f>
        <v>0.30934355209989511</v>
      </c>
      <c r="E103" s="7">
        <f>[2]Activity_TRA!E103</f>
        <v>0.49905334202801738</v>
      </c>
      <c r="F103" s="7">
        <f>[2]Activity_TRA!F103</f>
        <v>0.66099832784534074</v>
      </c>
      <c r="G103" s="7">
        <f>[2]Activity_TRA!G103</f>
        <v>0.75996843971974015</v>
      </c>
      <c r="H103" s="7">
        <f>[2]Activity_TRA!H103</f>
        <v>0.85558484726806627</v>
      </c>
      <c r="I103" s="7">
        <f>[2]Activity_TRA!I103</f>
        <v>0.87419168015905202</v>
      </c>
      <c r="J103" s="7">
        <f>[2]Activity_TRA!J103</f>
        <v>0.89075360898535305</v>
      </c>
      <c r="K103" s="7">
        <f>[2]Activity_TRA!K103</f>
        <v>0.90516962845537507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7.8392597159007565E-2</v>
      </c>
      <c r="F105" s="7">
        <f>[2]Activity_TRA!F105</f>
        <v>0.13002071540814719</v>
      </c>
      <c r="G105" s="7">
        <f>[2]Activity_TRA!G105</f>
        <v>0.30610740785207252</v>
      </c>
      <c r="H105" s="7">
        <f>[2]Activity_TRA!H105</f>
        <v>0.34401208414087753</v>
      </c>
      <c r="I105" s="7">
        <f>[2]Activity_TRA!I105</f>
        <v>0.34887731810846961</v>
      </c>
      <c r="J105" s="7">
        <f>[2]Activity_TRA!J105</f>
        <v>0.34488047053068582</v>
      </c>
      <c r="K105" s="7">
        <f>[2]Activity_TRA!K105</f>
        <v>0.29337124549126059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0.1265446150312389</v>
      </c>
      <c r="F106" s="7">
        <f>[2]Activity_TRA!F106</f>
        <v>0.13672209514877079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0</v>
      </c>
      <c r="H111" s="7">
        <f>[2]Activity_TRA!H111</f>
        <v>1.4899999999999999E-4</v>
      </c>
      <c r="I111" s="7">
        <f>[2]Activity_TRA!I111</f>
        <v>9.2699999999999998E-4</v>
      </c>
      <c r="J111" s="7">
        <f>[2]Activity_TRA!J111</f>
        <v>5.7700000000000017E-3</v>
      </c>
      <c r="K111" s="7">
        <f>[2]Activity_TRA!K111</f>
        <v>3.4000000000000002E-2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2.2037226856319779E-2</v>
      </c>
      <c r="G112" s="7">
        <f>[2]Activity_TRA!G112</f>
        <v>5.7124160664102551E-2</v>
      </c>
      <c r="H112" s="7">
        <f>[2]Activity_TRA!H112</f>
        <v>6.312027810000001E-2</v>
      </c>
      <c r="I112" s="7">
        <f>[2]Activity_TRA!I112</f>
        <v>6.312027810000001E-2</v>
      </c>
      <c r="J112" s="7">
        <f>[2]Activity_TRA!J112</f>
        <v>6.3120278099999996E-2</v>
      </c>
      <c r="K112" s="7">
        <f>[2]Activity_TRA!K112</f>
        <v>6.3120278099999996E-2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0.2988141458119658</v>
      </c>
      <c r="G113" s="7">
        <f>[2]Activity_TRA!G113</f>
        <v>0.31061352878221549</v>
      </c>
      <c r="H113" s="7">
        <f>[2]Activity_TRA!H113</f>
        <v>0.34987482286905319</v>
      </c>
      <c r="I113" s="7">
        <f>[2]Activity_TRA!I113</f>
        <v>0.35665730363016362</v>
      </c>
      <c r="J113" s="7">
        <f>[2]Activity_TRA!J113</f>
        <v>0.35773428653682288</v>
      </c>
      <c r="K113" s="7">
        <f>[2]Activity_TRA!K113</f>
        <v>0.28992521648951269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4.0300000000000009E-2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5093.4923485975269</v>
      </c>
      <c r="V2" s="3">
        <f t="shared" si="1"/>
        <v>4598.1447067898862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2535.4079999999999</v>
      </c>
      <c r="T4" s="3">
        <f t="shared" si="3"/>
        <v>2205.4880000000003</v>
      </c>
      <c r="U4" s="3">
        <f t="shared" si="3"/>
        <v>1923.837</v>
      </c>
      <c r="V4" s="3">
        <f t="shared" si="3"/>
        <v>1530.7426941283175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2170.602642912082</v>
      </c>
      <c r="R5" s="3">
        <f t="shared" si="4"/>
        <v>1889.9613663327059</v>
      </c>
      <c r="S5" s="3">
        <f t="shared" si="4"/>
        <v>1609.3200897533311</v>
      </c>
      <c r="T5" s="3">
        <f t="shared" si="4"/>
        <v>1328.678813173954</v>
      </c>
      <c r="U5" s="3">
        <f t="shared" si="4"/>
        <v>1048.0375365945799</v>
      </c>
      <c r="V5" s="3">
        <f t="shared" si="4"/>
        <v>767.39626001520446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5949.7480764397378</v>
      </c>
      <c r="P6" s="3">
        <f t="shared" si="5"/>
        <v>6776.634</v>
      </c>
      <c r="Q6" s="3">
        <f t="shared" si="5"/>
        <v>6629.4095006436228</v>
      </c>
      <c r="R6" s="3">
        <f t="shared" si="5"/>
        <v>5950.2058372744941</v>
      </c>
      <c r="S6" s="3">
        <f t="shared" si="5"/>
        <v>5321.8327830726221</v>
      </c>
      <c r="T6" s="3">
        <f>SUMIF($B:$B,"*BIO*POT*",I:I)</f>
        <v>4880.1115789180867</v>
      </c>
      <c r="U6" s="3">
        <f t="shared" si="5"/>
        <v>5040.8967210334122</v>
      </c>
      <c r="V6" s="3">
        <f t="shared" si="5"/>
        <v>5063.6000009884856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2123.37</v>
      </c>
      <c r="P7" s="3">
        <f t="shared" si="6"/>
        <v>2231.0100000000011</v>
      </c>
      <c r="Q7" s="3">
        <f t="shared" si="6"/>
        <v>2253.9970233455729</v>
      </c>
      <c r="R7" s="3">
        <f t="shared" si="6"/>
        <v>2344.7572902002862</v>
      </c>
      <c r="S7" s="3">
        <f t="shared" si="6"/>
        <v>1996.645728813246</v>
      </c>
      <c r="T7" s="3">
        <f t="shared" si="6"/>
        <v>1635.2493883240591</v>
      </c>
      <c r="U7" s="3">
        <f t="shared" si="6"/>
        <v>1333.302654463673</v>
      </c>
      <c r="V7" s="3">
        <f t="shared" si="6"/>
        <v>1261.225709519292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232.13411416463239</v>
      </c>
      <c r="O8" s="3">
        <f t="shared" ref="O8:V8" si="7">(SUMIF($B:$B,"*GEO*",D:D))</f>
        <v>271.14421434283793</v>
      </c>
      <c r="P8" s="3">
        <f t="shared" si="7"/>
        <v>246.3899281368212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425.89088583536761</v>
      </c>
      <c r="O9" s="3">
        <f t="shared" ref="O9:V9" si="8">(SUMIF($B:$B,"*SOL*",D:D))</f>
        <v>972.14778565716222</v>
      </c>
      <c r="P9" s="3">
        <f t="shared" si="8"/>
        <v>1510.1190718631783</v>
      </c>
      <c r="Q9" s="3">
        <f t="shared" si="8"/>
        <v>2577.9344141264492</v>
      </c>
      <c r="R9" s="3">
        <f t="shared" si="8"/>
        <v>3305.8754559596182</v>
      </c>
      <c r="S9" s="3">
        <f t="shared" si="8"/>
        <v>3619.9516722638223</v>
      </c>
      <c r="T9" s="3">
        <f t="shared" si="8"/>
        <v>3844.175887623338</v>
      </c>
      <c r="U9" s="3">
        <f t="shared" si="8"/>
        <v>3808.7098589380134</v>
      </c>
      <c r="V9" s="3">
        <f t="shared" si="8"/>
        <v>3819.6847375347497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3467.8456986953834</v>
      </c>
      <c r="R10" s="3">
        <f t="shared" si="9"/>
        <v>5098.1182644801693</v>
      </c>
      <c r="S10" s="3">
        <f t="shared" si="9"/>
        <v>6257.2957084209247</v>
      </c>
      <c r="T10" s="3">
        <f t="shared" si="9"/>
        <v>7428.4162966376061</v>
      </c>
      <c r="U10" s="3">
        <f t="shared" si="9"/>
        <v>8290.7202862283484</v>
      </c>
      <c r="V10" s="3">
        <f t="shared" si="9"/>
        <v>9378.0373570628781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3.0000000169820851E-3</v>
      </c>
      <c r="F14" s="7">
        <f>[2]Activity_UPS!F14</f>
        <v>194.50559999998299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298.4923485975271</v>
      </c>
      <c r="K17" s="7">
        <f>[2]Activity_UPS!K17</f>
        <v>42.894706789886207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1771.624</v>
      </c>
      <c r="I27" s="7">
        <f>[2]Activity_UPS!I27</f>
        <v>1594.461</v>
      </c>
      <c r="J27" s="7">
        <f>[2]Activity_UPS!J27</f>
        <v>1435.0150000000001</v>
      </c>
      <c r="K27" s="7">
        <f>[2]Activity_UPS!K27</f>
        <v>1291.5139999999999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125.6691999999988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363.15280000000121</v>
      </c>
      <c r="K30" s="7">
        <f>[2]Activity_UPS!K30</f>
        <v>239.2286941283175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2123.37</v>
      </c>
      <c r="E31" s="7">
        <f>[2]Activity_UPS!E31</f>
        <v>2231.0100000000011</v>
      </c>
      <c r="F31" s="7">
        <f>[2]Activity_UPS!F31</f>
        <v>2253.9970233455729</v>
      </c>
      <c r="G31" s="7">
        <f>[2]Activity_UPS!G31</f>
        <v>2344.7572902002862</v>
      </c>
      <c r="H31" s="7">
        <f>[2]Activity_UPS!H31</f>
        <v>1996.645728813246</v>
      </c>
      <c r="I31" s="7">
        <f>[2]Activity_UPS!I31</f>
        <v>1635.2493883240591</v>
      </c>
      <c r="J31" s="7">
        <f>[2]Activity_UPS!J31</f>
        <v>1333.302654463673</v>
      </c>
      <c r="K31" s="7">
        <f>[2]Activity_UPS!K31</f>
        <v>1261.225709519292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232.13411416463239</v>
      </c>
      <c r="D32" s="7">
        <f>[2]Activity_UPS!D32</f>
        <v>271.14421434283793</v>
      </c>
      <c r="E32" s="7">
        <f>[2]Activity_UPS!E32</f>
        <v>246.3899281368212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1406.0947095720001</v>
      </c>
      <c r="G33" s="7">
        <f>[2]Activity_UPS!G33</f>
        <v>2132.804316071089</v>
      </c>
      <c r="H33" s="7">
        <f>[2]Activity_UPS!H33</f>
        <v>2470.0174759858328</v>
      </c>
      <c r="I33" s="7">
        <f>[2]Activity_UPS!I33</f>
        <v>2683.0101372914869</v>
      </c>
      <c r="J33" s="7">
        <f>[2]Activity_UPS!J33</f>
        <v>2647.9668981185459</v>
      </c>
      <c r="K33" s="7">
        <f>[2]Activity_UPS!K33</f>
        <v>2670.7759410182189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258.92088583536759</v>
      </c>
      <c r="D34" s="7">
        <f>[2]Activity_UPS!D34</f>
        <v>590.33778565716239</v>
      </c>
      <c r="E34" s="7">
        <f>[2]Activity_UPS!E34</f>
        <v>905.97907186317843</v>
      </c>
      <c r="F34" s="7">
        <f>[2]Activity_UPS!F34</f>
        <v>1151.653829069649</v>
      </c>
      <c r="G34" s="7">
        <f>[2]Activity_UPS!G34</f>
        <v>1151.4914112553629</v>
      </c>
      <c r="H34" s="7">
        <f>[2]Activity_UPS!H34</f>
        <v>1129.734976925916</v>
      </c>
      <c r="I34" s="7">
        <f>[2]Activity_UPS!I34</f>
        <v>1148.76049507322</v>
      </c>
      <c r="J34" s="7">
        <f>[2]Activity_UPS!J34</f>
        <v>1148.76049507322</v>
      </c>
      <c r="K34" s="7">
        <f>[2]Activity_UPS!K34</f>
        <v>1148.76049507322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20.1858754848</v>
      </c>
      <c r="G35" s="7">
        <f>[2]Activity_UPS!G35</f>
        <v>21.579728633166141</v>
      </c>
      <c r="H35" s="7">
        <f>[2]Activity_UPS!H35</f>
        <v>20.199219352073161</v>
      </c>
      <c r="I35" s="7">
        <f>[2]Activity_UPS!I35</f>
        <v>12.405255258630859</v>
      </c>
      <c r="J35" s="7">
        <f>[2]Activity_UPS!J35</f>
        <v>11.982465746247369</v>
      </c>
      <c r="K35" s="7">
        <f>[2]Activity_UPS!K35</f>
        <v>0.14830144331055151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1.647055573333333</v>
      </c>
      <c r="D36" s="7">
        <f>[2]Activity_UPS!D36</f>
        <v>1.697197813333333</v>
      </c>
      <c r="E36" s="7">
        <f>[2]Activity_UPS!E36</f>
        <v>1.7654945698616351</v>
      </c>
      <c r="F36" s="7">
        <f>[2]Activity_UPS!F36</f>
        <v>6.9501288018113216</v>
      </c>
      <c r="G36" s="7">
        <f>[2]Activity_UPS!G36</f>
        <v>0.80290656000000094</v>
      </c>
      <c r="H36" s="7">
        <f>[2]Activity_UPS!H36</f>
        <v>0.60422976000000073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7.2944426666666701E-2</v>
      </c>
      <c r="D37" s="7">
        <f>[2]Activity_UPS!D37</f>
        <v>6.2802186666666773E-2</v>
      </c>
      <c r="E37" s="7">
        <f>[2]Activity_UPS!E37</f>
        <v>8.4505430138364868E-2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2485.6216739857032</v>
      </c>
      <c r="G38" s="7">
        <f>[2]Activity_UPS!G38</f>
        <v>2985.6578856191072</v>
      </c>
      <c r="H38" s="7">
        <f>[2]Activity_UPS!H38</f>
        <v>3131.2026735155168</v>
      </c>
      <c r="I38" s="7">
        <f>[2]Activity_UPS!I38</f>
        <v>3161.8295030413269</v>
      </c>
      <c r="J38" s="7">
        <f>[2]Activity_UPS!J38</f>
        <v>3307.9494414124802</v>
      </c>
      <c r="K38" s="7">
        <f>[2]Activity_UPS!K38</f>
        <v>3557.1890168170862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982.22402470967995</v>
      </c>
      <c r="G39" s="7">
        <f>[2]Activity_UPS!G39</f>
        <v>2112.4603788610621</v>
      </c>
      <c r="H39" s="7">
        <f>[2]Activity_UPS!H39</f>
        <v>3126.0930349054079</v>
      </c>
      <c r="I39" s="7">
        <f>[2]Activity_UPS!I39</f>
        <v>4266.5867935962788</v>
      </c>
      <c r="J39" s="7">
        <f>[2]Activity_UPS!J39</f>
        <v>4982.7708448158692</v>
      </c>
      <c r="K39" s="7">
        <f>[2]Activity_UPS!K39</f>
        <v>5820.8483402457914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2.7834896105056219</v>
      </c>
      <c r="E41" s="7">
        <f>[2]Activity_UPS!E41</f>
        <v>66.549623282424861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877.66362929843172</v>
      </c>
      <c r="H42" s="7">
        <f>[2]Activity_UPS!H42</f>
        <v>452.15729753976501</v>
      </c>
      <c r="I42" s="7">
        <f>[2]Activity_UPS!I42</f>
        <v>221.01157891808751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761.51458682923317</v>
      </c>
      <c r="E43" s="7">
        <f>[2]Activity_UPS!E43</f>
        <v>1294.284376717575</v>
      </c>
      <c r="F43" s="7">
        <f>[2]Activity_UPS!F43</f>
        <v>985.45950064362228</v>
      </c>
      <c r="G43" s="7">
        <f>[2]Activity_UPS!G43</f>
        <v>156.54220797606359</v>
      </c>
      <c r="H43" s="7">
        <f>[2]Activity_UPS!H43</f>
        <v>219.42548553285721</v>
      </c>
      <c r="I43" s="7">
        <f>[2]Activity_UPS!I43</f>
        <v>0</v>
      </c>
      <c r="J43" s="7">
        <f>[2]Activity_UPS!J43</f>
        <v>300.99672103341169</v>
      </c>
      <c r="K43" s="7">
        <f>[2]Activity_UPS!K43</f>
        <v>9.8848518029237139E-7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0</v>
      </c>
      <c r="I44" s="7">
        <f>[2]Activity_UPS!I44</f>
        <v>0</v>
      </c>
      <c r="J44" s="7">
        <f>[2]Activity_UPS!J44</f>
        <v>0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310.19999999999987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943.89999999999986</v>
      </c>
      <c r="J51" s="7">
        <f>[2]Activity_UPS!J51</f>
        <v>923.15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470.99999999999989</v>
      </c>
      <c r="F53" s="7">
        <f>[2]Activity_UPS!F53</f>
        <v>517.99999999999989</v>
      </c>
      <c r="G53" s="7">
        <f>[2]Activity_UPS!G53</f>
        <v>565</v>
      </c>
      <c r="H53" s="7">
        <f>[2]Activity_UPS!H53</f>
        <v>610.14999999999986</v>
      </c>
      <c r="I53" s="7">
        <f>[2]Activity_UPS!I53</f>
        <v>655.29999999999984</v>
      </c>
      <c r="J53" s="7">
        <f>[2]Activity_UPS!J53</f>
        <v>707.09999999999991</v>
      </c>
      <c r="K53" s="7">
        <f>[2]Activity_UPS!K53</f>
        <v>758.9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0</v>
      </c>
      <c r="J54" s="7">
        <f>[2]Activity_UPS!J54</f>
        <v>48.29999999999999</v>
      </c>
      <c r="K54" s="7">
        <f>[2]Activity_UPS!K54</f>
        <v>53.599999999999987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</v>
      </c>
      <c r="F56" s="7">
        <f>[2]Activity_UPS!F56</f>
        <v>71.400000000000006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163.72485888994069</v>
      </c>
      <c r="E58" s="7">
        <f>[2]Activity_UPS!E58</f>
        <v>3914.44884147223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15563.24746124131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79338.637362971116</v>
      </c>
      <c r="D62" s="7">
        <f>[2]Activity_UPS!D62</f>
        <v>70847.722302998474</v>
      </c>
      <c r="E62" s="7">
        <f>[2]Activity_UPS!E62</f>
        <v>64461.298479689569</v>
      </c>
      <c r="F62" s="7">
        <f>[2]Activity_UPS!F62</f>
        <v>74252.62472584394</v>
      </c>
      <c r="G62" s="7">
        <f>[2]Activity_UPS!G62</f>
        <v>58302.969861822778</v>
      </c>
      <c r="H62" s="7">
        <f>[2]Activity_UPS!H62</f>
        <v>48946.948242078986</v>
      </c>
      <c r="I62" s="7">
        <f>[2]Activity_UPS!I62</f>
        <v>42794.433963967873</v>
      </c>
      <c r="J62" s="7">
        <f>[2]Activity_UPS!J62</f>
        <v>48946.582660757544</v>
      </c>
      <c r="K62" s="7">
        <f>[2]Activity_UPS!K62</f>
        <v>50899.972436369892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281795.11916903983</v>
      </c>
      <c r="D63" s="7">
        <f>[2]Activity_UPS!D63</f>
        <v>281918.69571121741</v>
      </c>
      <c r="E63" s="7">
        <f>[2]Activity_UPS!E63</f>
        <v>268363.77799241379</v>
      </c>
      <c r="F63" s="7">
        <f>[2]Activity_UPS!F63</f>
        <v>276020.6234829278</v>
      </c>
      <c r="G63" s="7">
        <f>[2]Activity_UPS!G63</f>
        <v>262080.15107112649</v>
      </c>
      <c r="H63" s="7">
        <f>[2]Activity_UPS!H63</f>
        <v>223858.02455173529</v>
      </c>
      <c r="I63" s="7">
        <f>[2]Activity_UPS!I63</f>
        <v>205610.90767702789</v>
      </c>
      <c r="J63" s="7">
        <f>[2]Activity_UPS!J63</f>
        <v>178070.78523941021</v>
      </c>
      <c r="K63" s="7">
        <f>[2]Activity_UPS!K63</f>
        <v>80794.377724207152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9679.9333629306075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56.351811897002833</v>
      </c>
      <c r="E68" s="7">
        <f>[2]Activity_UPS!E68</f>
        <v>1347.2986710183491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1229.2878024527411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6544.0247629663327</v>
      </c>
      <c r="D70" s="7">
        <f>[2]Activity_UPS!D70</f>
        <v>5842.1376630805034</v>
      </c>
      <c r="E70" s="7">
        <f>[2]Activity_UPS!E70</f>
        <v>5209.4783995691014</v>
      </c>
      <c r="F70" s="7">
        <f>[2]Activity_UPS!F70</f>
        <v>6018.3270894688121</v>
      </c>
      <c r="G70" s="7">
        <f>[2]Activity_UPS!G70</f>
        <v>4965.1976494210094</v>
      </c>
      <c r="H70" s="7">
        <f>[2]Activity_UPS!H70</f>
        <v>3927.8581625491001</v>
      </c>
      <c r="I70" s="7">
        <f>[2]Activity_UPS!I70</f>
        <v>3419.6069830529632</v>
      </c>
      <c r="J70" s="7">
        <f>[2]Activity_UPS!J70</f>
        <v>3927.8279623529811</v>
      </c>
      <c r="K70" s="7">
        <f>[2]Activity_UPS!K70</f>
        <v>4089.194943816608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516.50842100846683</v>
      </c>
      <c r="D79" s="7">
        <f>[2]Activity_UPS!D79</f>
        <v>499.40044785346203</v>
      </c>
      <c r="E79" s="7">
        <f>[2]Activity_UPS!E79</f>
        <v>488.71974853212521</v>
      </c>
      <c r="F79" s="7">
        <f>[2]Activity_UPS!F79</f>
        <v>483.89261112252672</v>
      </c>
      <c r="G79" s="7">
        <f>[2]Activity_UPS!G79</f>
        <v>449.93196514430218</v>
      </c>
      <c r="H79" s="7">
        <f>[2]Activity_UPS!H79</f>
        <v>393.32873456440308</v>
      </c>
      <c r="I79" s="7">
        <f>[2]Activity_UPS!I79</f>
        <v>366.41190276964772</v>
      </c>
      <c r="J79" s="7">
        <f>[2]Activity_UPS!J79</f>
        <v>349.12704349475678</v>
      </c>
      <c r="K79" s="7">
        <f>[2]Activity_UPS!K79</f>
        <v>258.32464219128201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1055.738861481992</v>
      </c>
      <c r="D80" s="7">
        <f>[2]Activity_UPS!D80</f>
        <v>1051.22165886622</v>
      </c>
      <c r="E80" s="7">
        <f>[2]Activity_UPS!E80</f>
        <v>1011.9714572050671</v>
      </c>
      <c r="F80" s="7">
        <f>[2]Activity_UPS!F80</f>
        <v>800.04095277233012</v>
      </c>
      <c r="G80" s="7">
        <f>[2]Activity_UPS!G80</f>
        <v>749.20553957672007</v>
      </c>
      <c r="H80" s="7">
        <f>[2]Activity_UPS!H80</f>
        <v>653.51531921991227</v>
      </c>
      <c r="I80" s="7">
        <f>[2]Activity_UPS!I80</f>
        <v>608.14397888462327</v>
      </c>
      <c r="J80" s="7">
        <f>[2]Activity_UPS!J80</f>
        <v>578.96527857236481</v>
      </c>
      <c r="K80" s="7">
        <f>[2]Activity_UPS!K80</f>
        <v>428.9470678988593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219.08572832299441</v>
      </c>
      <c r="D81" s="7">
        <f>[2]Activity_UPS!D81</f>
        <v>219.08572832299441</v>
      </c>
      <c r="E81" s="7">
        <f>[2]Activity_UPS!E81</f>
        <v>219.08572832299441</v>
      </c>
      <c r="F81" s="7">
        <f>[2]Activity_UPS!F81</f>
        <v>172.61841726073061</v>
      </c>
      <c r="G81" s="7">
        <f>[2]Activity_UPS!G81</f>
        <v>154.22016996767061</v>
      </c>
      <c r="H81" s="7">
        <f>[2]Activity_UPS!H81</f>
        <v>136.18218272088041</v>
      </c>
      <c r="I81" s="7">
        <f>[2]Activity_UPS!I81</f>
        <v>126.6998839319281</v>
      </c>
      <c r="J81" s="7">
        <f>[2]Activity_UPS!J81</f>
        <v>119.97368379007609</v>
      </c>
      <c r="K81" s="7">
        <f>[2]Activity_UPS!K81</f>
        <v>89.678172513729962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182.56229218991641</v>
      </c>
      <c r="D82" s="7">
        <f>[2]Activity_UPS!D82</f>
        <v>174.2353575954302</v>
      </c>
      <c r="E82" s="7">
        <f>[2]Activity_UPS!E82</f>
        <v>163.72805703323161</v>
      </c>
      <c r="F82" s="7">
        <f>[2]Activity_UPS!F82</f>
        <v>167.6889654157232</v>
      </c>
      <c r="G82" s="7">
        <f>[2]Activity_UPS!G82</f>
        <v>156.62745756024839</v>
      </c>
      <c r="H82" s="7">
        <f>[2]Activity_UPS!H82</f>
        <v>138.8015844158715</v>
      </c>
      <c r="I82" s="7">
        <f>[2]Activity_UPS!I82</f>
        <v>129.45299680266871</v>
      </c>
      <c r="J82" s="7">
        <f>[2]Activity_UPS!J82</f>
        <v>120.3888100251534</v>
      </c>
      <c r="K82" s="7">
        <f>[2]Activity_UPS!K82</f>
        <v>90.889615687311533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17949.69222582606</v>
      </c>
      <c r="D83" s="7">
        <f>[2]Activity_UPS!D83</f>
        <v>23395.080876782711</v>
      </c>
      <c r="E83" s="7">
        <f>[2]Activity_UPS!E83</f>
        <v>20795.83295100875</v>
      </c>
      <c r="F83" s="7">
        <f>[2]Activity_UPS!F83</f>
        <v>20445.06940898177</v>
      </c>
      <c r="G83" s="7">
        <f>[2]Activity_UPS!G83</f>
        <v>11641.4678327691</v>
      </c>
      <c r="H83" s="7">
        <f>[2]Activity_UPS!H83</f>
        <v>16691.606395829509</v>
      </c>
      <c r="I83" s="7">
        <f>[2]Activity_UPS!I83</f>
        <v>18936.768670862399</v>
      </c>
      <c r="J83" s="7">
        <f>[2]Activity_UPS!J83</f>
        <v>15511.689223429799</v>
      </c>
      <c r="K83" s="7">
        <f>[2]Activity_UPS!K83</f>
        <v>9937.9301727289512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17775.07292959205</v>
      </c>
      <c r="D84" s="7">
        <f>[2]Activity_UPS!D84</f>
        <v>10286.546130089</v>
      </c>
      <c r="E84" s="7">
        <f>[2]Activity_UPS!E84</f>
        <v>9105.7101460179529</v>
      </c>
      <c r="F84" s="7">
        <f>[2]Activity_UPS!F84</f>
        <v>9570.4855708032846</v>
      </c>
      <c r="G84" s="7">
        <f>[2]Activity_UPS!G84</f>
        <v>16483.47443247027</v>
      </c>
      <c r="H84" s="7">
        <f>[2]Activity_UPS!H84</f>
        <v>7773.3517461653319</v>
      </c>
      <c r="I84" s="7">
        <f>[2]Activity_UPS!I84</f>
        <v>3718.6167980830551</v>
      </c>
      <c r="J84" s="7">
        <f>[2]Activity_UPS!J84</f>
        <v>6062.2874433710322</v>
      </c>
      <c r="K84" s="7">
        <f>[2]Activity_UPS!K84</f>
        <v>6090.9894607048418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2.9397E-2</v>
      </c>
      <c r="D85" s="7">
        <f>[2]Activity_UPS!D85</f>
        <v>0</v>
      </c>
      <c r="E85" s="7">
        <f>[2]Activity_UPS!E85</f>
        <v>1.8572999999999999E-2</v>
      </c>
      <c r="F85" s="7">
        <f>[2]Activity_UPS!F85</f>
        <v>5.0922000000000002E-2</v>
      </c>
      <c r="G85" s="7">
        <f>[2]Activity_UPS!G85</f>
        <v>8.3639999999999992E-2</v>
      </c>
      <c r="H85" s="7">
        <f>[2]Activity_UPS!H85</f>
        <v>4.4033999999999997E-2</v>
      </c>
      <c r="I85" s="7">
        <f>[2]Activity_UPS!I85</f>
        <v>8.0934000000000006E-2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27218.720969487349</v>
      </c>
      <c r="D88" s="7">
        <f>[2]Activity_UPS!D88</f>
        <v>23274.21269739226</v>
      </c>
      <c r="E88" s="7">
        <f>[2]Activity_UPS!E88</f>
        <v>22781.99983639301</v>
      </c>
      <c r="F88" s="7">
        <f>[2]Activity_UPS!F88</f>
        <v>22868.94415769797</v>
      </c>
      <c r="G88" s="7">
        <f>[2]Activity_UPS!G88</f>
        <v>21428.457237201881</v>
      </c>
      <c r="H88" s="7">
        <f>[2]Activity_UPS!H88</f>
        <v>18639.885157890469</v>
      </c>
      <c r="I88" s="7">
        <f>[2]Activity_UPS!I88</f>
        <v>17261.199852404141</v>
      </c>
      <c r="J88" s="7">
        <f>[2]Activity_UPS!J88</f>
        <v>16437.212822435551</v>
      </c>
      <c r="K88" s="7">
        <f>[2]Activity_UPS!K88</f>
        <v>12212.433868713209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10298.23214546919</v>
      </c>
      <c r="D90" s="7">
        <f>[2]Activity_UPS!D90</f>
        <v>9493.7855114804024</v>
      </c>
      <c r="E90" s="7">
        <f>[2]Activity_UPS!E90</f>
        <v>8827.3251769891031</v>
      </c>
      <c r="F90" s="7">
        <f>[2]Activity_UPS!F90</f>
        <v>3919.871187884527</v>
      </c>
      <c r="G90" s="7">
        <f>[2]Activity_UPS!G90</f>
        <v>414.11719300720529</v>
      </c>
      <c r="H90" s="7">
        <f>[2]Activity_UPS!H90</f>
        <v>1235.884909086778</v>
      </c>
      <c r="I90" s="7">
        <f>[2]Activity_UPS!I90</f>
        <v>1545.957345754254</v>
      </c>
      <c r="J90" s="7">
        <f>[2]Activity_UPS!J90</f>
        <v>1771.297894445875</v>
      </c>
      <c r="K90" s="7">
        <f>[2]Activity_UPS!K90</f>
        <v>969.21723142189683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2277.368242424242</v>
      </c>
      <c r="D92" s="7">
        <f>[2]Activity_UPS!D92</f>
        <v>1698.9420606060601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473.53089808274478</v>
      </c>
      <c r="K92" s="7">
        <f>[2]Activity_UPS!K92</f>
        <v>231.97933976079281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3527.7963636363638</v>
      </c>
      <c r="D93" s="7">
        <f>[2]Activity_UPS!D93</f>
        <v>3339.232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1688.346834793138</v>
      </c>
      <c r="H93" s="7">
        <f>[2]Activity_UPS!H93</f>
        <v>1564.474600149581</v>
      </c>
      <c r="I93" s="7">
        <f>[2]Activity_UPS!I93</f>
        <v>1444.3685768527159</v>
      </c>
      <c r="J93" s="7">
        <f>[2]Activity_UPS!J93</f>
        <v>1341.1083771972239</v>
      </c>
      <c r="K93" s="7">
        <f>[2]Activity_UPS!K93</f>
        <v>1252.3772121212121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82.123753079026272</v>
      </c>
      <c r="D94" s="7">
        <f>[2]Activity_UPS!D94</f>
        <v>81.672032817449164</v>
      </c>
      <c r="E94" s="7">
        <f>[2]Activity_UPS!E94</f>
        <v>77.747012651333762</v>
      </c>
      <c r="F94" s="7">
        <f>[2]Activity_UPS!F94</f>
        <v>80.004095277232992</v>
      </c>
      <c r="G94" s="7">
        <f>[2]Activity_UPS!G94</f>
        <v>74.920553957672226</v>
      </c>
      <c r="H94" s="7">
        <f>[2]Activity_UPS!H94</f>
        <v>65.351531921991523</v>
      </c>
      <c r="I94" s="7">
        <f>[2]Activity_UPS!I94</f>
        <v>60.814397888462317</v>
      </c>
      <c r="J94" s="7">
        <f>[2]Activity_UPS!J94</f>
        <v>57.896527857236478</v>
      </c>
      <c r="K94" s="7">
        <f>[2]Activity_UPS!K94</f>
        <v>42.894706789886207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850.16139068462633</v>
      </c>
      <c r="D95" s="7">
        <f>[2]Activity_UPS!D95</f>
        <v>771.23651070030655</v>
      </c>
      <c r="E95" s="7">
        <f>[2]Activity_UPS!E95</f>
        <v>662.82924896832264</v>
      </c>
      <c r="F95" s="7">
        <f>[2]Activity_UPS!F95</f>
        <v>639.38050434712318</v>
      </c>
      <c r="G95" s="7">
        <f>[2]Activity_UPS!G95</f>
        <v>555.4481040501754</v>
      </c>
      <c r="H95" s="7">
        <f>[2]Activity_UPS!H95</f>
        <v>450.48073615423232</v>
      </c>
      <c r="I95" s="7">
        <f>[2]Activity_UPS!I95</f>
        <v>489.36258536979022</v>
      </c>
      <c r="J95" s="7">
        <f>[2]Activity_UPS!J95</f>
        <v>369.75235896494451</v>
      </c>
      <c r="K95" s="7">
        <f>[2]Activity_UPS!K95</f>
        <v>274.39832534180482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164.3598190072417</v>
      </c>
      <c r="D97" s="7">
        <f>[2]Activity_UPS!D97</f>
        <v>138.50068952989841</v>
      </c>
      <c r="E97" s="7">
        <f>[2]Activity_UPS!E97</f>
        <v>122.956309454793</v>
      </c>
      <c r="F97" s="7">
        <f>[2]Activity_UPS!F97</f>
        <v>76.580607571739208</v>
      </c>
      <c r="G97" s="7">
        <f>[2]Activity_UPS!G97</f>
        <v>45.306572761908242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0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450.67082697565593</v>
      </c>
      <c r="D98" s="7">
        <f>[2]Activity_UPS!D98</f>
        <v>439.37782043622798</v>
      </c>
      <c r="E98" s="7">
        <f>[2]Activity_UPS!E98</f>
        <v>341.25231628334512</v>
      </c>
      <c r="F98" s="7">
        <f>[2]Activity_UPS!F98</f>
        <v>397.6793819308254</v>
      </c>
      <c r="G98" s="7">
        <f>[2]Activity_UPS!G98</f>
        <v>270.59084894180069</v>
      </c>
      <c r="H98" s="7">
        <f>[2]Activity_UPS!H98</f>
        <v>31.36529804978014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25504.900247909602</v>
      </c>
      <c r="D101" s="7">
        <f>[2]Activity_UPS!D101</f>
        <v>25364.610992005779</v>
      </c>
      <c r="E101" s="7">
        <f>[2]Activity_UPS!E101</f>
        <v>24145.630562415899</v>
      </c>
      <c r="F101" s="7">
        <f>[2]Activity_UPS!F101</f>
        <v>24846.605189932659</v>
      </c>
      <c r="G101" s="7">
        <f>[2]Activity_UPS!G101</f>
        <v>23267.82670745434</v>
      </c>
      <c r="H101" s="7">
        <f>[2]Activity_UPS!H101</f>
        <v>20296.00743057306</v>
      </c>
      <c r="I101" s="7">
        <f>[2]Activity_UPS!I101</f>
        <v>18886.92483756012</v>
      </c>
      <c r="J101" s="7">
        <f>[2]Activity_UPS!J101</f>
        <v>17980.731668195731</v>
      </c>
      <c r="K101" s="7">
        <f>[2]Activity_UPS!K101</f>
        <v>13321.66610537889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10.821655622890431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187.60106455338359</v>
      </c>
      <c r="D104" s="7">
        <f>[2]Activity_UPS!D104</f>
        <v>187.60106455338359</v>
      </c>
      <c r="E104" s="7">
        <f>[2]Activity_UPS!E104</f>
        <v>187.60106455338359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132.5928635244764</v>
      </c>
      <c r="G105" s="7">
        <f>[2]Activity_UPS!G105</f>
        <v>85.950693997979471</v>
      </c>
      <c r="H105" s="7">
        <f>[2]Activity_UPS!H105</f>
        <v>0</v>
      </c>
      <c r="I105" s="7">
        <f>[2]Activity_UPS!I105</f>
        <v>0</v>
      </c>
      <c r="J105" s="7">
        <f>[2]Activity_UPS!J105</f>
        <v>3.5267579563209068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2170.602642912082</v>
      </c>
      <c r="G106" s="7">
        <f>[2]Activity_UPS!G106</f>
        <v>1889.9613663327059</v>
      </c>
      <c r="H106" s="7">
        <f>[2]Activity_UPS!H106</f>
        <v>1609.3200897533311</v>
      </c>
      <c r="I106" s="7">
        <f>[2]Activity_UPS!I106</f>
        <v>1328.678813173954</v>
      </c>
      <c r="J106" s="7">
        <f>[2]Activity_UPS!J106</f>
        <v>1048.0375365945799</v>
      </c>
      <c r="K106" s="7">
        <f>[2]Activity_UPS!K106</f>
        <v>767.39626001520446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2170.602642912082</v>
      </c>
      <c r="G107" s="7">
        <f>[2]Activity_UPS!G107</f>
        <v>1889.9613663327059</v>
      </c>
      <c r="H107" s="7">
        <f>[2]Activity_UPS!H107</f>
        <v>1609.3200897533311</v>
      </c>
      <c r="I107" s="7">
        <f>[2]Activity_UPS!I107</f>
        <v>1328.678813173954</v>
      </c>
      <c r="J107" s="7">
        <f>[2]Activity_UPS!J107</f>
        <v>1048.0375365945799</v>
      </c>
      <c r="K107" s="7">
        <f>[2]Activity_UPS!K107</f>
        <v>767.39626001520446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2170.602642912082</v>
      </c>
      <c r="G108" s="7">
        <f>[2]Activity_UPS!G108</f>
        <v>1889.9613663327059</v>
      </c>
      <c r="H108" s="7">
        <f>[2]Activity_UPS!H108</f>
        <v>1609.3200897533311</v>
      </c>
      <c r="I108" s="7">
        <f>[2]Activity_UPS!I108</f>
        <v>1328.678813173954</v>
      </c>
      <c r="J108" s="7">
        <f>[2]Activity_UPS!J108</f>
        <v>1048.0375365945799</v>
      </c>
      <c r="K108" s="7">
        <f>[2]Activity_UPS!K108</f>
        <v>767.39626001520446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11959.553230750311</v>
      </c>
      <c r="E115" s="33">
        <f>[2]Activity_UPS!E115</f>
        <v>10214.01983633734</v>
      </c>
      <c r="F115" s="33">
        <f>[2]Activity_UPS!F115</f>
        <v>10970.22575727766</v>
      </c>
      <c r="G115" s="33">
        <f>[2]Activity_UPS!G115</f>
        <v>9551.8647454454986</v>
      </c>
      <c r="H115" s="33">
        <f>[2]Activity_UPS!H115</f>
        <v>8133.5037336133328</v>
      </c>
      <c r="I115" s="33">
        <f>[2]Activity_UPS!I115</f>
        <v>6715.1427217811679</v>
      </c>
      <c r="J115" s="33">
        <f>[2]Activity_UPS!J115</f>
        <v>5296.7817099490057</v>
      </c>
      <c r="K115" s="33">
        <f>[2]Activity_UPS!K115</f>
        <v>3878.4206981168431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2248.3960073810572</v>
      </c>
      <c r="E131" s="33">
        <f>[2]Activity_UPS!E131</f>
        <v>1920.23572923142</v>
      </c>
      <c r="F131" s="33">
        <f>[2]Activity_UPS!F131</f>
        <v>2062.4024423681999</v>
      </c>
      <c r="G131" s="33">
        <f>[2]Activity_UPS!G131</f>
        <v>1795.7505721437531</v>
      </c>
      <c r="H131" s="33">
        <f>[2]Activity_UPS!H131</f>
        <v>1529.098701919306</v>
      </c>
      <c r="I131" s="33">
        <f>[2]Activity_UPS!I131</f>
        <v>1262.4468316948601</v>
      </c>
      <c r="J131" s="33">
        <f>[2]Activity_UPS!J131</f>
        <v>995.79496147041266</v>
      </c>
      <c r="K131" s="33">
        <f>[2]Activity_UPS!K131</f>
        <v>729.14309124596616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999964968.61271799</v>
      </c>
      <c r="D140" s="33">
        <f>[2]Activity_UPS!D140</f>
        <v>999964675.68271458</v>
      </c>
      <c r="E140" s="33">
        <f>[2]Activity_UPS!E140</f>
        <v>999970883.33302629</v>
      </c>
      <c r="F140" s="33">
        <f>[2]Activity_UPS!F140</f>
        <v>999980037.60704684</v>
      </c>
      <c r="G140" s="33">
        <f>[2]Activity_UPS!G140</f>
        <v>999988204.56624424</v>
      </c>
      <c r="H140" s="33">
        <f>[2]Activity_UPS!H140</f>
        <v>999992839.55917418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113.6939902663602</v>
      </c>
      <c r="E160" s="33">
        <f>[2]Activity_UPS!E160</f>
        <v>145.97521945686799</v>
      </c>
      <c r="F160" s="33">
        <f>[2]Activity_UPS!F160</f>
        <v>311.45213926221589</v>
      </c>
      <c r="G160" s="33">
        <f>[2]Activity_UPS!G160</f>
        <v>518.20455085659717</v>
      </c>
      <c r="H160" s="33">
        <f>[2]Activity_UPS!H160</f>
        <v>989.35863603910786</v>
      </c>
      <c r="I160" s="33">
        <f>[2]Activity_UPS!I160</f>
        <v>957.07740684860005</v>
      </c>
      <c r="J160" s="33">
        <f>[2]Activity_UPS!J160</f>
        <v>791.60048704325209</v>
      </c>
      <c r="K160" s="33">
        <f>[2]Activity_UPS!K160</f>
        <v>699.18644598463811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887.498230735118</v>
      </c>
      <c r="D162" s="33">
        <f>[2]Activity_UPS!D162</f>
        <v>1494.345948678955</v>
      </c>
      <c r="E162" s="33">
        <f>[2]Activity_UPS!E162</f>
        <v>1478.057232872218</v>
      </c>
      <c r="F162" s="33">
        <f>[2]Activity_UPS!F162</f>
        <v>880.12465519966611</v>
      </c>
      <c r="G162" s="33">
        <f>[2]Activity_UPS!G162</f>
        <v>606.84771794383835</v>
      </c>
      <c r="H162" s="33">
        <f>[2]Activity_UPS!H162</f>
        <v>761.04189259567545</v>
      </c>
      <c r="I162" s="33">
        <f>[2]Activity_UPS!I162</f>
        <v>821.8437900130599</v>
      </c>
      <c r="J162" s="33">
        <f>[2]Activity_UPS!J162</f>
        <v>832.28225347958085</v>
      </c>
      <c r="K162" s="33">
        <f>[2]Activity_UPS!K162</f>
        <v>898.64170973796865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W1" zoomScale="70" zoomScaleNormal="70" workbookViewId="0">
      <selection activeCell="AG38" sqref="AG38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0.21342911830163111</v>
      </c>
      <c r="Q2" s="35">
        <f t="shared" ref="Q2:X2" si="5">(SUMIF($C:$C,"*UPS_CO2",F:F)*0.000001)+(SUMIF($C:$C,"*UPS_CO2_PRC",F:F)*0.000001)</f>
        <v>0.24424765628275399</v>
      </c>
      <c r="R2" s="35">
        <f t="shared" si="5"/>
        <v>0.22595084483568628</v>
      </c>
      <c r="S2" s="35">
        <f t="shared" si="5"/>
        <v>0.20625611048870213</v>
      </c>
      <c r="T2" s="14">
        <f t="shared" si="5"/>
        <v>0.2572917693935165</v>
      </c>
      <c r="U2" s="14">
        <f t="shared" si="5"/>
        <v>0.34031251819570135</v>
      </c>
      <c r="V2" s="14">
        <f t="shared" si="5"/>
        <v>0.28244158470513869</v>
      </c>
      <c r="W2" s="14">
        <f t="shared" si="5"/>
        <v>0.25542556812199102</v>
      </c>
      <c r="X2" s="14">
        <f t="shared" si="5"/>
        <v>0.2408726631734526</v>
      </c>
      <c r="Y2" s="6"/>
      <c r="Z2" s="2" t="s">
        <v>73</v>
      </c>
      <c r="AI2" t="s">
        <v>143</v>
      </c>
      <c r="AJ2" s="34">
        <f t="shared" ref="AJ2:AR2" si="6">SUMIF($C:$C,"*TOT_CH4*",E:E)/1000</f>
        <v>0.33637354272164843</v>
      </c>
      <c r="AK2" s="34">
        <f t="shared" si="6"/>
        <v>0.34941415213363541</v>
      </c>
      <c r="AL2" s="34">
        <f t="shared" si="6"/>
        <v>0.31215032094685391</v>
      </c>
      <c r="AM2" s="34">
        <f t="shared" si="6"/>
        <v>0.28381193277158157</v>
      </c>
      <c r="AN2" s="34">
        <f t="shared" si="6"/>
        <v>0.24898731177385677</v>
      </c>
      <c r="AO2" s="34">
        <f t="shared" si="6"/>
        <v>0.22399690394849867</v>
      </c>
      <c r="AP2" s="34">
        <f t="shared" si="6"/>
        <v>0.17693401496048186</v>
      </c>
      <c r="AQ2" s="34">
        <f t="shared" si="6"/>
        <v>0.17670671823196041</v>
      </c>
      <c r="AR2" s="47">
        <f t="shared" si="6"/>
        <v>0.16154458832618115</v>
      </c>
      <c r="AT2" s="2" t="s">
        <v>73</v>
      </c>
      <c r="AU2" s="6">
        <f t="shared" ref="AU2:BC2" si="7">SUMIF($C:$C,"*UPS_CH4",E:E)/1000000</f>
        <v>3.8404422568806143E-3</v>
      </c>
      <c r="AV2" s="6">
        <f t="shared" si="7"/>
        <v>6.6787900912286535E-3</v>
      </c>
      <c r="AW2" s="6">
        <f t="shared" si="7"/>
        <v>7.04282886619788E-3</v>
      </c>
      <c r="AX2" s="6">
        <f t="shared" si="7"/>
        <v>1.0315364095772283E-2</v>
      </c>
      <c r="AY2" s="6">
        <f t="shared" si="7"/>
        <v>1.5714723647744993E-2</v>
      </c>
      <c r="AZ2" s="6">
        <f t="shared" si="7"/>
        <v>2.6248453655165867E-2</v>
      </c>
      <c r="BA2" s="6">
        <f t="shared" si="7"/>
        <v>2.1347118173411037E-2</v>
      </c>
      <c r="BB2" s="6">
        <f t="shared" si="7"/>
        <v>1.7902351735233097E-2</v>
      </c>
      <c r="BC2" s="6">
        <f t="shared" si="7"/>
        <v>1.6119290320771234E-2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1.3473559898226522E-2</v>
      </c>
      <c r="AK3" s="34">
        <f t="shared" si="9"/>
        <v>1.5712906276013031E-2</v>
      </c>
      <c r="AL3" s="34">
        <f t="shared" si="9"/>
        <v>1.7507356198107133E-2</v>
      </c>
      <c r="AM3" s="34">
        <f t="shared" si="9"/>
        <v>1.6203357772818661E-2</v>
      </c>
      <c r="AN3" s="34">
        <f t="shared" si="9"/>
        <v>1.2611150149736083E-2</v>
      </c>
      <c r="AO3" s="34">
        <f t="shared" si="9"/>
        <v>1.004967181898234E-2</v>
      </c>
      <c r="AP3" s="34">
        <f t="shared" si="9"/>
        <v>7.4979112899581377E-3</v>
      </c>
      <c r="AQ3" s="34">
        <f t="shared" si="9"/>
        <v>9.1794368529803782E-3</v>
      </c>
      <c r="AR3" s="47">
        <f t="shared" si="9"/>
        <v>7.8122326129607938E-3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1.4377483394030799</v>
      </c>
      <c r="Q4" s="14">
        <f t="shared" ref="Q4:R4" si="11">(IF(SUMIF($C:$C,"*ELC_CO2*",F:F)*0.000001&gt;0,SUMIF($C:$C,"*ELC_CO2*",F:F)*0.000001,0))</f>
        <v>1.2211499601058566</v>
      </c>
      <c r="R4" s="14">
        <f t="shared" si="11"/>
        <v>0.86312982068631183</v>
      </c>
      <c r="S4" s="14">
        <f t="shared" ref="S4:X4" si="12">(SUMIF($C:$C,"*ELC_CO2*",H:H))*0.000001</f>
        <v>0.41939896328065895</v>
      </c>
      <c r="T4" s="14">
        <f t="shared" si="12"/>
        <v>0.24123105440949816</v>
      </c>
      <c r="U4" s="14">
        <f t="shared" si="12"/>
        <v>8.3618711030597356E-2</v>
      </c>
      <c r="V4" s="14">
        <f t="shared" si="12"/>
        <v>6.4654976430262171E-3</v>
      </c>
      <c r="W4" s="14">
        <f t="shared" si="12"/>
        <v>2.2803076939822971E-2</v>
      </c>
      <c r="X4" s="5">
        <f t="shared" si="12"/>
        <v>2.2803076841605627E-2</v>
      </c>
      <c r="Y4" s="6"/>
      <c r="Z4" s="2" t="s">
        <v>74</v>
      </c>
      <c r="AA4" s="13">
        <f>1-AA14/P4</f>
        <v>2.6255178579272287E-2</v>
      </c>
      <c r="AB4" s="13">
        <f>1-AB14/Q4</f>
        <v>-5.6094993390898296E-3</v>
      </c>
      <c r="AC4" s="13">
        <f>1-AC14/R4</f>
        <v>-2.8813949787892756E-2</v>
      </c>
      <c r="AD4" s="13"/>
      <c r="AE4" s="13"/>
      <c r="AF4" s="13"/>
      <c r="AG4" s="13"/>
      <c r="AI4" t="s">
        <v>196</v>
      </c>
      <c r="AJ4" s="47">
        <f>AJ2*0.025</f>
        <v>8.4093385680412119E-3</v>
      </c>
      <c r="AK4" s="47">
        <f t="shared" ref="AK4:AR4" si="13">AK2*0.025</f>
        <v>8.7353538033408864E-3</v>
      </c>
      <c r="AL4" s="47">
        <f t="shared" si="13"/>
        <v>7.8037580236713479E-3</v>
      </c>
      <c r="AM4" s="47">
        <f t="shared" si="13"/>
        <v>7.0952983192895391E-3</v>
      </c>
      <c r="AN4" s="47">
        <f t="shared" si="13"/>
        <v>6.2246827943464198E-3</v>
      </c>
      <c r="AO4" s="47">
        <f t="shared" si="13"/>
        <v>5.599922598712467E-3</v>
      </c>
      <c r="AP4" s="47">
        <f t="shared" si="13"/>
        <v>4.4233503740120465E-3</v>
      </c>
      <c r="AQ4" s="47">
        <f t="shared" si="13"/>
        <v>4.4176679557990104E-3</v>
      </c>
      <c r="AR4" s="36">
        <f t="shared" si="13"/>
        <v>4.0386147081545292E-3</v>
      </c>
      <c r="AT4" s="2" t="s">
        <v>74</v>
      </c>
      <c r="AU4" s="6">
        <f t="shared" ref="AU4:BC4" si="14">(SUMIF($C:$C,"*ELC_CH4",E:E)*0.000001)</f>
        <v>0.20472936309421685</v>
      </c>
      <c r="AV4" s="6">
        <f t="shared" si="14"/>
        <v>0.21551060400004018</v>
      </c>
      <c r="AW4" s="6">
        <f t="shared" si="14"/>
        <v>0.18869878158468814</v>
      </c>
      <c r="AX4" s="6">
        <f t="shared" si="14"/>
        <v>0.14050160389355915</v>
      </c>
      <c r="AY4" s="6">
        <f t="shared" si="14"/>
        <v>9.6651307501245565E-2</v>
      </c>
      <c r="AZ4" s="6">
        <f t="shared" si="14"/>
        <v>6.4067784800842895E-2</v>
      </c>
      <c r="BA4" s="6">
        <f t="shared" si="14"/>
        <v>2.3426862282452367E-2</v>
      </c>
      <c r="BB4" s="6">
        <f t="shared" si="14"/>
        <v>3.0524439386191121E-2</v>
      </c>
      <c r="BC4" s="6">
        <f t="shared" si="14"/>
        <v>3.1195009739169166E-2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6.6184681305864454E-2</v>
      </c>
      <c r="Q5" s="14">
        <f t="shared" si="15"/>
        <v>6.4116548246196781E-2</v>
      </c>
      <c r="R5" s="14">
        <f t="shared" si="15"/>
        <v>6.7046414959424691E-2</v>
      </c>
      <c r="S5" s="14">
        <f t="shared" si="15"/>
        <v>6.2871002148044822E-2</v>
      </c>
      <c r="T5" s="14">
        <f t="shared" si="15"/>
        <v>6.0572978935865288E-2</v>
      </c>
      <c r="U5" s="14">
        <f t="shared" si="15"/>
        <v>6.1318865702996737E-2</v>
      </c>
      <c r="V5" s="14">
        <f t="shared" si="15"/>
        <v>6.2338629025899643E-2</v>
      </c>
      <c r="W5" s="14">
        <f t="shared" si="15"/>
        <v>6.3726725549962226E-2</v>
      </c>
      <c r="X5" s="14">
        <f t="shared" si="15"/>
        <v>6.4612314335447313E-2</v>
      </c>
      <c r="Y5" s="6"/>
      <c r="Z5" s="2" t="s">
        <v>75</v>
      </c>
      <c r="AA5" s="13">
        <f t="shared" ref="AA5:AC9" si="16">1-AA16/P5</f>
        <v>-5.7646552326867218E-2</v>
      </c>
      <c r="AB5" s="13">
        <f t="shared" si="16"/>
        <v>7.9800743897661119E-2</v>
      </c>
      <c r="AC5" s="13">
        <f t="shared" si="16"/>
        <v>-5.8967881324720306E-2</v>
      </c>
      <c r="AD5" s="13"/>
      <c r="AE5" s="13"/>
      <c r="AF5" s="13"/>
      <c r="AG5" s="13"/>
      <c r="AI5" t="s">
        <v>197</v>
      </c>
      <c r="AJ5" s="47">
        <f>AJ3*0.298</f>
        <v>4.0151208496715038E-3</v>
      </c>
      <c r="AK5" s="47">
        <f t="shared" ref="AK5:AR5" si="17">AK3*0.298</f>
        <v>4.6824460702518831E-3</v>
      </c>
      <c r="AL5" s="47">
        <f t="shared" si="17"/>
        <v>5.2171921470359258E-3</v>
      </c>
      <c r="AM5" s="47">
        <f t="shared" si="17"/>
        <v>4.8286006162999605E-3</v>
      </c>
      <c r="AN5" s="47">
        <f t="shared" si="17"/>
        <v>3.7581227446213524E-3</v>
      </c>
      <c r="AO5" s="47">
        <f t="shared" si="17"/>
        <v>2.9948022020567372E-3</v>
      </c>
      <c r="AP5" s="47">
        <f t="shared" si="17"/>
        <v>2.2343775644075251E-3</v>
      </c>
      <c r="AQ5" s="47">
        <f t="shared" si="17"/>
        <v>2.7354721821881527E-3</v>
      </c>
      <c r="AR5" s="36">
        <f t="shared" si="17"/>
        <v>2.3280453186623165E-3</v>
      </c>
      <c r="AT5" s="2" t="s">
        <v>75</v>
      </c>
      <c r="AU5" s="6">
        <f t="shared" ref="AU5:BC5" si="18">(SUMIF($C:$C,"*AGR_CH4",E:E)*0.000001)</f>
        <v>2.5179855544768984E-3</v>
      </c>
      <c r="AV5" s="6">
        <f t="shared" si="18"/>
        <v>2.4872220916498642E-3</v>
      </c>
      <c r="AW5" s="6">
        <f t="shared" si="18"/>
        <v>2.6364749224995297E-3</v>
      </c>
      <c r="AX5" s="6">
        <f t="shared" si="18"/>
        <v>2.4285809885134894E-3</v>
      </c>
      <c r="AY5" s="6">
        <f t="shared" si="18"/>
        <v>2.4249889992741581E-3</v>
      </c>
      <c r="AZ5" s="6">
        <f t="shared" si="18"/>
        <v>2.3975971677641628E-3</v>
      </c>
      <c r="BA5" s="6">
        <f t="shared" si="18"/>
        <v>2.4395307396641972E-3</v>
      </c>
      <c r="BB5" s="6">
        <f t="shared" si="18"/>
        <v>2.4926047761404126E-3</v>
      </c>
      <c r="BC5" s="6">
        <f t="shared" si="18"/>
        <v>2.5669584484254403E-3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0.54302658336303744</v>
      </c>
      <c r="Q6" s="14">
        <f t="shared" si="19"/>
        <v>0.45409320605854375</v>
      </c>
      <c r="R6" s="14">
        <f t="shared" si="19"/>
        <v>0.43513360465205531</v>
      </c>
      <c r="S6" s="14">
        <f t="shared" si="19"/>
        <v>0.42856591782461861</v>
      </c>
      <c r="T6" s="14">
        <f t="shared" si="19"/>
        <v>0.3877685885612166</v>
      </c>
      <c r="U6" s="14">
        <f t="shared" si="19"/>
        <v>0.36312434876403737</v>
      </c>
      <c r="V6" s="14">
        <f t="shared" si="19"/>
        <v>0.38919180943524945</v>
      </c>
      <c r="W6" s="14">
        <f t="shared" si="19"/>
        <v>0.35136440420517412</v>
      </c>
      <c r="X6" s="14">
        <f t="shared" si="19"/>
        <v>0.34082115635491778</v>
      </c>
      <c r="Y6" s="6"/>
      <c r="Z6" s="2" t="s">
        <v>76</v>
      </c>
      <c r="AA6" s="13">
        <f t="shared" si="16"/>
        <v>7.7393233868517264E-2</v>
      </c>
      <c r="AB6" s="13">
        <f t="shared" si="16"/>
        <v>0.10811261961980201</v>
      </c>
      <c r="AC6" s="13">
        <f t="shared" si="16"/>
        <v>8.3040253075716164E-2</v>
      </c>
      <c r="AD6" s="13"/>
      <c r="AE6" s="13"/>
      <c r="AF6" s="13"/>
      <c r="AG6" s="13"/>
      <c r="AI6" t="s">
        <v>193</v>
      </c>
      <c r="AJ6" s="5">
        <f t="shared" ref="AJ6:AR6" si="20">P13</f>
        <v>4.0396535238047946</v>
      </c>
      <c r="AK6" s="5">
        <f t="shared" si="20"/>
        <v>3.742953630919637</v>
      </c>
      <c r="AL6" s="5">
        <f t="shared" si="20"/>
        <v>3.2514684119717527</v>
      </c>
      <c r="AM6" s="5">
        <f t="shared" si="20"/>
        <v>2.9120004209569705</v>
      </c>
      <c r="AN6" s="5">
        <f t="shared" si="20"/>
        <v>2.5583211969300903</v>
      </c>
      <c r="AO6" s="5">
        <f t="shared" si="20"/>
        <v>2.3513526244279621</v>
      </c>
      <c r="AP6" s="5">
        <f t="shared" si="20"/>
        <v>2.1433323595317577</v>
      </c>
      <c r="AQ6" s="5">
        <f t="shared" si="20"/>
        <v>2.0385248540277385</v>
      </c>
      <c r="AR6" s="5">
        <f t="shared" si="20"/>
        <v>1.6702945804416751</v>
      </c>
      <c r="AT6" s="2" t="s">
        <v>76</v>
      </c>
      <c r="AU6" s="6">
        <f t="shared" ref="AU6:BC6" si="21">(SUMIF($C:$C,"*RES_CH4",E:E)*0.000001)</f>
        <v>6.9953416579999997E-2</v>
      </c>
      <c r="AV6" s="6">
        <f t="shared" si="21"/>
        <v>6.0425377271022443E-2</v>
      </c>
      <c r="AW6" s="6">
        <f t="shared" si="21"/>
        <v>5.748381718500313E-2</v>
      </c>
      <c r="AX6" s="6">
        <f t="shared" si="21"/>
        <v>5.6462812901013543E-2</v>
      </c>
      <c r="AY6" s="6">
        <f t="shared" si="21"/>
        <v>6.0123689411544549E-2</v>
      </c>
      <c r="AZ6" s="6">
        <f t="shared" si="21"/>
        <v>5.9004420006415599E-2</v>
      </c>
      <c r="BA6" s="6">
        <f t="shared" si="21"/>
        <v>5.9182723673396921E-2</v>
      </c>
      <c r="BB6" s="6">
        <f t="shared" si="21"/>
        <v>5.7642727313039301E-2</v>
      </c>
      <c r="BC6" s="6">
        <f t="shared" si="21"/>
        <v>5.7212426300504958E-2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0.19895248945469854</v>
      </c>
      <c r="Q7" s="14">
        <f t="shared" si="22"/>
        <v>0.19100271265123314</v>
      </c>
      <c r="R7" s="14">
        <f t="shared" si="22"/>
        <v>0.17471686130496034</v>
      </c>
      <c r="S7" s="14">
        <f t="shared" si="22"/>
        <v>0.21046898846186132</v>
      </c>
      <c r="T7" s="14">
        <f t="shared" si="22"/>
        <v>0.16511043487886717</v>
      </c>
      <c r="U7" s="14">
        <f t="shared" si="22"/>
        <v>0.15491218028270251</v>
      </c>
      <c r="V7" s="14">
        <f t="shared" si="22"/>
        <v>0.1617865021968965</v>
      </c>
      <c r="W7" s="14">
        <f t="shared" si="22"/>
        <v>0.1541664766965303</v>
      </c>
      <c r="X7" s="14">
        <f t="shared" si="22"/>
        <v>0.15400577128464851</v>
      </c>
      <c r="Y7" s="6"/>
      <c r="Z7" s="2" t="s">
        <v>77</v>
      </c>
      <c r="AA7" s="13">
        <f t="shared" si="16"/>
        <v>9.8138478188940503E-3</v>
      </c>
      <c r="AB7" s="13">
        <f t="shared" si="16"/>
        <v>7.3311590484067102E-2</v>
      </c>
      <c r="AC7" s="13">
        <f t="shared" si="16"/>
        <v>7.8509087231244279E-2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1.2324758240731652E-2</v>
      </c>
      <c r="AV7" s="6">
        <f t="shared" si="23"/>
        <v>1.2354598926604088E-2</v>
      </c>
      <c r="AW7" s="6">
        <f t="shared" si="23"/>
        <v>1.2167423462011408E-2</v>
      </c>
      <c r="AX7" s="6">
        <f t="shared" si="23"/>
        <v>1.0480852468871907E-2</v>
      </c>
      <c r="AY7" s="6">
        <f t="shared" si="23"/>
        <v>1.3146184749663814E-2</v>
      </c>
      <c r="AZ7" s="6">
        <f t="shared" si="23"/>
        <v>1.216230098826555E-2</v>
      </c>
      <c r="BA7" s="6">
        <f t="shared" si="23"/>
        <v>1.1638802512702292E-2</v>
      </c>
      <c r="BB7" s="6">
        <f t="shared" si="23"/>
        <v>1.0683254792946443E-2</v>
      </c>
      <c r="BC7" s="6">
        <f t="shared" si="23"/>
        <v>1.0679631004608385E-2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0.98585802240185372</v>
      </c>
      <c r="Q8" s="14">
        <f t="shared" si="24"/>
        <v>1.0079411139148322</v>
      </c>
      <c r="R8" s="14">
        <f t="shared" si="24"/>
        <v>0.944467614479785</v>
      </c>
      <c r="S8" s="14">
        <f t="shared" si="24"/>
        <v>0.9834096281503526</v>
      </c>
      <c r="T8" s="14">
        <f t="shared" si="24"/>
        <v>0.86652464708240851</v>
      </c>
      <c r="U8" s="14">
        <f t="shared" si="24"/>
        <v>0.79371094202324532</v>
      </c>
      <c r="V8" s="14">
        <f t="shared" si="24"/>
        <v>0.69428495181087635</v>
      </c>
      <c r="W8" s="14">
        <f t="shared" si="24"/>
        <v>0.66134197190590849</v>
      </c>
      <c r="X8" s="14">
        <f t="shared" si="24"/>
        <v>0.33090602054451212</v>
      </c>
      <c r="Y8" s="6"/>
      <c r="Z8" s="2" t="s">
        <v>78</v>
      </c>
      <c r="AA8" s="13">
        <f t="shared" si="16"/>
        <v>2.9271986174588038E-2</v>
      </c>
      <c r="AB8" s="13">
        <f t="shared" si="16"/>
        <v>4.4587043126241177E-2</v>
      </c>
      <c r="AC8" s="13">
        <f t="shared" si="16"/>
        <v>8.3081318275804672E-2</v>
      </c>
      <c r="AD8" s="13"/>
      <c r="AE8" s="13"/>
      <c r="AF8" s="13"/>
      <c r="AG8" s="13"/>
      <c r="AI8" t="s">
        <v>195</v>
      </c>
      <c r="AJ8" s="13">
        <f>AJ6/AJ7-1</f>
        <v>5.7224162210100626E-2</v>
      </c>
      <c r="AK8" s="13">
        <f t="shared" ref="AK8:AL8" si="25">AK6/AK7-1</f>
        <v>7.5252407618396244E-2</v>
      </c>
      <c r="AL8" s="13">
        <f t="shared" si="25"/>
        <v>7.8430650736899699E-2</v>
      </c>
      <c r="AT8" s="2" t="s">
        <v>78</v>
      </c>
      <c r="AU8" s="6">
        <f t="shared" ref="AU8:BC8" si="26">(SUMIF($C:$C,"*TRA_CH4",E:E)*0.000001)</f>
        <v>4.0937698909171608E-2</v>
      </c>
      <c r="AV8" s="6">
        <f t="shared" si="26"/>
        <v>4.1828921053296816E-2</v>
      </c>
      <c r="AW8" s="6">
        <f t="shared" si="26"/>
        <v>3.9166952639383322E-2</v>
      </c>
      <c r="AX8" s="6">
        <f t="shared" si="26"/>
        <v>4.0807494907204797E-2</v>
      </c>
      <c r="AY8" s="6">
        <f t="shared" si="26"/>
        <v>3.599356204451188E-2</v>
      </c>
      <c r="AZ8" s="6">
        <f t="shared" si="26"/>
        <v>3.2976722354800231E-2</v>
      </c>
      <c r="BA8" s="6">
        <f t="shared" si="26"/>
        <v>2.8886953026673854E-2</v>
      </c>
      <c r="BB8" s="6">
        <f t="shared" si="26"/>
        <v>2.7588966928693035E-2</v>
      </c>
      <c r="BC8" s="6">
        <f t="shared" si="26"/>
        <v>1.3999359855748046E-2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</v>
      </c>
      <c r="L9" s="39">
        <f>[2]Emissions!L634</f>
        <v>0</v>
      </c>
      <c r="M9" s="39">
        <f>[2]Emissions!M634</f>
        <v>0</v>
      </c>
      <c r="O9" s="2" t="s">
        <v>80</v>
      </c>
      <c r="P9" s="14">
        <f>(SUMIF($C:$C,"*IND_CO2",E:E)+SUMIF($C:$C,"*IND_CO2_PRC",E:E))*0.000001</f>
        <v>0.59445428957462898</v>
      </c>
      <c r="Q9" s="14">
        <f t="shared" ref="Q9:X9" si="27">(SUMIF($C:$C,"*IND_CO2",F:F)+SUMIF($C:$C,"*IND_CO2_PRC",F:F))*0.000001</f>
        <v>0.56298609024521695</v>
      </c>
      <c r="R9" s="14">
        <f t="shared" si="27"/>
        <v>0.54763010694944392</v>
      </c>
      <c r="S9" s="14">
        <f t="shared" si="27"/>
        <v>0.6300689295736287</v>
      </c>
      <c r="T9" s="14">
        <f t="shared" si="27"/>
        <v>0.61706931419502764</v>
      </c>
      <c r="U9" s="14">
        <f t="shared" si="27"/>
        <v>0.59993837337911982</v>
      </c>
      <c r="V9" s="14">
        <f t="shared" si="27"/>
        <v>0.60830294826007736</v>
      </c>
      <c r="W9" s="14">
        <f t="shared" si="27"/>
        <v>0.59996364775220123</v>
      </c>
      <c r="X9" s="5">
        <f t="shared" si="27"/>
        <v>0.59516617554523921</v>
      </c>
      <c r="Y9" s="13"/>
      <c r="Z9" s="2" t="s">
        <v>80</v>
      </c>
      <c r="AA9" s="13">
        <f t="shared" si="16"/>
        <v>-0.14390628838187824</v>
      </c>
      <c r="AB9" s="13">
        <f t="shared" si="16"/>
        <v>-0.12613794725168415</v>
      </c>
      <c r="AC9" s="13">
        <f t="shared" si="16"/>
        <v>-0.12484684859897199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4.9393199135444335E-2</v>
      </c>
      <c r="AV9" s="6">
        <f t="shared" si="28"/>
        <v>5.2078488230027586E-2</v>
      </c>
      <c r="AW9" s="6">
        <f t="shared" si="28"/>
        <v>4.3807067814564532E-2</v>
      </c>
      <c r="AX9" s="6">
        <f t="shared" si="28"/>
        <v>5.9426825037998406E-2</v>
      </c>
      <c r="AY9" s="6">
        <f t="shared" si="28"/>
        <v>5.8819621539993615E-2</v>
      </c>
      <c r="AZ9" s="6">
        <f t="shared" si="28"/>
        <v>5.8198865343927257E-2</v>
      </c>
      <c r="BA9" s="6">
        <f t="shared" si="28"/>
        <v>6.0453706491556423E-2</v>
      </c>
      <c r="BB9" s="6">
        <f t="shared" si="28"/>
        <v>5.9556794275758773E-2</v>
      </c>
      <c r="BC9" s="6">
        <f t="shared" si="28"/>
        <v>5.8536537398948027E-2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0.14957652116691184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0.16010312070683577</v>
      </c>
      <c r="T10" s="14">
        <f t="shared" si="29"/>
        <v>0.16227462669124212</v>
      </c>
      <c r="U10" s="14">
        <f t="shared" si="29"/>
        <v>0.14703449133361363</v>
      </c>
      <c r="V10" s="14">
        <f t="shared" si="29"/>
        <v>0.14770433810467049</v>
      </c>
      <c r="W10" s="14">
        <f t="shared" si="29"/>
        <v>0.14606333651593861</v>
      </c>
      <c r="X10" s="14">
        <f t="shared" si="29"/>
        <v>0.140159955913673</v>
      </c>
      <c r="Y10" s="6"/>
      <c r="Z10" s="6"/>
      <c r="AA10" s="6"/>
      <c r="AB10" s="6"/>
      <c r="AT10" s="2" t="s">
        <v>54</v>
      </c>
      <c r="AU10" s="6">
        <f>SUM(AU2:AU9)</f>
        <v>0.38369686377092194</v>
      </c>
      <c r="AV10" s="6">
        <f t="shared" ref="AV10:BC10" si="30">SUM(AV2:AV9)</f>
        <v>0.39136400166386964</v>
      </c>
      <c r="AW10" s="6">
        <f t="shared" si="30"/>
        <v>0.35100334647434794</v>
      </c>
      <c r="AX10" s="6">
        <f t="shared" si="30"/>
        <v>0.32042353429293352</v>
      </c>
      <c r="AY10" s="6">
        <f t="shared" si="30"/>
        <v>0.28287407789397856</v>
      </c>
      <c r="AZ10" s="6">
        <f t="shared" si="30"/>
        <v>0.25505614431718154</v>
      </c>
      <c r="BA10" s="6">
        <f t="shared" si="30"/>
        <v>0.2073756968998571</v>
      </c>
      <c r="BB10" s="6">
        <f t="shared" si="30"/>
        <v>0.2063911392080022</v>
      </c>
      <c r="BC10" s="6">
        <f t="shared" si="30"/>
        <v>0.19030921306817528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4.0396535238047937</v>
      </c>
      <c r="Q12" s="5">
        <f t="shared" si="31"/>
        <v>3.745537287504634</v>
      </c>
      <c r="R12" s="5">
        <f t="shared" si="31"/>
        <v>3.2580752678676674</v>
      </c>
      <c r="S12" s="5">
        <f t="shared" si="31"/>
        <v>2.9410395399278673</v>
      </c>
      <c r="T12" s="5">
        <f t="shared" si="31"/>
        <v>2.5955687874563997</v>
      </c>
      <c r="U12" s="5">
        <f t="shared" si="31"/>
        <v>2.3969359393784004</v>
      </c>
      <c r="V12" s="5">
        <f t="shared" si="31"/>
        <v>2.2048119230771643</v>
      </c>
      <c r="W12" s="5">
        <f t="shared" si="31"/>
        <v>2.1087918711715901</v>
      </c>
      <c r="X12" s="5">
        <f t="shared" si="31"/>
        <v>1.7491871780798229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4.0396535238047946</v>
      </c>
      <c r="Q13" s="5">
        <f t="shared" ref="Q13:X13" si="34">(SUMIF($C:$C,"*TOT_CO2",F:F))*0.000001</f>
        <v>3.742953630919637</v>
      </c>
      <c r="R13" s="5">
        <f t="shared" si="34"/>
        <v>3.2514684119717527</v>
      </c>
      <c r="S13" s="5">
        <f t="shared" si="34"/>
        <v>2.9120004209569705</v>
      </c>
      <c r="T13" s="5">
        <f t="shared" si="34"/>
        <v>2.5583211969300903</v>
      </c>
      <c r="U13" s="5">
        <f t="shared" si="34"/>
        <v>2.3513526244279621</v>
      </c>
      <c r="V13" s="5">
        <f t="shared" si="34"/>
        <v>2.1433323595317577</v>
      </c>
      <c r="W13" s="5">
        <f t="shared" si="34"/>
        <v>2.0385248540277385</v>
      </c>
      <c r="X13" s="5">
        <f t="shared" si="34"/>
        <v>1.6702945804416751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1.2439114256880617E-3</v>
      </c>
      <c r="AV13" s="6">
        <f t="shared" si="35"/>
        <v>1.6387056538324028E-3</v>
      </c>
      <c r="AW13" s="6">
        <f t="shared" si="35"/>
        <v>1.7066143387261673E-3</v>
      </c>
      <c r="AX13" s="6">
        <f t="shared" si="35"/>
        <v>2.5508575630662548E-3</v>
      </c>
      <c r="AY13" s="6">
        <f t="shared" si="35"/>
        <v>3.6239725399497139E-3</v>
      </c>
      <c r="AZ13" s="6">
        <f t="shared" si="35"/>
        <v>5.3106642143980233E-3</v>
      </c>
      <c r="BA13" s="6">
        <f t="shared" si="35"/>
        <v>3.0687697860971373E-3</v>
      </c>
      <c r="BB13" s="6">
        <f t="shared" si="35"/>
        <v>2.5627962408966963E-3</v>
      </c>
      <c r="BC13" s="6">
        <f t="shared" si="35"/>
        <v>2.3063295887362149E-3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-2.5836565849970405E-3</v>
      </c>
      <c r="R14" s="5">
        <f t="shared" si="36"/>
        <v>-6.6068558959146984E-3</v>
      </c>
      <c r="S14" s="5">
        <f t="shared" si="36"/>
        <v>-2.9039118970896727E-2</v>
      </c>
      <c r="T14" s="5">
        <f t="shared" si="36"/>
        <v>-3.7247590526309438E-2</v>
      </c>
      <c r="U14" s="5">
        <f t="shared" si="36"/>
        <v>-4.5583314950438325E-2</v>
      </c>
      <c r="V14" s="5">
        <f t="shared" si="36"/>
        <v>-6.1479563545406624E-2</v>
      </c>
      <c r="W14" s="5">
        <f t="shared" si="36"/>
        <v>-7.0267017143851529E-2</v>
      </c>
      <c r="X14" s="5">
        <f>X13-X12</f>
        <v>-7.8892597638147821E-2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4.0666663664043625</v>
      </c>
      <c r="AK14" s="5">
        <f t="shared" si="37"/>
        <v>3.7702585566066307</v>
      </c>
      <c r="AL14" s="5">
        <f t="shared" si="37"/>
        <v>3.2756544122999056</v>
      </c>
      <c r="AM14" s="5">
        <f t="shared" si="37"/>
        <v>2.9330607870609393</v>
      </c>
      <c r="AN14" s="5">
        <f t="shared" si="37"/>
        <v>2.576419852668419</v>
      </c>
      <c r="AO14" s="5">
        <f t="shared" si="37"/>
        <v>2.3670616833846672</v>
      </c>
      <c r="AP14" s="5">
        <f t="shared" si="37"/>
        <v>2.1544777891005005</v>
      </c>
      <c r="AQ14" s="5">
        <f t="shared" si="37"/>
        <v>2.0490284759052657</v>
      </c>
      <c r="AR14" s="5">
        <f t="shared" si="37"/>
        <v>1.6789870404082767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2.388476066100083</v>
      </c>
      <c r="Q15" s="35">
        <f t="shared" si="39"/>
        <v>2.2801396711160229</v>
      </c>
      <c r="R15" s="35">
        <f t="shared" si="39"/>
        <v>2.168994602345669</v>
      </c>
      <c r="S15" s="35">
        <f t="shared" si="39"/>
        <v>2.3153844661585059</v>
      </c>
      <c r="T15" s="35">
        <f t="shared" si="39"/>
        <v>2.0970459636533851</v>
      </c>
      <c r="U15" s="35">
        <f t="shared" si="39"/>
        <v>1.973004710152102</v>
      </c>
      <c r="V15" s="35">
        <f t="shared" si="39"/>
        <v>1.9159048407289991</v>
      </c>
      <c r="W15" s="35">
        <f t="shared" si="39"/>
        <v>1.8305632261097764</v>
      </c>
      <c r="X15" s="35">
        <f t="shared" si="39"/>
        <v>1.4855114380647649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2.8350759426494173E-2</v>
      </c>
      <c r="AV15" s="6">
        <f t="shared" si="40"/>
        <v>2.9717450384658641E-2</v>
      </c>
      <c r="AW15" s="6">
        <f t="shared" si="40"/>
        <v>2.5488881641367041E-2</v>
      </c>
      <c r="AX15" s="6">
        <f t="shared" si="40"/>
        <v>1.8926089857758718E-2</v>
      </c>
      <c r="AY15" s="6">
        <f t="shared" si="40"/>
        <v>1.2974212054351897E-2</v>
      </c>
      <c r="AZ15" s="6">
        <f t="shared" si="40"/>
        <v>8.5127678263425977E-3</v>
      </c>
      <c r="BA15" s="6">
        <f t="shared" si="40"/>
        <v>3.0854467849031121E-3</v>
      </c>
      <c r="BB15" s="6">
        <f t="shared" si="40"/>
        <v>4.0439684650628869E-3</v>
      </c>
      <c r="BC15" s="6">
        <f t="shared" si="40"/>
        <v>4.1319808238912542E-3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2.7543951801371929</v>
      </c>
      <c r="M16" s="39">
        <f>[2]Emissions!M2158</f>
        <v>2.7543951801371929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7.2080545229068205E-4</v>
      </c>
      <c r="AV16" s="6">
        <f t="shared" si="41"/>
        <v>7.3394233238397257E-4</v>
      </c>
      <c r="AW16" s="6">
        <f t="shared" si="41"/>
        <v>6.9884032899115143E-4</v>
      </c>
      <c r="AX16" s="6">
        <f t="shared" si="41"/>
        <v>5.8829592224162656E-4</v>
      </c>
      <c r="AY16" s="6">
        <f t="shared" si="41"/>
        <v>4.8019793442836002E-4</v>
      </c>
      <c r="AZ16" s="6">
        <f t="shared" si="41"/>
        <v>4.6914505642098493E-4</v>
      </c>
      <c r="BA16" s="6">
        <f t="shared" si="41"/>
        <v>4.7754679771563533E-4</v>
      </c>
      <c r="BB16" s="6">
        <f t="shared" si="41"/>
        <v>4.8784168061200499E-4</v>
      </c>
      <c r="BC16" s="6">
        <f t="shared" si="41"/>
        <v>5.0497797435219212E-4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6.2045804195804193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1.0997709506000002E-2</v>
      </c>
      <c r="AV17" s="6">
        <f t="shared" si="42"/>
        <v>9.631818033237002E-3</v>
      </c>
      <c r="AW17" s="6">
        <f t="shared" si="42"/>
        <v>9.2078338611263546E-3</v>
      </c>
      <c r="AX17" s="6">
        <f t="shared" si="42"/>
        <v>9.0615609661547254E-3</v>
      </c>
      <c r="AY17" s="6">
        <f t="shared" si="42"/>
        <v>9.5449701490775904E-3</v>
      </c>
      <c r="AZ17" s="6">
        <f t="shared" si="42"/>
        <v>9.2231519969062092E-3</v>
      </c>
      <c r="BA17" s="6">
        <f t="shared" si="42"/>
        <v>9.2680467913181311E-3</v>
      </c>
      <c r="BB17" s="6">
        <f t="shared" si="42"/>
        <v>8.9608517194401348E-3</v>
      </c>
      <c r="BC17" s="6">
        <f t="shared" si="42"/>
        <v>8.8784882297653113E-3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1.7679154561789918E-3</v>
      </c>
      <c r="AV18" s="6">
        <f t="shared" si="43"/>
        <v>1.7475579954772905E-3</v>
      </c>
      <c r="AW18" s="6">
        <f t="shared" si="43"/>
        <v>1.7126024286383175E-3</v>
      </c>
      <c r="AX18" s="6">
        <f t="shared" si="43"/>
        <v>1.5990834124418743E-3</v>
      </c>
      <c r="AY18" s="6">
        <f t="shared" si="43"/>
        <v>1.9730355833348155E-3</v>
      </c>
      <c r="AZ18" s="6">
        <f t="shared" si="43"/>
        <v>1.7907515074256238E-3</v>
      </c>
      <c r="BA18" s="6">
        <f t="shared" si="43"/>
        <v>1.7439322585343585E-3</v>
      </c>
      <c r="BB18" s="6">
        <f t="shared" si="43"/>
        <v>1.604191083662668E-3</v>
      </c>
      <c r="BC18" s="6">
        <f t="shared" si="43"/>
        <v>1.6038439066239523E-3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8.2315503158505894E-3</v>
      </c>
      <c r="AV19" s="6">
        <f t="shared" si="44"/>
        <v>8.3899671065591191E-3</v>
      </c>
      <c r="AW19" s="6">
        <f t="shared" si="44"/>
        <v>7.8557802212682395E-3</v>
      </c>
      <c r="AX19" s="6">
        <f t="shared" si="44"/>
        <v>8.2227249248567232E-3</v>
      </c>
      <c r="AY19" s="6">
        <f t="shared" si="44"/>
        <v>7.2750057019147088E-3</v>
      </c>
      <c r="AZ19" s="6">
        <f t="shared" si="44"/>
        <v>6.6396339313675272E-3</v>
      </c>
      <c r="BA19" s="6">
        <f t="shared" si="44"/>
        <v>5.8244670700557137E-3</v>
      </c>
      <c r="BB19" s="6">
        <f t="shared" si="44"/>
        <v>5.5720127477061473E-3</v>
      </c>
      <c r="BC19" s="6">
        <f t="shared" si="44"/>
        <v>2.9047391078721807E-3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7.1451370258711041E-3</v>
      </c>
      <c r="AV20" s="6">
        <f t="shared" si="45"/>
        <v>7.4393445258845508E-3</v>
      </c>
      <c r="AW20" s="6">
        <f t="shared" si="45"/>
        <v>6.3329243447401802E-3</v>
      </c>
      <c r="AX20" s="6">
        <f t="shared" si="45"/>
        <v>8.5080941220945592E-3</v>
      </c>
      <c r="AY20" s="6">
        <f t="shared" si="45"/>
        <v>8.3982750963957353E-3</v>
      </c>
      <c r="AZ20" s="6">
        <f t="shared" si="45"/>
        <v>8.2647850592637417E-3</v>
      </c>
      <c r="BA20" s="6">
        <f t="shared" si="45"/>
        <v>8.5298790202021513E-3</v>
      </c>
      <c r="BB20" s="6">
        <f t="shared" si="45"/>
        <v>8.4097309879124817E-3</v>
      </c>
      <c r="BC20" s="6">
        <f t="shared" si="45"/>
        <v>8.2653067189199878E-3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20453.44070051501</v>
      </c>
      <c r="F21" s="39">
        <f>[2]Emissions!F2111</f>
        <v>51624.622138513907</v>
      </c>
      <c r="G21" s="39">
        <f>[2]Emissions!G2111</f>
        <v>71306.861597437673</v>
      </c>
      <c r="H21" s="39">
        <f>[2]Emissions!H2111</f>
        <v>53620.465585507671</v>
      </c>
      <c r="I21" s="39">
        <f>[2]Emissions!I2111</f>
        <v>26869.21932091182</v>
      </c>
      <c r="J21" s="39">
        <f>[2]Emissions!J2111</f>
        <v>7186.9798619878657</v>
      </c>
      <c r="K21" s="39">
        <f>[2]Emissions!K2111</f>
        <v>3890.6413375668621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5.8457788608373612E-2</v>
      </c>
      <c r="AV21" s="6">
        <f t="shared" ref="AV21:BC21" si="47">SUM(AV13:AV20)</f>
        <v>5.9298786032032987E-2</v>
      </c>
      <c r="AW21" s="6">
        <f t="shared" si="47"/>
        <v>5.3003477164857454E-2</v>
      </c>
      <c r="AX21" s="6">
        <f t="shared" si="47"/>
        <v>4.9456706768614474E-2</v>
      </c>
      <c r="AY21" s="6">
        <f t="shared" si="47"/>
        <v>4.4269669059452822E-2</v>
      </c>
      <c r="AZ21" s="6">
        <f t="shared" si="47"/>
        <v>4.0210899592124705E-2</v>
      </c>
      <c r="BA21" s="6">
        <f t="shared" si="47"/>
        <v>3.1998088508826239E-2</v>
      </c>
      <c r="BB21" s="6">
        <f t="shared" si="47"/>
        <v>3.164139292529302E-2</v>
      </c>
      <c r="BC21" s="6">
        <f t="shared" si="47"/>
        <v>2.8595666350161093E-2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71073.880128125413</v>
      </c>
      <c r="F32" s="39">
        <f>[2]Emissions!F2362</f>
        <v>106079.7778047683</v>
      </c>
      <c r="G32" s="39">
        <f>[2]Emissions!G2362</f>
        <v>93329.744791641235</v>
      </c>
      <c r="H32" s="39">
        <f>[2]Emissions!H2362</f>
        <v>3594.578634534239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3622.962640494723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48708.507217900144</v>
      </c>
      <c r="F38" s="39">
        <f>[2]Emissions!F2367</f>
        <v>41045.079487182717</v>
      </c>
      <c r="G38" s="39">
        <f>[2]Emissions!G2367</f>
        <v>36438.457542358738</v>
      </c>
      <c r="H38" s="39">
        <f>[2]Emissions!H2367</f>
        <v>22694.884304386371</v>
      </c>
      <c r="I38" s="39">
        <f>[2]Emissions!I2367</f>
        <v>13426.73373407944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1917.8887200000011</v>
      </c>
      <c r="F56" s="39">
        <f>[2]Emissions!F2087</f>
        <v>2271.442008</v>
      </c>
      <c r="G56" s="39">
        <f>[2]Emissions!G2087</f>
        <v>2271.4420079997531</v>
      </c>
      <c r="H56" s="39">
        <f>[2]Emissions!H2087</f>
        <v>1433.82096</v>
      </c>
      <c r="I56" s="39">
        <f>[2]Emissions!I2087</f>
        <v>353.55328799999779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18.647435294117649</v>
      </c>
      <c r="F61" s="39">
        <f>[2]Emissions!F2092</f>
        <v>22.08499764705882</v>
      </c>
      <c r="G61" s="39">
        <f>[2]Emissions!G2092</f>
        <v>22.084997647056429</v>
      </c>
      <c r="H61" s="39">
        <f>[2]Emissions!H2092</f>
        <v>13.94089411764706</v>
      </c>
      <c r="I61" s="39">
        <f>[2]Emissions!I2092</f>
        <v>3.4375623529411552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30675.205360576962</v>
      </c>
      <c r="F62" s="39">
        <f>[2]Emissions!F2072</f>
        <v>44942.00807039543</v>
      </c>
      <c r="G62" s="39">
        <f>[2]Emissions!G2072</f>
        <v>57036.075511670759</v>
      </c>
      <c r="H62" s="39">
        <f>[2]Emissions!H2072</f>
        <v>60689.082272807471</v>
      </c>
      <c r="I62" s="39">
        <f>[2]Emissions!I2072</f>
        <v>54927.792949892333</v>
      </c>
      <c r="J62" s="39">
        <f>[2]Emissions!J2072</f>
        <v>40660.99024007457</v>
      </c>
      <c r="K62" s="39">
        <f>[2]Emissions!K2072</f>
        <v>28566.92279879862</v>
      </c>
      <c r="L62" s="39">
        <f>[2]Emissions!L2072</f>
        <v>24913.916037661089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6682.2712574478646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0.41357549156454082</v>
      </c>
      <c r="H64" s="39">
        <f>[2]Emissions!H2058</f>
        <v>2.4820642650763838</v>
      </c>
      <c r="I64" s="39">
        <f>[2]Emissions!I2058</f>
        <v>14.714691391219279</v>
      </c>
      <c r="J64" s="39">
        <f>[2]Emissions!J2058</f>
        <v>62.509508852234333</v>
      </c>
      <c r="K64" s="39">
        <f>[2]Emissions!K2058</f>
        <v>60.44102007872489</v>
      </c>
      <c r="L64" s="39">
        <f>[2]Emissions!L2058</f>
        <v>48.141590285381582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23177.608264929149</v>
      </c>
      <c r="G65" s="39">
        <f>[2]Emissions!G2344</f>
        <v>29758.44585128803</v>
      </c>
      <c r="H65" s="39">
        <f>[2]Emissions!H2344</f>
        <v>63492.500000940432</v>
      </c>
      <c r="I65" s="39">
        <f>[2]Emissions!I2344</f>
        <v>105640.9582663008</v>
      </c>
      <c r="J65" s="39">
        <f>[2]Emissions!J2344</f>
        <v>201690.22870880691</v>
      </c>
      <c r="K65" s="39">
        <f>[2]Emissions!K2344</f>
        <v>195109.391122448</v>
      </c>
      <c r="L65" s="39">
        <f>[2]Emissions!L2344</f>
        <v>161375.33697279551</v>
      </c>
      <c r="M65" s="39">
        <f>[2]Emissions!M2344</f>
        <v>142535.85005868919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7.4796425933076733</v>
      </c>
      <c r="J67" s="39">
        <f>[2]Emissions!J2270</f>
        <v>44.244352676423667</v>
      </c>
      <c r="K67" s="39">
        <f>[2]Emissions!K2270</f>
        <v>248.0060647409035</v>
      </c>
      <c r="L67" s="39">
        <f>[2]Emissions!L2270</f>
        <v>241.7733396250602</v>
      </c>
      <c r="M67" s="39">
        <f>[2]Emissions!M2270</f>
        <v>463.67857563841068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82818.299533351179</v>
      </c>
      <c r="G71" s="39">
        <f>[2]Emissions!G2280</f>
        <v>135622.79171484831</v>
      </c>
      <c r="H71" s="39">
        <f>[2]Emissions!H2280</f>
        <v>145638.86749472309</v>
      </c>
      <c r="I71" s="39">
        <f>[2]Emissions!I2280</f>
        <v>136583.38219957121</v>
      </c>
      <c r="J71" s="39">
        <f>[2]Emissions!J2280</f>
        <v>133379.58035644409</v>
      </c>
      <c r="K71" s="39">
        <f>[2]Emissions!K2280</f>
        <v>94363.306064080651</v>
      </c>
      <c r="L71" s="39">
        <f>[2]Emissions!L2280</f>
        <v>84347.230284205914</v>
      </c>
      <c r="M71" s="39">
        <f>[2]Emissions!M2280</f>
        <v>17102.984944805321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16.711566329572641</v>
      </c>
      <c r="I72" s="39">
        <f>[2]Emissions!I2172</f>
        <v>15.767346596241129</v>
      </c>
      <c r="J72" s="39">
        <f>[2]Emissions!J2172</f>
        <v>15.63907665746007</v>
      </c>
      <c r="K72" s="39">
        <f>[2]Emissions!K2172</f>
        <v>15.19255456598945</v>
      </c>
      <c r="L72" s="39">
        <f>[2]Emissions!L2172</f>
        <v>14.10200031425935</v>
      </c>
      <c r="M72" s="39">
        <f>[2]Emissions!M2172</f>
        <v>4.7357540825536173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49038.797283073858</v>
      </c>
      <c r="J78" s="39">
        <f>[2]Emissions!J2226</f>
        <v>32876.031708183378</v>
      </c>
      <c r="K78" s="39">
        <f>[2]Emissions!K2226</f>
        <v>15285.441475144769</v>
      </c>
      <c r="L78" s="39">
        <f>[2]Emissions!L2226</f>
        <v>11205.69772965085</v>
      </c>
      <c r="M78" s="39">
        <f>[2]Emissions!M2226</f>
        <v>2843.2698953981212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364.20956518294759</v>
      </c>
      <c r="K80" s="39">
        <f>[2]Emissions!K2212</f>
        <v>364.20956518294759</v>
      </c>
      <c r="L80" s="39">
        <f>[2]Emissions!L2212</f>
        <v>364.20956518294759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1.291556817369685</v>
      </c>
      <c r="F83" s="39">
        <f>[2]Emissions!F2132</f>
        <v>5.3453234850163023</v>
      </c>
      <c r="G83" s="39">
        <f>[2]Emissions!G2132</f>
        <v>9.6522955240405039</v>
      </c>
      <c r="H83" s="39">
        <f>[2]Emissions!H2132</f>
        <v>11.08065555071834</v>
      </c>
      <c r="I83" s="39">
        <f>[2]Emissions!I2132</f>
        <v>7.0268888830717229</v>
      </c>
      <c r="J83" s="39">
        <f>[2]Emissions!J2132</f>
        <v>2.7199168440475252</v>
      </c>
      <c r="K83" s="39">
        <f>[2]Emissions!K2132</f>
        <v>0</v>
      </c>
      <c r="L83" s="39">
        <f>[2]Emissions!L2132</f>
        <v>0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0.57214273185536035</v>
      </c>
      <c r="G84" s="39">
        <f>[2]Emissions!G2125</f>
        <v>0.57214273185536046</v>
      </c>
      <c r="H84" s="39">
        <f>[2]Emissions!H2125</f>
        <v>0.57214273185536035</v>
      </c>
      <c r="I84" s="39">
        <f>[2]Emissions!I2125</f>
        <v>116.5533667195685</v>
      </c>
      <c r="J84" s="39">
        <f>[2]Emissions!J2125</f>
        <v>175.05361994078669</v>
      </c>
      <c r="K84" s="39">
        <f>[2]Emissions!K2125</f>
        <v>175.05361994078669</v>
      </c>
      <c r="L84" s="39">
        <f>[2]Emissions!L2125</f>
        <v>58.500253221218173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</v>
      </c>
      <c r="K85" s="39">
        <f>[2]Emissions!K2118</f>
        <v>5156.1685581614856</v>
      </c>
      <c r="L85" s="39">
        <f>[2]Emissions!L2118</f>
        <v>6634.9445090902873</v>
      </c>
      <c r="M85" s="39">
        <f>[2]Emissions!M2118</f>
        <v>7170.6934306053572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1.5541829370495631E-2</v>
      </c>
      <c r="K87" s="39">
        <f>[2]Emissions!K615</f>
        <v>1.5541829370495631E-2</v>
      </c>
      <c r="L87" s="39">
        <f>[2]Emissions!L615</f>
        <v>1.554182937049526E-2</v>
      </c>
      <c r="M87" s="39">
        <f>[2]Emissions!M615</f>
        <v>1.0648941300705079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1917.8887200000011</v>
      </c>
      <c r="F92" s="40">
        <f>[2]Emissions!F2091</f>
        <v>2271.442008</v>
      </c>
      <c r="G92" s="40">
        <f>[2]Emissions!G2091</f>
        <v>2271.4420079997531</v>
      </c>
      <c r="H92" s="40">
        <f>[2]Emissions!H2091</f>
        <v>1433.82096</v>
      </c>
      <c r="I92" s="40">
        <f>[2]Emissions!I2091</f>
        <v>353.55328799999779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183.26071774998951</v>
      </c>
      <c r="J93" s="40">
        <f>[2]Emissions!J2269</f>
        <v>1084.042683419103</v>
      </c>
      <c r="K93" s="40">
        <f>[2]Emissions!K2269</f>
        <v>6076.4627271674744</v>
      </c>
      <c r="L93" s="40">
        <f>[2]Emissions!L2269</f>
        <v>5923.7530670441674</v>
      </c>
      <c r="M93" s="40">
        <f>[2]Emissions!M2269</f>
        <v>11360.712429336871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5.5545170668197263</v>
      </c>
      <c r="H97" s="40">
        <f>[2]Emissions!H2279</f>
        <v>5.9647317745279071</v>
      </c>
      <c r="I97" s="40">
        <f>[2]Emissions!I2279</f>
        <v>5.5938586566377291</v>
      </c>
      <c r="J97" s="40">
        <f>[2]Emissions!J2279</f>
        <v>5.4626449292741617</v>
      </c>
      <c r="K97" s="40">
        <f>[2]Emissions!K2279</f>
        <v>3.8647087807814602</v>
      </c>
      <c r="L97" s="40">
        <f>[2]Emissions!L2279</f>
        <v>3.4544940730732789</v>
      </c>
      <c r="M97" s="40">
        <f>[2]Emissions!M2279</f>
        <v>0.70046354722752135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</v>
      </c>
      <c r="F99" s="40">
        <f>[2]Emissions!F2144</f>
        <v>6855.823421622129</v>
      </c>
      <c r="G99" s="40">
        <f>[2]Emissions!G2144</f>
        <v>9131.2099691221283</v>
      </c>
      <c r="H99" s="40">
        <f>[2]Emissions!H2144</f>
        <v>7538.6278495005081</v>
      </c>
      <c r="I99" s="40">
        <f>[2]Emissions!I2144</f>
        <v>13703.06056234939</v>
      </c>
      <c r="J99" s="40">
        <f>[2]Emissions!J2144</f>
        <v>18478.09158025957</v>
      </c>
      <c r="K99" s="40">
        <f>[2]Emissions!K2144</f>
        <v>18532.977758720579</v>
      </c>
      <c r="L99" s="40">
        <f>[2]Emissions!L2144</f>
        <v>18526.337684716531</v>
      </c>
      <c r="M99" s="40">
        <f>[2]Emissions!M2144</f>
        <v>18507.675295292149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4.6604368932038831</v>
      </c>
      <c r="F100" s="40">
        <f>[2]Emissions!F2096</f>
        <v>2.3302184466019402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1.8189120973270061</v>
      </c>
      <c r="K101" s="40">
        <f>[2]Emissions!K614</f>
        <v>1.818912097327005</v>
      </c>
      <c r="L101" s="40">
        <f>[2]Emissions!L614</f>
        <v>1.8189120973269619</v>
      </c>
      <c r="M101" s="40">
        <f>[2]Emissions!M614</f>
        <v>124.6281096892518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1461.4820825807949</v>
      </c>
      <c r="M107" s="40">
        <f>[2]Emissions!M2157</f>
        <v>1461.4820825807949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164.77752403496501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591.54860493989054</v>
      </c>
      <c r="F112" s="40">
        <f>[2]Emissions!F2076</f>
        <v>295.77430246994533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1339.5001908806139</v>
      </c>
      <c r="F122" s="40">
        <f>[2]Emissions!F2361</f>
        <v>1999.2419488271451</v>
      </c>
      <c r="G122" s="40">
        <f>[2]Emissions!G2361</f>
        <v>1758.9473198575431</v>
      </c>
      <c r="H122" s="40">
        <f>[2]Emissions!H2361</f>
        <v>67.745545317267982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68.280487005177577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40807.840396655338</v>
      </c>
      <c r="F135" s="40">
        <f>[2]Emissions!F2366</f>
        <v>40583.377587209281</v>
      </c>
      <c r="G135" s="40">
        <f>[2]Emissions!G2366</f>
        <v>38633.008899865417</v>
      </c>
      <c r="H135" s="40">
        <f>[2]Emissions!H2366</f>
        <v>39754.568303892287</v>
      </c>
      <c r="I135" s="40">
        <f>[2]Emissions!I2366</f>
        <v>37228.522731926932</v>
      </c>
      <c r="J135" s="40">
        <f>[2]Emissions!J2366</f>
        <v>32473.611888916919</v>
      </c>
      <c r="K135" s="40">
        <f>[2]Emissions!K2366</f>
        <v>30219.079740096189</v>
      </c>
      <c r="L135" s="40">
        <f>[2]Emissions!L2366</f>
        <v>28769.170669113169</v>
      </c>
      <c r="M135" s="40">
        <f>[2]Emissions!M2366</f>
        <v>21314.66576860625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9.3237176470588295E-2</v>
      </c>
      <c r="F145" s="40">
        <f>[2]Emissions!F2086</f>
        <v>0.11042498823529411</v>
      </c>
      <c r="G145" s="40">
        <f>[2]Emissions!G2086</f>
        <v>0.1104249882352821</v>
      </c>
      <c r="H145" s="40">
        <f>[2]Emissions!H2086</f>
        <v>6.9704470588235298E-2</v>
      </c>
      <c r="I145" s="40">
        <f>[2]Emissions!I2086</f>
        <v>1.7187811764705779E-2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1256.3224038461551</v>
      </c>
      <c r="F155" s="40">
        <f>[2]Emissions!F2071</f>
        <v>1840.6283168762629</v>
      </c>
      <c r="G155" s="40">
        <f>[2]Emissions!G2071</f>
        <v>2335.9484851196212</v>
      </c>
      <c r="H155" s="40">
        <f>[2]Emissions!H2071</f>
        <v>2485.5596835279512</v>
      </c>
      <c r="I155" s="40">
        <f>[2]Emissions!I2071</f>
        <v>2249.6024416338159</v>
      </c>
      <c r="J155" s="40">
        <f>[2]Emissions!J2071</f>
        <v>1665.296528603737</v>
      </c>
      <c r="K155" s="40">
        <f>[2]Emissions!K2071</f>
        <v>1169.9763603603531</v>
      </c>
      <c r="L155" s="40">
        <f>[2]Emissions!L2071</f>
        <v>1020.36516195199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0.39117937627955512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13.763591594683559</v>
      </c>
      <c r="M159" s="40">
        <f>[2]Emissions!M2164</f>
        <v>162.25501843504861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2008.414905791421</v>
      </c>
      <c r="J163" s="40">
        <f>[2]Emissions!J2225</f>
        <v>1346.4586365126299</v>
      </c>
      <c r="K163" s="40">
        <f>[2]Emissions!K2225</f>
        <v>626.02490683186784</v>
      </c>
      <c r="L163" s="40">
        <f>[2]Emissions!L2225</f>
        <v>458.93642578774808</v>
      </c>
      <c r="M163" s="40">
        <f>[2]Emissions!M2225</f>
        <v>116.4479138047012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362.95199227320091</v>
      </c>
      <c r="K165" s="40">
        <f>[2]Emissions!K2211</f>
        <v>362.95199227320091</v>
      </c>
      <c r="L165" s="40">
        <f>[2]Emissions!L2211</f>
        <v>362.95199227320091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2467.0986079721411</v>
      </c>
      <c r="G166" s="40">
        <f>[2]Emissions!G2178</f>
        <v>3124.2024155685081</v>
      </c>
      <c r="H166" s="40">
        <f>[2]Emissions!H2178</f>
        <v>3342.313265914529</v>
      </c>
      <c r="I166" s="40">
        <f>[2]Emissions!I2178</f>
        <v>3153.4693192482259</v>
      </c>
      <c r="J166" s="40">
        <f>[2]Emissions!J2178</f>
        <v>3127.8153314920128</v>
      </c>
      <c r="K166" s="40">
        <f>[2]Emissions!K2178</f>
        <v>3038.5109131978902</v>
      </c>
      <c r="L166" s="40">
        <f>[2]Emissions!L2178</f>
        <v>2820.4000628518688</v>
      </c>
      <c r="M166" s="40">
        <f>[2]Emissions!M2178</f>
        <v>947.15081651072342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66.959771051472345</v>
      </c>
      <c r="H169" s="40">
        <f>[2]Emissions!H2124</f>
        <v>66.95977105147233</v>
      </c>
      <c r="I169" s="40">
        <f>[2]Emissions!I2124</f>
        <v>13640.6290184135</v>
      </c>
      <c r="J169" s="40">
        <f>[2]Emissions!J2124</f>
        <v>20487.10865373673</v>
      </c>
      <c r="K169" s="40">
        <f>[2]Emissions!K2124</f>
        <v>20487.10865373673</v>
      </c>
      <c r="L169" s="40">
        <f>[2]Emissions!L2124</f>
        <v>6846.4796353232341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37262.498324244101</v>
      </c>
      <c r="J170" s="40">
        <f>[2]Emissions!J2117</f>
        <v>85097.282320156461</v>
      </c>
      <c r="K170" s="40">
        <f>[2]Emissions!K2117</f>
        <v>121124.93057805359</v>
      </c>
      <c r="L170" s="40">
        <f>[2]Emissions!L2117</f>
        <v>155863.25078157571</v>
      </c>
      <c r="M170" s="40">
        <f>[2]Emissions!M2117</f>
        <v>168448.67156326529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23010.769643863889</v>
      </c>
      <c r="G171" s="40">
        <f>[2]Emissions!G2343</f>
        <v>29544.236601820881</v>
      </c>
      <c r="H171" s="40">
        <f>[2]Emissions!H2343</f>
        <v>63035.464010554337</v>
      </c>
      <c r="I171" s="40">
        <f>[2]Emissions!I2343</f>
        <v>104880.5264044925</v>
      </c>
      <c r="J171" s="40">
        <f>[2]Emissions!J2343</f>
        <v>200238.4085185834</v>
      </c>
      <c r="K171" s="40">
        <f>[2]Emissions!K2343</f>
        <v>193704.94156062641</v>
      </c>
      <c r="L171" s="40">
        <f>[2]Emissions!L2343</f>
        <v>160213.7141518929</v>
      </c>
      <c r="M171" s="40">
        <f>[2]Emissions!M2343</f>
        <v>141509.83890152679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10.133123405620561</v>
      </c>
      <c r="H173" s="40">
        <f>[2]Emissions!H2057</f>
        <v>60.813718442440504</v>
      </c>
      <c r="I173" s="40">
        <f>[2]Emissions!I2057</f>
        <v>360.5285776939678</v>
      </c>
      <c r="J173" s="40">
        <f>[2]Emissions!J2057</f>
        <v>1531.5621455909541</v>
      </c>
      <c r="K173" s="40">
        <f>[2]Emissions!K2057</f>
        <v>1480.881550554192</v>
      </c>
      <c r="L173" s="40">
        <f>[2]Emissions!L2057</f>
        <v>1179.529941339543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678.37514976123816</v>
      </c>
      <c r="G176" s="39">
        <f>[2]Emissions!G2284</f>
        <v>1110.903413363945</v>
      </c>
      <c r="H176" s="39">
        <f>[2]Emissions!H2284</f>
        <v>1192.9463549055811</v>
      </c>
      <c r="I176" s="39">
        <f>[2]Emissions!I2284</f>
        <v>1118.7717313275459</v>
      </c>
      <c r="J176" s="39">
        <f>[2]Emissions!J2284</f>
        <v>1092.5289858548319</v>
      </c>
      <c r="K176" s="39">
        <f>[2]Emissions!K2284</f>
        <v>772.94175615629183</v>
      </c>
      <c r="L176" s="39">
        <f>[2]Emissions!L2284</f>
        <v>690.89881461465575</v>
      </c>
      <c r="M176" s="39">
        <f>[2]Emissions!M2284</f>
        <v>140.0927094455042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408040.74454706529</v>
      </c>
      <c r="I180" s="39">
        <f>[2]Emissions!I2177</f>
        <v>384986.04605822102</v>
      </c>
      <c r="J180" s="39">
        <f>[2]Emissions!J2177</f>
        <v>381854.12171964988</v>
      </c>
      <c r="K180" s="39">
        <f>[2]Emissions!K2177</f>
        <v>370951.54065290908</v>
      </c>
      <c r="L180" s="39">
        <f>[2]Emissions!L2177</f>
        <v>344323.84100649907</v>
      </c>
      <c r="M180" s="39">
        <f>[2]Emissions!M2177</f>
        <v>115631.3288490175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49208.709184103813</v>
      </c>
      <c r="J184" s="39">
        <f>[2]Emissions!J2224</f>
        <v>32989.942108832343</v>
      </c>
      <c r="K184" s="39">
        <f>[2]Emissions!K2224</f>
        <v>15338.403182262749</v>
      </c>
      <c r="L184" s="39">
        <f>[2]Emissions!L2224</f>
        <v>11244.523751272491</v>
      </c>
      <c r="M184" s="39">
        <f>[2]Emissions!M2224</f>
        <v>2853.1213889059991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258.31136347393698</v>
      </c>
      <c r="F186" s="39">
        <f>[2]Emissions!F2137</f>
        <v>1037.165030034158</v>
      </c>
      <c r="G186" s="39">
        <f>[2]Emissions!G2137</f>
        <v>1830.775085677521</v>
      </c>
      <c r="H186" s="39">
        <f>[2]Emissions!H2137</f>
        <v>2058.2067893905182</v>
      </c>
      <c r="I186" s="39">
        <f>[2]Emissions!I2137</f>
        <v>1279.353122830297</v>
      </c>
      <c r="J186" s="39">
        <f>[2]Emissions!J2137</f>
        <v>485.74306718693452</v>
      </c>
      <c r="K186" s="39">
        <f>[2]Emissions!K2137</f>
        <v>0</v>
      </c>
      <c r="L186" s="39">
        <f>[2]Emissions!L2137</f>
        <v>0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582.76683359784249</v>
      </c>
      <c r="J188" s="39">
        <f>[2]Emissions!J2123</f>
        <v>875.26809970393344</v>
      </c>
      <c r="K188" s="39">
        <f>[2]Emissions!K2123</f>
        <v>875.26809970393344</v>
      </c>
      <c r="L188" s="39">
        <f>[2]Emissions!L2123</f>
        <v>292.50126610609101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6477.8103997706412</v>
      </c>
      <c r="I189" s="39">
        <f>[2]Emissions!I2116</f>
        <v>37128.303459277362</v>
      </c>
      <c r="J189" s="39">
        <f>[2]Emissions!J2116</f>
        <v>84790.818212177954</v>
      </c>
      <c r="K189" s="39">
        <f>[2]Emissions!K2116</f>
        <v>120688.7187180332</v>
      </c>
      <c r="L189" s="39">
        <f>[2]Emissions!L2116</f>
        <v>155301.93447610669</v>
      </c>
      <c r="M189" s="39">
        <f>[2]Emissions!M2116</f>
        <v>167842.03089903609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2.4411077836098252</v>
      </c>
      <c r="G191" s="39">
        <f>[2]Emissions!G2342</f>
        <v>3.1342135463403391</v>
      </c>
      <c r="H191" s="39">
        <f>[2]Emissions!H2342</f>
        <v>6.6871453767585836</v>
      </c>
      <c r="I191" s="39">
        <f>[2]Emissions!I2342</f>
        <v>11.12629752579244</v>
      </c>
      <c r="J191" s="39">
        <f>[2]Emissions!J2342</f>
        <v>21.242381075363269</v>
      </c>
      <c r="K191" s="39">
        <f>[2]Emissions!K2342</f>
        <v>20.549275312632751</v>
      </c>
      <c r="L191" s="39">
        <f>[2]Emissions!L2342</f>
        <v>16.99634348221451</v>
      </c>
      <c r="M191" s="39">
        <f>[2]Emissions!M2342</f>
        <v>15.012134515544361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1680.3051405176191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53.145883216783197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247.5381734951456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7.7709146852478164E-2</v>
      </c>
      <c r="K204" s="39">
        <f>[2]Emissions!K613</f>
        <v>7.770914685247815E-2</v>
      </c>
      <c r="L204" s="39">
        <f>[2]Emissions!L613</f>
        <v>7.7709146852476305E-2</v>
      </c>
      <c r="M204" s="39">
        <f>[2]Emissions!M613</f>
        <v>5.3244706503525414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182.62793998659569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5903.299042511886</v>
      </c>
      <c r="M206" s="39">
        <f>[2]Emissions!M2268</f>
        <v>11321.48522183786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93.237176470588281</v>
      </c>
      <c r="F207" s="39">
        <f>[2]Emissions!F2090</f>
        <v>110.42498823529409</v>
      </c>
      <c r="G207" s="39">
        <f>[2]Emissions!G2090</f>
        <v>110.4249882352821</v>
      </c>
      <c r="H207" s="39">
        <f>[2]Emissions!H2090</f>
        <v>69.704470588235296</v>
      </c>
      <c r="I207" s="39">
        <f>[2]Emissions!I2090</f>
        <v>17.187811764705781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27.543951801371929</v>
      </c>
      <c r="M209" s="39">
        <f>[2]Emissions!M2156</f>
        <v>27.543951801371929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329.21503706293697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83185.30304304637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589.41823825136612</v>
      </c>
      <c r="F218" s="39">
        <f>[2]Emissions!F2075</f>
        <v>294.709119125683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71147.284738585658</v>
      </c>
      <c r="F228" s="39">
        <f>[2]Emissions!F2360</f>
        <v>106189.33626356399</v>
      </c>
      <c r="G228" s="39">
        <f>[2]Emissions!G2360</f>
        <v>93426.135104769404</v>
      </c>
      <c r="H228" s="39">
        <f>[2]Emissions!H2360</f>
        <v>3598.291090417626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3626.7044111826058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0.25126448076923102</v>
      </c>
      <c r="F239" s="39">
        <f>[2]Emissions!F2070</f>
        <v>0.36812566337525249</v>
      </c>
      <c r="G239" s="39">
        <f>[2]Emissions!G2070</f>
        <v>0.46718969702392421</v>
      </c>
      <c r="H239" s="39">
        <f>[2]Emissions!H2070</f>
        <v>0.49783526662389388</v>
      </c>
      <c r="I239" s="39">
        <f>[2]Emissions!I2070</f>
        <v>0.46075461560313519</v>
      </c>
      <c r="J239" s="39">
        <f>[2]Emissions!J2070</f>
        <v>0.34389343299711961</v>
      </c>
      <c r="K239" s="39">
        <f>[2]Emissions!K2070</f>
        <v>0.24482939934844261</v>
      </c>
      <c r="L239" s="39">
        <f>[2]Emissions!L2070</f>
        <v>0.2141838297484662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6705.4243010675264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40807.840396655338</v>
      </c>
      <c r="F241" s="39">
        <f>[2]Emissions!F2365</f>
        <v>40583.377587209281</v>
      </c>
      <c r="G241" s="39">
        <f>[2]Emissions!G2365</f>
        <v>38633.008899865417</v>
      </c>
      <c r="H241" s="39">
        <f>[2]Emissions!H2365</f>
        <v>39754.568303892287</v>
      </c>
      <c r="I241" s="39">
        <f>[2]Emissions!I2365</f>
        <v>37228.522731926932</v>
      </c>
      <c r="J241" s="39">
        <f>[2]Emissions!J2365</f>
        <v>32473.611888916919</v>
      </c>
      <c r="K241" s="39">
        <f>[2]Emissions!K2365</f>
        <v>30219.079740096189</v>
      </c>
      <c r="L241" s="39">
        <f>[2]Emissions!L2365</f>
        <v>28769.170669113169</v>
      </c>
      <c r="M241" s="39">
        <f>[2]Emissions!M2365</f>
        <v>21314.66576860625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10.09813491903421</v>
      </c>
      <c r="H257" s="39">
        <f>[2]Emissions!H2056</f>
        <v>60.603735805615031</v>
      </c>
      <c r="I257" s="39">
        <f>[2]Emissions!I2056</f>
        <v>359.28371480227071</v>
      </c>
      <c r="J257" s="39">
        <f>[2]Emissions!J2056</f>
        <v>1526.2738411420551</v>
      </c>
      <c r="K257" s="39">
        <f>[2]Emissions!K2056</f>
        <v>1475.768240255532</v>
      </c>
      <c r="L257" s="39">
        <f>[2]Emissions!L2056</f>
        <v>1175.4571628014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</v>
      </c>
      <c r="J262" s="39">
        <f>[2]Emissions!J2176</f>
        <v>15639.07665746006</v>
      </c>
      <c r="K262" s="39">
        <f>[2]Emissions!K2176</f>
        <v>15192.554565989451</v>
      </c>
      <c r="L262" s="39">
        <f>[2]Emissions!L2176</f>
        <v>14102.00031425935</v>
      </c>
      <c r="M262" s="39">
        <f>[2]Emissions!M2176</f>
        <v>4735.7540825536189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49038.797283073858</v>
      </c>
      <c r="J266" s="39">
        <f>[2]Emissions!J2223</f>
        <v>32876.031708183378</v>
      </c>
      <c r="K266" s="39">
        <f>[2]Emissions!K2223</f>
        <v>15285.441475144769</v>
      </c>
      <c r="L266" s="39">
        <f>[2]Emissions!L2223</f>
        <v>11205.69772965085</v>
      </c>
      <c r="M266" s="39">
        <f>[2]Emissions!M2223</f>
        <v>2843.2698953981212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30231.039905233101</v>
      </c>
      <c r="F268" s="39">
        <f>[2]Emissions!F2136</f>
        <v>121382.8806816643</v>
      </c>
      <c r="G268" s="39">
        <f>[2]Emissions!G2136</f>
        <v>214261.71086045919</v>
      </c>
      <c r="H268" s="39">
        <f>[2]Emissions!H2136</f>
        <v>240878.80125167029</v>
      </c>
      <c r="I268" s="39">
        <f>[2]Emissions!I2136</f>
        <v>149726.96047523909</v>
      </c>
      <c r="J268" s="39">
        <f>[2]Emissions!J2136</f>
        <v>56848.130296444237</v>
      </c>
      <c r="K268" s="39">
        <f>[2]Emissions!K2136</f>
        <v>0</v>
      </c>
      <c r="L268" s="39">
        <f>[2]Emissions!L2136</f>
        <v>0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4605.8974755747131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67.201787427047179</v>
      </c>
      <c r="H270" s="39">
        <f>[2]Emissions!H2122</f>
        <v>67.201787427047165</v>
      </c>
      <c r="I270" s="39">
        <f>[2]Emissions!I2122</f>
        <v>13689.93109253588</v>
      </c>
      <c r="J270" s="39">
        <f>[2]Emissions!J2122</f>
        <v>20561.156334971689</v>
      </c>
      <c r="K270" s="39">
        <f>[2]Emissions!K2122</f>
        <v>20561.156334971689</v>
      </c>
      <c r="L270" s="39">
        <f>[2]Emissions!L2122</f>
        <v>6871.2252424358076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167.53671563561781</v>
      </c>
      <c r="F271" s="39">
        <f>[2]Emissions!F2115</f>
        <v>422.86379908680328</v>
      </c>
      <c r="G271" s="39">
        <f>[2]Emissions!G2115</f>
        <v>584.08350796535956</v>
      </c>
      <c r="H271" s="39">
        <f>[2]Emissions!H2115</f>
        <v>439.21200479596718</v>
      </c>
      <c r="I271" s="39">
        <f>[2]Emissions!I2115</f>
        <v>220.08916849893629</v>
      </c>
      <c r="J271" s="39">
        <f>[2]Emissions!J2115</f>
        <v>58.869459620378407</v>
      </c>
      <c r="K271" s="39">
        <f>[2]Emissions!K2115</f>
        <v>31.868734505667121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1.955896881397776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68.817957973417847</v>
      </c>
      <c r="M273" s="39">
        <f>[2]Emissions!M2162</f>
        <v>811.27509217524346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1462.991491139509</v>
      </c>
      <c r="M276" s="39">
        <f>[2]Emissions!M2155</f>
        <v>1462.9914911395099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41.057359620515868</v>
      </c>
      <c r="F277" s="39">
        <f>[2]Emissions!F2148</f>
        <v>66.658467881595797</v>
      </c>
      <c r="G277" s="39">
        <f>[2]Emissions!G2148</f>
        <v>88.781817881595785</v>
      </c>
      <c r="H277" s="39">
        <f>[2]Emissions!H2148</f>
        <v>73.297305294122566</v>
      </c>
      <c r="I277" s="39">
        <f>[2]Emissions!I2148</f>
        <v>133.233452234802</v>
      </c>
      <c r="J277" s="39">
        <f>[2]Emissions!J2148</f>
        <v>179.66058901564961</v>
      </c>
      <c r="K277" s="39">
        <f>[2]Emissions!K2148</f>
        <v>180.19424169879019</v>
      </c>
      <c r="L277" s="39">
        <f>[2]Emissions!L2148</f>
        <v>180.12968094036481</v>
      </c>
      <c r="M277" s="39">
        <f>[2]Emissions!M2148</f>
        <v>179.94822844231541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27.509125000000001</v>
      </c>
      <c r="J278" s="39">
        <f>[2]Emissions!J2202</f>
        <v>27.509125000000001</v>
      </c>
      <c r="K278" s="39">
        <f>[2]Emissions!K2202</f>
        <v>27.509125000000001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80.37322794680766</v>
      </c>
      <c r="G280" s="39">
        <f>[2]Emissions!G873</f>
        <v>49.018658605166863</v>
      </c>
      <c r="H280" s="39">
        <f>[2]Emissions!H873</f>
        <v>807.21223193212131</v>
      </c>
      <c r="I280" s="39">
        <f>[2]Emissions!I873</f>
        <v>807.18656989691135</v>
      </c>
      <c r="J280" s="39">
        <f>[2]Emissions!J873</f>
        <v>807.18656989691158</v>
      </c>
      <c r="K280" s="39">
        <f>[2]Emissions!K873</f>
        <v>807.18656989691124</v>
      </c>
      <c r="L280" s="39">
        <f>[2]Emissions!L873</f>
        <v>730.04440815105909</v>
      </c>
      <c r="M280" s="39">
        <f>[2]Emissions!M873</f>
        <v>365.02220407552949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9.7510743016388304E-5</v>
      </c>
      <c r="K282" s="39">
        <f>[2]Emissions!K341</f>
        <v>5.3348268944184568E-5</v>
      </c>
      <c r="L282" s="39">
        <f>[2]Emissions!L341</f>
        <v>0</v>
      </c>
      <c r="M282" s="39">
        <f>[2]Emissions!M341</f>
        <v>9.8217342514611154E-5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0</v>
      </c>
      <c r="M283" s="39">
        <f>[2]Emissions!M328</f>
        <v>0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0</v>
      </c>
      <c r="F284" s="39">
        <f>[2]Emissions!F231</f>
        <v>0</v>
      </c>
      <c r="G284" s="39">
        <f>[2]Emissions!G231</f>
        <v>0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18537.297968526429</v>
      </c>
      <c r="F287" s="39">
        <f>[2]Emissions!F653</f>
        <v>0</v>
      </c>
      <c r="G287" s="39">
        <f>[2]Emissions!G653</f>
        <v>0</v>
      </c>
      <c r="H287" s="39">
        <f>[2]Emissions!H653</f>
        <v>31813.51476541545</v>
      </c>
      <c r="I287" s="39">
        <f>[2]Emissions!I653</f>
        <v>40380.298223408208</v>
      </c>
      <c r="J287" s="39">
        <f>[2]Emissions!J653</f>
        <v>47820.710756224558</v>
      </c>
      <c r="K287" s="39">
        <f>[2]Emissions!K653</f>
        <v>55261.123289040886</v>
      </c>
      <c r="L287" s="39">
        <f>[2]Emissions!L653</f>
        <v>62701.701562134629</v>
      </c>
      <c r="M287" s="39">
        <f>[2]Emissions!M653</f>
        <v>70142.279835228284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5.6991634682299548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0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1231.9476480390431</v>
      </c>
      <c r="F289" s="39">
        <f>[2]Emissions!F1274</f>
        <v>5240.475733481846</v>
      </c>
      <c r="G289" s="39">
        <f>[2]Emissions!G1274</f>
        <v>8169.5532945686664</v>
      </c>
      <c r="H289" s="39">
        <f>[2]Emissions!H1274</f>
        <v>12828.30856759233</v>
      </c>
      <c r="I289" s="39">
        <f>[2]Emissions!I1274</f>
        <v>16299.54595587778</v>
      </c>
      <c r="J289" s="39">
        <f>[2]Emissions!J1274</f>
        <v>19688.180623910612</v>
      </c>
      <c r="K289" s="39">
        <f>[2]Emissions!K1274</f>
        <v>22808.137915463241</v>
      </c>
      <c r="L289" s="39">
        <f>[2]Emissions!L1274</f>
        <v>22950.01869745164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41759.311449527857</v>
      </c>
      <c r="G290" s="39">
        <f>[2]Emissions!G346</f>
        <v>44665.057972721173</v>
      </c>
      <c r="H290" s="39">
        <f>[2]Emissions!H346</f>
        <v>38632.243110673167</v>
      </c>
      <c r="I290" s="39">
        <f>[2]Emissions!I346</f>
        <v>27466.55797709442</v>
      </c>
      <c r="J290" s="39">
        <f>[2]Emissions!J346</f>
        <v>14066.20245100053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8.4611034143807831E-7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10848.567320177841</v>
      </c>
      <c r="H293" s="39">
        <f>[2]Emissions!H333</f>
        <v>19731.127898926079</v>
      </c>
      <c r="I293" s="39">
        <f>[2]Emissions!I333</f>
        <v>7461.350886148517</v>
      </c>
      <c r="J293" s="39">
        <f>[2]Emissions!J333</f>
        <v>8616.8354133367393</v>
      </c>
      <c r="K293" s="39">
        <f>[2]Emissions!K333</f>
        <v>7461.350886148517</v>
      </c>
      <c r="L293" s="39">
        <f>[2]Emissions!L333</f>
        <v>10161.649302087981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7.5149848619999737E-2</v>
      </c>
      <c r="F294" s="39">
        <f>[2]Emissions!F689</f>
        <v>7.2693652268999889E-2</v>
      </c>
      <c r="G294" s="39">
        <f>[2]Emissions!G689</f>
        <v>0.27203396776728112</v>
      </c>
      <c r="H294" s="39">
        <f>[2]Emissions!H689</f>
        <v>0.2822042183896441</v>
      </c>
      <c r="I294" s="39">
        <f>[2]Emissions!I689</f>
        <v>0.32873072461184039</v>
      </c>
      <c r="J294" s="39">
        <f>[2]Emissions!J689</f>
        <v>0.3754163275420081</v>
      </c>
      <c r="K294" s="39">
        <f>[2]Emissions!K689</f>
        <v>0.38540290874238692</v>
      </c>
      <c r="L294" s="39">
        <f>[2]Emissions!L689</f>
        <v>0.3719199509837342</v>
      </c>
      <c r="M294" s="39">
        <f>[2]Emissions!M689</f>
        <v>0.38230236262637463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3.7869515215428542E-2</v>
      </c>
      <c r="F297" s="39">
        <f>[2]Emissions!F790</f>
        <v>0.1981003313929918</v>
      </c>
      <c r="G297" s="39">
        <f>[2]Emissions!G790</f>
        <v>0.30596540223745949</v>
      </c>
      <c r="H297" s="39">
        <f>[2]Emissions!H790</f>
        <v>0.53496363468678421</v>
      </c>
      <c r="I297" s="39">
        <f>[2]Emissions!I790</f>
        <v>0.71744994674125495</v>
      </c>
      <c r="J297" s="39">
        <f>[2]Emissions!J790</f>
        <v>0.79337460352798495</v>
      </c>
      <c r="K297" s="39">
        <f>[2]Emissions!K790</f>
        <v>0.81392663725326542</v>
      </c>
      <c r="L297" s="39">
        <f>[2]Emissions!L790</f>
        <v>0.81392663725326553</v>
      </c>
      <c r="M297" s="39">
        <f>[2]Emissions!M790</f>
        <v>0.81471648341669856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3.502953618035775E-3</v>
      </c>
      <c r="F299" s="39">
        <f>[2]Emissions!F859</f>
        <v>3.1687345802222391E-2</v>
      </c>
      <c r="G299" s="39">
        <f>[2]Emissions!G859</f>
        <v>5.8573709594769957E-2</v>
      </c>
      <c r="H299" s="39">
        <f>[2]Emissions!H859</f>
        <v>5.507075490496436E-2</v>
      </c>
      <c r="I299" s="39">
        <f>[2]Emissions!I859</f>
        <v>0</v>
      </c>
      <c r="J299" s="39">
        <f>[2]Emissions!J859</f>
        <v>3.0622694086253031E-2</v>
      </c>
      <c r="K299" s="39">
        <f>[2]Emissions!K859</f>
        <v>5.5070755976734193E-2</v>
      </c>
      <c r="L299" s="39">
        <f>[2]Emissions!L859</f>
        <v>8.0302571572951137E-5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</v>
      </c>
      <c r="F300" s="39">
        <f>[2]Emissions!F557</f>
        <v>31.845947543697459</v>
      </c>
      <c r="G300" s="39">
        <f>[2]Emissions!G557</f>
        <v>27.801813073739499</v>
      </c>
      <c r="H300" s="39">
        <f>[2]Emissions!H557</f>
        <v>45.148924386272959</v>
      </c>
      <c r="I300" s="39">
        <f>[2]Emissions!I557</f>
        <v>61.42710800853466</v>
      </c>
      <c r="J300" s="39">
        <f>[2]Emissions!J557</f>
        <v>16.27818362226169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30781.490235942339</v>
      </c>
      <c r="F302" s="39">
        <f>[2]Emissions!F2069</f>
        <v>45097.725226003153</v>
      </c>
      <c r="G302" s="39">
        <f>[2]Emissions!G2069</f>
        <v>57233.696753511867</v>
      </c>
      <c r="H302" s="39">
        <f>[2]Emissions!H2069</f>
        <v>60899.360622033928</v>
      </c>
      <c r="I302" s="39">
        <f>[2]Emissions!I2069</f>
        <v>55118.109316454553</v>
      </c>
      <c r="J302" s="39">
        <f>[2]Emissions!J2069</f>
        <v>40801.874326394427</v>
      </c>
      <c r="K302" s="39">
        <f>[2]Emissions!K2069</f>
        <v>28665.902798885101</v>
      </c>
      <c r="L302" s="39">
        <f>[2]Emissions!L2069</f>
        <v>25000.238930362229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3309.7232066898782</v>
      </c>
      <c r="F306" s="39">
        <f>[2]Emissions!F372</f>
        <v>1604.075740279696</v>
      </c>
      <c r="G306" s="39">
        <f>[2]Emissions!G372</f>
        <v>0</v>
      </c>
      <c r="H306" s="39">
        <f>[2]Emissions!H372</f>
        <v>1002.373314026077</v>
      </c>
      <c r="I306" s="39">
        <f>[2]Emissions!I372</f>
        <v>1191.5003544083561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8337.806583370786</v>
      </c>
      <c r="H307" s="39">
        <f>[2]Emissions!H351</f>
        <v>5558.5377222471898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6682.2712574478646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6.6802667197452223E-5</v>
      </c>
      <c r="G309" s="39">
        <f>[2]Emissions!G2055</f>
        <v>4.1357549156454082E-4</v>
      </c>
      <c r="H309" s="39">
        <f>[2]Emissions!H2055</f>
        <v>2.482064265076384E-3</v>
      </c>
      <c r="I309" s="39">
        <f>[2]Emissions!I2055</f>
        <v>1.4714691391219271E-2</v>
      </c>
      <c r="J309" s="39">
        <f>[2]Emissions!J2055</f>
        <v>6.250950885223433E-2</v>
      </c>
      <c r="K309" s="39">
        <f>[2]Emissions!K2055</f>
        <v>6.0441020078724879E-2</v>
      </c>
      <c r="L309" s="39">
        <f>[2]Emissions!L2055</f>
        <v>4.8141590285381577E-2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1.41543888113061</v>
      </c>
      <c r="F310" s="39">
        <f>[2]Emissions!F1076</f>
        <v>1.670088584202688</v>
      </c>
      <c r="G310" s="39">
        <f>[2]Emissions!G1076</f>
        <v>0.39294583457526822</v>
      </c>
      <c r="H310" s="39">
        <f>[2]Emissions!H1076</f>
        <v>0.81957112123694031</v>
      </c>
      <c r="I310" s="39">
        <f>[2]Emissions!I1076</f>
        <v>0.41752214605066218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39.317807754035471</v>
      </c>
      <c r="G312" s="39">
        <f>[2]Emissions!G782</f>
        <v>41.611112990471128</v>
      </c>
      <c r="H312" s="39">
        <f>[2]Emissions!H782</f>
        <v>55.620003561765742</v>
      </c>
      <c r="I312" s="39">
        <f>[2]Emissions!I782</f>
        <v>58.305202022649397</v>
      </c>
      <c r="J312" s="39">
        <f>[2]Emissions!J782</f>
        <v>58.305202189712269</v>
      </c>
      <c r="K312" s="39">
        <f>[2]Emissions!K782</f>
        <v>12.0754498312319</v>
      </c>
      <c r="L312" s="39">
        <f>[2]Emissions!L782</f>
        <v>10.923741358490799</v>
      </c>
      <c r="M312" s="39">
        <f>[2]Emissions!M782</f>
        <v>5.4740726345505371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102.15429195999531</v>
      </c>
      <c r="F313" s="39">
        <f>[2]Emissions!F1323</f>
        <v>50.241773424502497</v>
      </c>
      <c r="G313" s="39">
        <f>[2]Emissions!G1323</f>
        <v>84.956540557262855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2.0476738461538448</v>
      </c>
      <c r="F314" s="39">
        <f>[2]Emissions!F851</f>
        <v>1.638139076923077</v>
      </c>
      <c r="G314" s="39">
        <f>[2]Emissions!G851</f>
        <v>1.2286043076923081</v>
      </c>
      <c r="H314" s="39">
        <f>[2]Emissions!H851</f>
        <v>0.81906953846153829</v>
      </c>
      <c r="I314" s="39">
        <f>[2]Emissions!I851</f>
        <v>0.40953476923076909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5.4655841336677069</v>
      </c>
      <c r="F315" s="39">
        <f>[2]Emissions!F1068</f>
        <v>214.07780539027709</v>
      </c>
      <c r="G315" s="39">
        <f>[2]Emissions!G1068</f>
        <v>394.91102968216182</v>
      </c>
      <c r="H315" s="39">
        <f>[2]Emissions!H1068</f>
        <v>616.10488341012683</v>
      </c>
      <c r="I315" s="39">
        <f>[2]Emissions!I1068</f>
        <v>811.49993303007886</v>
      </c>
      <c r="J315" s="39">
        <f>[2]Emissions!J1068</f>
        <v>837.22477108271221</v>
      </c>
      <c r="K315" s="39">
        <f>[2]Emissions!K1068</f>
        <v>883.51501059566738</v>
      </c>
      <c r="L315" s="39">
        <f>[2]Emissions!L1068</f>
        <v>936.42687193902429</v>
      </c>
      <c r="M315" s="39">
        <f>[2]Emissions!M1068</f>
        <v>994.68858596299981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121.0875761574074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115480.67626677681</v>
      </c>
      <c r="F317" s="39">
        <f>[2]Emissions!F1020</f>
        <v>98934.455285260527</v>
      </c>
      <c r="G317" s="39">
        <f>[2]Emissions!G1020</f>
        <v>79147.564228208474</v>
      </c>
      <c r="H317" s="39">
        <f>[2]Emissions!H1020</f>
        <v>55551.244919673547</v>
      </c>
      <c r="I317" s="39">
        <f>[2]Emissions!I1020</f>
        <v>38391.098757892083</v>
      </c>
      <c r="J317" s="39">
        <f>[2]Emissions!J1020</f>
        <v>18814.428567340739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16521.369094912308</v>
      </c>
      <c r="F318" s="39">
        <f>[2]Emissions!F1234</f>
        <v>13217.095275929851</v>
      </c>
      <c r="G318" s="39">
        <f>[2]Emissions!G1234</f>
        <v>9912.8214569473894</v>
      </c>
      <c r="H318" s="39">
        <f>[2]Emissions!H1234</f>
        <v>6608.5476379649263</v>
      </c>
      <c r="I318" s="39">
        <f>[2]Emissions!I1234</f>
        <v>3395.7603044145799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12917.787487801361</v>
      </c>
      <c r="F320" s="39">
        <f>[2]Emissions!F1242</f>
        <v>16032.768963781449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25546.32929738774</v>
      </c>
      <c r="K320" s="39">
        <f>[2]Emissions!K1242</f>
        <v>25735.451880690689</v>
      </c>
      <c r="L320" s="39">
        <f>[2]Emissions!L1242</f>
        <v>25956.976265482601</v>
      </c>
      <c r="M320" s="39">
        <f>[2]Emissions!M1242</f>
        <v>26231.146827286761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10.141549713613809</v>
      </c>
      <c r="F325" s="39">
        <f>[2]Emissions!F661</f>
        <v>8.8772358791683192</v>
      </c>
      <c r="G325" s="39">
        <f>[2]Emissions!G661</f>
        <v>0</v>
      </c>
      <c r="H325" s="39">
        <f>[2]Emissions!H661</f>
        <v>9.3268539746432957</v>
      </c>
      <c r="I325" s="39">
        <f>[2]Emissions!I661</f>
        <v>17.7253987931837</v>
      </c>
      <c r="J325" s="39">
        <f>[2]Emissions!J661</f>
        <v>6.087166578119569</v>
      </c>
      <c r="K325" s="39">
        <f>[2]Emissions!K661</f>
        <v>5.2995084028276924</v>
      </c>
      <c r="L325" s="39">
        <f>[2]Emissions!L661</f>
        <v>6.0871197756086648</v>
      </c>
      <c r="M325" s="39">
        <f>[2]Emissions!M661</f>
        <v>6.3371969565372046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6030.4125789861091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9.2401154128267696E-4</v>
      </c>
      <c r="F328" s="39">
        <f>[2]Emissions!F1189</f>
        <v>6.6639725282302423E-4</v>
      </c>
      <c r="G328" s="39">
        <f>[2]Emissions!G1189</f>
        <v>6.1600769418845218E-4</v>
      </c>
      <c r="H328" s="39">
        <f>[2]Emissions!H1189</f>
        <v>4.6200577064133902E-4</v>
      </c>
      <c r="I328" s="39">
        <f>[2]Emissions!I1189</f>
        <v>3.0800384709422452E-4</v>
      </c>
      <c r="J328" s="39">
        <f>[2]Emissions!J1189</f>
        <v>1.540019235471128E-4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82.728273716237695</v>
      </c>
      <c r="J329" s="39">
        <f>[2]Emissions!J1129</f>
        <v>82.728273716237695</v>
      </c>
      <c r="K329" s="39">
        <f>[2]Emissions!K1129</f>
        <v>139.88224715516949</v>
      </c>
      <c r="L329" s="39">
        <f>[2]Emissions!L1129</f>
        <v>139.644919981805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</v>
      </c>
      <c r="F330" s="39">
        <f>[2]Emissions!F1373</f>
        <v>0</v>
      </c>
      <c r="G330" s="39">
        <f>[2]Emissions!G1373</f>
        <v>0</v>
      </c>
      <c r="H330" s="39">
        <f>[2]Emissions!H1373</f>
        <v>0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2537.2203860559698</v>
      </c>
      <c r="F331" s="39">
        <f>[2]Emissions!F1218</f>
        <v>1694.4840377377261</v>
      </c>
      <c r="G331" s="39">
        <f>[2]Emissions!G1218</f>
        <v>1382.3056262370951</v>
      </c>
      <c r="H331" s="39">
        <f>[2]Emissions!H1218</f>
        <v>834.19984998220059</v>
      </c>
      <c r="I331" s="39">
        <f>[2]Emissions!I1218</f>
        <v>417.09992499110012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681.74372221124486</v>
      </c>
      <c r="G332" s="39">
        <f>[2]Emissions!G895</f>
        <v>322.60021826553981</v>
      </c>
      <c r="H332" s="39">
        <f>[2]Emissions!H895</f>
        <v>1099.249445126959</v>
      </c>
      <c r="I332" s="39">
        <f>[2]Emissions!I895</f>
        <v>1356.2467806320451</v>
      </c>
      <c r="J332" s="39">
        <f>[2]Emissions!J895</f>
        <v>1487.807311360875</v>
      </c>
      <c r="K332" s="39">
        <f>[2]Emissions!K895</f>
        <v>1615.587075497572</v>
      </c>
      <c r="L332" s="39">
        <f>[2]Emissions!L895</f>
        <v>1637.956943790505</v>
      </c>
      <c r="M332" s="39">
        <f>[2]Emissions!M895</f>
        <v>1656.5699744559081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0.63781962274023352</v>
      </c>
      <c r="F333" s="39">
        <f>[2]Emissions!F1106</f>
        <v>2.2026476101490129</v>
      </c>
      <c r="G333" s="39">
        <f>[2]Emissions!G1106</f>
        <v>0.1054823925896093</v>
      </c>
      <c r="H333" s="39">
        <f>[2]Emissions!H1106</f>
        <v>1.2992239841997579</v>
      </c>
      <c r="I333" s="39">
        <f>[2]Emissions!I1106</f>
        <v>0.88105904405960545</v>
      </c>
      <c r="J333" s="39">
        <f>[2]Emissions!J1106</f>
        <v>0.44052952202980278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16545.953684210519</v>
      </c>
      <c r="H338" s="39">
        <f>[2]Emissions!H377</f>
        <v>4844.5009393598611</v>
      </c>
      <c r="I338" s="39">
        <f>[2]Emissions!I377</f>
        <v>5758.5577203711546</v>
      </c>
      <c r="J338" s="39">
        <f>[2]Emissions!J377</f>
        <v>5758.5577203711546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1988.0567810121811</v>
      </c>
      <c r="L339" s="39">
        <f>[2]Emissions!L387</f>
        <v>13218.377738863321</v>
      </c>
      <c r="M339" s="39">
        <f>[2]Emissions!M387</f>
        <v>28545.449693776649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21943.803225674459</v>
      </c>
      <c r="F340" s="39">
        <f>[2]Emissions!F382</f>
        <v>11260.00125884298</v>
      </c>
      <c r="G340" s="39">
        <f>[2]Emissions!G382</f>
        <v>13897.60200269797</v>
      </c>
      <c r="H340" s="39">
        <f>[2]Emissions!H382</f>
        <v>5630.0006294214872</v>
      </c>
      <c r="I340" s="39">
        <f>[2]Emissions!I382</f>
        <v>2815.0003147107418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0</v>
      </c>
      <c r="J346" s="39">
        <f>[2]Emissions!J619</f>
        <v>8.3242093236591888E-3</v>
      </c>
      <c r="K346" s="39">
        <f>[2]Emissions!K619</f>
        <v>6.2712072554784518E-2</v>
      </c>
      <c r="L346" s="39">
        <f>[2]Emissions!L619</f>
        <v>6.2712072554784518E-2</v>
      </c>
      <c r="M346" s="39">
        <f>[2]Emissions!M619</f>
        <v>5.8450077381071011E-2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48708.507217900144</v>
      </c>
      <c r="F347" s="39">
        <f>[2]Emissions!F2369</f>
        <v>41045.079487182717</v>
      </c>
      <c r="G347" s="39">
        <f>[2]Emissions!G2369</f>
        <v>36438.457542358738</v>
      </c>
      <c r="H347" s="39">
        <f>[2]Emissions!H2369</f>
        <v>22694.884304386371</v>
      </c>
      <c r="I347" s="39">
        <f>[2]Emissions!I2369</f>
        <v>13426.73373407944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82818.299533351179</v>
      </c>
      <c r="G352" s="39">
        <f>[2]Emissions!G2283</f>
        <v>135622.79171484831</v>
      </c>
      <c r="H352" s="39">
        <f>[2]Emissions!H2283</f>
        <v>145638.86749472309</v>
      </c>
      <c r="I352" s="39">
        <f>[2]Emissions!I2283</f>
        <v>136583.38219957121</v>
      </c>
      <c r="J352" s="39">
        <f>[2]Emissions!J2283</f>
        <v>133379.58035644409</v>
      </c>
      <c r="K352" s="39">
        <f>[2]Emissions!K2283</f>
        <v>94363.306064080651</v>
      </c>
      <c r="L352" s="39">
        <f>[2]Emissions!L2283</f>
        <v>84347.230284205914</v>
      </c>
      <c r="M352" s="39">
        <f>[2]Emissions!M2283</f>
        <v>17102.984944805321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355.07022307052</v>
      </c>
      <c r="G355" s="39">
        <f>[2]Emissions!G2347</f>
        <v>455.88560674041292</v>
      </c>
      <c r="H355" s="39">
        <f>[2]Emissions!H2347</f>
        <v>972.67569116488505</v>
      </c>
      <c r="I355" s="39">
        <f>[2]Emissions!I2347</f>
        <v>1618.3705492061731</v>
      </c>
      <c r="J355" s="39">
        <f>[2]Emissions!J2347</f>
        <v>3089.8008836892031</v>
      </c>
      <c r="K355" s="39">
        <f>[2]Emissions!K2347</f>
        <v>2988.9855000193102</v>
      </c>
      <c r="L355" s="39">
        <f>[2]Emissions!L2347</f>
        <v>2472.1954155948379</v>
      </c>
      <c r="M355" s="39">
        <f>[2]Emissions!M2347</f>
        <v>2183.583202260998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3.1534693192482259</v>
      </c>
      <c r="J359" s="39">
        <f>[2]Emissions!J2175</f>
        <v>3.127815331492013</v>
      </c>
      <c r="K359" s="39">
        <f>[2]Emissions!K2175</f>
        <v>3.0385109131978898</v>
      </c>
      <c r="L359" s="39">
        <f>[2]Emissions!L2175</f>
        <v>2.8204000628518702</v>
      </c>
      <c r="M359" s="39">
        <f>[2]Emissions!M2175</f>
        <v>0.94715081651072341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2.0249715347713728</v>
      </c>
      <c r="J363" s="39">
        <f>[2]Emissions!J2222</f>
        <v>1.3764135395539761</v>
      </c>
      <c r="K363" s="39">
        <f>[2]Emissions!K2222</f>
        <v>0.65889814444750727</v>
      </c>
      <c r="L363" s="39">
        <f>[2]Emissions!L2222</f>
        <v>0.48778845990818942</v>
      </c>
      <c r="M363" s="39">
        <f>[2]Emissions!M2222</f>
        <v>0.12606538540969189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2.9729856022378232</v>
      </c>
      <c r="K364" s="39">
        <f>[2]Emissions!K2215</f>
        <v>2.9729856022378232</v>
      </c>
      <c r="L364" s="39">
        <f>[2]Emissions!L2215</f>
        <v>2.9729856022378232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1291.5568173696849</v>
      </c>
      <c r="F366" s="39">
        <f>[2]Emissions!F2135</f>
        <v>5185.8251501707891</v>
      </c>
      <c r="G366" s="39">
        <f>[2]Emissions!G2135</f>
        <v>9153.875428387606</v>
      </c>
      <c r="H366" s="39">
        <f>[2]Emissions!H2135</f>
        <v>10291.03394695259</v>
      </c>
      <c r="I366" s="39">
        <f>[2]Emissions!I2135</f>
        <v>6396.7656141514844</v>
      </c>
      <c r="J366" s="39">
        <f>[2]Emissions!J2135</f>
        <v>2428.715335934673</v>
      </c>
      <c r="K366" s="39">
        <f>[2]Emissions!K2135</f>
        <v>0</v>
      </c>
      <c r="L366" s="39">
        <f>[2]Emissions!L2135</f>
        <v>0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66.959771051472345</v>
      </c>
      <c r="H368" s="39">
        <f>[2]Emissions!H2121</f>
        <v>66.95977105147233</v>
      </c>
      <c r="I368" s="39">
        <f>[2]Emissions!I2121</f>
        <v>13640.6290184135</v>
      </c>
      <c r="J368" s="39">
        <f>[2]Emissions!J2121</f>
        <v>20487.10865373673</v>
      </c>
      <c r="K368" s="39">
        <f>[2]Emissions!K2121</f>
        <v>20487.10865373673</v>
      </c>
      <c r="L368" s="39">
        <f>[2]Emissions!L2121</f>
        <v>6846.4796353232341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20453.44070051501</v>
      </c>
      <c r="F369" s="39">
        <f>[2]Emissions!F2114</f>
        <v>51624.622138513907</v>
      </c>
      <c r="G369" s="39">
        <f>[2]Emissions!G2114</f>
        <v>71306.861597437673</v>
      </c>
      <c r="H369" s="39">
        <f>[2]Emissions!H2114</f>
        <v>53620.465585507671</v>
      </c>
      <c r="I369" s="39">
        <f>[2]Emissions!I2114</f>
        <v>26869.21932091182</v>
      </c>
      <c r="J369" s="39">
        <f>[2]Emissions!J2114</f>
        <v>7186.9798619878657</v>
      </c>
      <c r="K369" s="39">
        <f>[2]Emissions!K2114</f>
        <v>3890.6413375668621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1.4959285186615341</v>
      </c>
      <c r="J378" s="39">
        <f>[2]Emissions!J2272</f>
        <v>8.8488705352847319</v>
      </c>
      <c r="K378" s="39">
        <f>[2]Emissions!K2272</f>
        <v>49.601212948180667</v>
      </c>
      <c r="L378" s="39">
        <f>[2]Emissions!L2272</f>
        <v>48.354667925012009</v>
      </c>
      <c r="M378" s="39">
        <f>[2]Emissions!M2272</f>
        <v>92.735715127682099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1.825486291150725</v>
      </c>
      <c r="K381" s="39">
        <f>[2]Emissions!K612</f>
        <v>1.825486291150725</v>
      </c>
      <c r="L381" s="39">
        <f>[2]Emissions!L612</f>
        <v>1.8254862911506811</v>
      </c>
      <c r="M381" s="39">
        <f>[2]Emissions!M612</f>
        <v>125.07855990627159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7.479642593307672E-3</v>
      </c>
      <c r="J383" s="39">
        <f>[2]Emissions!J2267</f>
        <v>4.4244352676423668E-2</v>
      </c>
      <c r="K383" s="39">
        <f>[2]Emissions!K2267</f>
        <v>0.2480060647409035</v>
      </c>
      <c r="L383" s="39">
        <f>[2]Emissions!L2267</f>
        <v>0.24177333962506009</v>
      </c>
      <c r="M383" s="39">
        <f>[2]Emissions!M2267</f>
        <v>0.46367857563841081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1.8647435294117651E-2</v>
      </c>
      <c r="F384" s="39">
        <f>[2]Emissions!F2089</f>
        <v>2.2084997647058818E-2</v>
      </c>
      <c r="G384" s="39">
        <f>[2]Emissions!G2089</f>
        <v>2.2084997647056421E-2</v>
      </c>
      <c r="H384" s="39">
        <f>[2]Emissions!H2089</f>
        <v>1.3940894117647059E-2</v>
      </c>
      <c r="I384" s="39">
        <f>[2]Emissions!I2089</f>
        <v>3.4375623529411549E-3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0.43440117087804658</v>
      </c>
      <c r="F386" s="39">
        <f>[2]Emissions!F376</f>
        <v>0.21053494091171021</v>
      </c>
      <c r="G386" s="39">
        <f>[2]Emissions!G376</f>
        <v>0</v>
      </c>
      <c r="H386" s="39">
        <f>[2]Emissions!H376</f>
        <v>0.13156149746592269</v>
      </c>
      <c r="I386" s="39">
        <f>[2]Emissions!I376</f>
        <v>0.1563844215160968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1.060871275086207E-3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1.3387494467100929E-3</v>
      </c>
      <c r="J389" s="39">
        <f>[2]Emissions!J1143</f>
        <v>1.3180709038960029E-3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9.3291234939759047</v>
      </c>
      <c r="J390" s="39">
        <f>[2]Emissions!J924</f>
        <v>5.9084448795180711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5.5167762802591138E-3</v>
      </c>
      <c r="J392" s="39">
        <f>[2]Emissions!J865</f>
        <v>5.4227985351807716E-3</v>
      </c>
      <c r="K392" s="39">
        <f>[2]Emissions!K865</f>
        <v>0.20020039202189371</v>
      </c>
      <c r="L392" s="39">
        <f>[2]Emissions!L865</f>
        <v>0.20021311081479809</v>
      </c>
      <c r="M392" s="39">
        <f>[2]Emissions!M865</f>
        <v>0.20010570767685559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2.880124173369774</v>
      </c>
      <c r="F393" s="39">
        <f>[2]Emissions!F386</f>
        <v>1.477875165223141</v>
      </c>
      <c r="G393" s="39">
        <f>[2]Emissions!G386</f>
        <v>1.824060262854108</v>
      </c>
      <c r="H393" s="39">
        <f>[2]Emissions!H386</f>
        <v>0.73893758261157028</v>
      </c>
      <c r="I393" s="39">
        <f>[2]Emissions!I386</f>
        <v>0.36946879130578492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0</v>
      </c>
      <c r="F395" s="39">
        <f>[2]Emissions!F1372</f>
        <v>0</v>
      </c>
      <c r="G395" s="39">
        <f>[2]Emissions!G1372</f>
        <v>0</v>
      </c>
      <c r="H395" s="39">
        <f>[2]Emissions!H1372</f>
        <v>0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332.98184312698368</v>
      </c>
      <c r="I397" s="39">
        <f>[2]Emissions!I887</f>
        <v>561.04416646937966</v>
      </c>
      <c r="J397" s="39">
        <f>[2]Emissions!J887</f>
        <v>569.86993007990691</v>
      </c>
      <c r="K397" s="39">
        <f>[2]Emissions!K887</f>
        <v>569.86993007990668</v>
      </c>
      <c r="L397" s="39">
        <f>[2]Emissions!L887</f>
        <v>628.79162616027475</v>
      </c>
      <c r="M397" s="39">
        <f>[2]Emissions!M887</f>
        <v>645.2224562462776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0.63584074829098181</v>
      </c>
      <c r="I400" s="39">
        <f>[2]Emissions!I381</f>
        <v>0.75581070079871404</v>
      </c>
      <c r="J400" s="39">
        <f>[2]Emissions!J381</f>
        <v>0.75581070079871404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0.15788657588672</v>
      </c>
      <c r="H402" s="39">
        <f>[2]Emissions!H675</f>
        <v>1.3253014053303001</v>
      </c>
      <c r="I402" s="39">
        <f>[2]Emissions!I675</f>
        <v>2.0632931619974459</v>
      </c>
      <c r="J402" s="39">
        <f>[2]Emissions!J675</f>
        <v>2.678798106001302</v>
      </c>
      <c r="K402" s="39">
        <f>[2]Emissions!K675</f>
        <v>2.678798106001318</v>
      </c>
      <c r="L402" s="39">
        <f>[2]Emissions!L675</f>
        <v>2.915845998024658</v>
      </c>
      <c r="M402" s="39">
        <f>[2]Emissions!M675</f>
        <v>3.1631888536881521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66.562555029445534</v>
      </c>
      <c r="F403" s="39">
        <f>[2]Emissions!F65</f>
        <v>49.921916272083322</v>
      </c>
      <c r="G403" s="39">
        <f>[2]Emissions!G65</f>
        <v>33.28127751472222</v>
      </c>
      <c r="H403" s="39">
        <f>[2]Emissions!H65</f>
        <v>31.617213638986101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910.07938855902455</v>
      </c>
      <c r="F405" s="39">
        <f>[2]Emissions!F147</f>
        <v>974.17846011348286</v>
      </c>
      <c r="G405" s="39">
        <f>[2]Emissions!G147</f>
        <v>933.35113603622665</v>
      </c>
      <c r="H405" s="39">
        <f>[2]Emissions!H147</f>
        <v>2573.0452533783068</v>
      </c>
      <c r="I405" s="39">
        <f>[2]Emissions!I147</f>
        <v>2920.896167409644</v>
      </c>
      <c r="J405" s="39">
        <f>[2]Emissions!J147</f>
        <v>2342.04659141407</v>
      </c>
      <c r="K405" s="39">
        <f>[2]Emissions!K147</f>
        <v>2921.3378607446771</v>
      </c>
      <c r="L405" s="39">
        <f>[2]Emissions!L147</f>
        <v>2919.8853466018659</v>
      </c>
      <c r="M405" s="39">
        <f>[2]Emissions!M147</f>
        <v>2920.411539251767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282.1512242723573</v>
      </c>
      <c r="F406" s="39">
        <f>[2]Emissions!F133</f>
        <v>328.75972435237952</v>
      </c>
      <c r="G406" s="39">
        <f>[2]Emissions!G133</f>
        <v>351.48860898298022</v>
      </c>
      <c r="H406" s="39">
        <f>[2]Emissions!H133</f>
        <v>99.81100418306066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47.921951063628612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1686.1271397621711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1461.4820825807949</v>
      </c>
      <c r="M410" s="39">
        <f>[2]Emissions!M2154</f>
        <v>1461.4820825807949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</v>
      </c>
      <c r="F411" s="39">
        <f>[2]Emissions!F2147</f>
        <v>6855.823421622129</v>
      </c>
      <c r="G411" s="39">
        <f>[2]Emissions!G2147</f>
        <v>9131.2099691221283</v>
      </c>
      <c r="H411" s="39">
        <f>[2]Emissions!H2147</f>
        <v>7538.6278495005081</v>
      </c>
      <c r="I411" s="39">
        <f>[2]Emissions!I2147</f>
        <v>13703.06056234939</v>
      </c>
      <c r="J411" s="39">
        <f>[2]Emissions!J2147</f>
        <v>18478.09158025957</v>
      </c>
      <c r="K411" s="39">
        <f>[2]Emissions!K2147</f>
        <v>18532.977758720579</v>
      </c>
      <c r="L411" s="39">
        <f>[2]Emissions!L2147</f>
        <v>18526.337684716531</v>
      </c>
      <c r="M411" s="39">
        <f>[2]Emissions!M2147</f>
        <v>18507.675295292149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11043.65935525336</v>
      </c>
      <c r="G414" s="39">
        <f>[2]Emissions!G1777</f>
        <v>7362.4395701689036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5982.9007506944426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3294.8776126522048</v>
      </c>
      <c r="F418" s="39">
        <f>[2]Emissions!F1336</f>
        <v>4259.3930504411856</v>
      </c>
      <c r="G418" s="39">
        <f>[2]Emissions!G1336</f>
        <v>4861.8840016618688</v>
      </c>
      <c r="H418" s="39">
        <f>[2]Emissions!H1336</f>
        <v>5967.5475863072106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1010.2191529064</v>
      </c>
      <c r="F423" s="39">
        <f>[2]Emissions!F1451</f>
        <v>0</v>
      </c>
      <c r="G423" s="39">
        <f>[2]Emissions!G1451</f>
        <v>3192.9392074875082</v>
      </c>
      <c r="H423" s="39">
        <f>[2]Emissions!H1451</f>
        <v>4120.1021649069862</v>
      </c>
      <c r="I423" s="39">
        <f>[2]Emissions!I1451</f>
        <v>4851.6782372047728</v>
      </c>
      <c r="J423" s="39">
        <f>[2]Emissions!J1451</f>
        <v>2391.899695021335</v>
      </c>
      <c r="K423" s="39">
        <f>[2]Emissions!K1451</f>
        <v>1768.834329040237</v>
      </c>
      <c r="L423" s="39">
        <f>[2]Emissions!L1451</f>
        <v>1501.1262535201449</v>
      </c>
      <c r="M423" s="39">
        <f>[2]Emissions!M1451</f>
        <v>1211.915846288048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12.150083333333329</v>
      </c>
      <c r="I426" s="39">
        <f>[2]Emissions!I1444</f>
        <v>8.1000555555555511</v>
      </c>
      <c r="J426" s="39">
        <f>[2]Emissions!J1444</f>
        <v>4.0500277777777756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5.3348268776228641E-5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911.41562880658444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23.70872100883696</v>
      </c>
      <c r="H431" s="39">
        <f>[2]Emissions!H1379</f>
        <v>23.70872100883696</v>
      </c>
      <c r="I431" s="39">
        <f>[2]Emissions!I1379</f>
        <v>19.23831097560976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186.86024494281079</v>
      </c>
      <c r="G432" s="39">
        <f>[2]Emissions!G1188</f>
        <v>172.73082704811171</v>
      </c>
      <c r="H432" s="39">
        <f>[2]Emissions!H1188</f>
        <v>129.54812028608379</v>
      </c>
      <c r="I432" s="39">
        <f>[2]Emissions!I1188</f>
        <v>86.365413524055683</v>
      </c>
      <c r="J432" s="39">
        <f>[2]Emissions!J1188</f>
        <v>43.182706762027898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177.96923874416839</v>
      </c>
      <c r="F433" s="39">
        <f>[2]Emissions!F938</f>
        <v>177.96923874416839</v>
      </c>
      <c r="G433" s="39">
        <f>[2]Emissions!G938</f>
        <v>101.9257812414875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80.290304676994239</v>
      </c>
      <c r="G435" s="39">
        <f>[2]Emissions!G872</f>
        <v>48.968084706901912</v>
      </c>
      <c r="H435" s="39">
        <f>[2]Emissions!H872</f>
        <v>806.37940887131958</v>
      </c>
      <c r="I435" s="39">
        <f>[2]Emissions!I872</f>
        <v>806.35377331233713</v>
      </c>
      <c r="J435" s="39">
        <f>[2]Emissions!J872</f>
        <v>806.35377331233713</v>
      </c>
      <c r="K435" s="39">
        <f>[2]Emissions!K872</f>
        <v>806.35377331233701</v>
      </c>
      <c r="L435" s="39">
        <f>[2]Emissions!L872</f>
        <v>729.29120125643328</v>
      </c>
      <c r="M435" s="39">
        <f>[2]Emissions!M872</f>
        <v>364.64560062821658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1601.1445162925361</v>
      </c>
      <c r="G436" s="39">
        <f>[2]Emissions!G519</f>
        <v>1601.144516292532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1213.3789009784671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7770.1942824136804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1.5591457541695759</v>
      </c>
      <c r="J441" s="39">
        <f>[2]Emissions!J1128</f>
        <v>1.5591457541695759</v>
      </c>
      <c r="K441" s="39">
        <f>[2]Emissions!K1128</f>
        <v>2.636303187997918</v>
      </c>
      <c r="L441" s="39">
        <f>[2]Emissions!L1128</f>
        <v>2.6318303803581791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5194.2378835142472</v>
      </c>
      <c r="G444" s="39">
        <f>[2]Emissions!G894</f>
        <v>2457.9064248803029</v>
      </c>
      <c r="H444" s="39">
        <f>[2]Emissions!H894</f>
        <v>8375.2338676339714</v>
      </c>
      <c r="I444" s="39">
        <f>[2]Emissions!I894</f>
        <v>10333.308804815581</v>
      </c>
      <c r="J444" s="39">
        <f>[2]Emissions!J894</f>
        <v>11335.67475322572</v>
      </c>
      <c r="K444" s="39">
        <f>[2]Emissions!K894</f>
        <v>12309.234860933881</v>
      </c>
      <c r="L444" s="39">
        <f>[2]Emissions!L894</f>
        <v>12479.671952689559</v>
      </c>
      <c r="M444" s="39">
        <f>[2]Emissions!M894</f>
        <v>12621.48551966406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</v>
      </c>
      <c r="F447" s="39">
        <f>[2]Emissions!F25</f>
        <v>7747.5670264028504</v>
      </c>
      <c r="G447" s="39">
        <f>[2]Emissions!G25</f>
        <v>5165.0446842685669</v>
      </c>
      <c r="H447" s="39">
        <f>[2]Emissions!H25</f>
        <v>2582.522342134283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98.776236847684245</v>
      </c>
      <c r="F451" s="39">
        <f>[2]Emissions!F1105</f>
        <v>298.60155747080142</v>
      </c>
      <c r="G451" s="39">
        <f>[2]Emissions!G1105</f>
        <v>26.624797486910989</v>
      </c>
      <c r="H451" s="39">
        <f>[2]Emissions!H1105</f>
        <v>176.29547242786961</v>
      </c>
      <c r="I451" s="39">
        <f>[2]Emissions!I1105</f>
        <v>119.4406229883206</v>
      </c>
      <c r="J451" s="39">
        <f>[2]Emissions!J1105</f>
        <v>59.720311494160313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786.02941895980291</v>
      </c>
      <c r="I453" s="39">
        <f>[2]Emissions!I473</f>
        <v>393.01470947990151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4128.7116948801486</v>
      </c>
      <c r="F455" s="39">
        <f>[2]Emissions!F7</f>
        <v>4433.5246800080204</v>
      </c>
      <c r="G455" s="39">
        <f>[2]Emissions!G7</f>
        <v>4107.142923319605</v>
      </c>
      <c r="H455" s="39">
        <f>[2]Emissions!H7</f>
        <v>2308.7129266521479</v>
      </c>
      <c r="I455" s="39">
        <f>[2]Emissions!I7</f>
        <v>2319.5771281770299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1478.7668199366351</v>
      </c>
      <c r="M455" s="39">
        <f>[2]Emissions!M7</f>
        <v>1513.6337370885319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0</v>
      </c>
      <c r="K457" s="39">
        <f>[2]Emissions!K1782</f>
        <v>0</v>
      </c>
      <c r="L457" s="39">
        <f>[2]Emissions!L1782</f>
        <v>0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4663.0117563711856</v>
      </c>
      <c r="F458" s="39">
        <f>[2]Emissions!F1603</f>
        <v>4275.3380999469036</v>
      </c>
      <c r="G458" s="39">
        <f>[2]Emissions!G1603</f>
        <v>4275.3380999469045</v>
      </c>
      <c r="H458" s="39">
        <f>[2]Emissions!H1603</f>
        <v>6128.1230272995226</v>
      </c>
      <c r="I458" s="39">
        <f>[2]Emissions!I1603</f>
        <v>7457.7956561724477</v>
      </c>
      <c r="J458" s="39">
        <f>[2]Emissions!J1603</f>
        <v>7717.8733955693087</v>
      </c>
      <c r="K458" s="39">
        <f>[2]Emissions!K1603</f>
        <v>7975.1533459115044</v>
      </c>
      <c r="L458" s="39">
        <f>[2]Emissions!L1603</f>
        <v>8283.8326095101929</v>
      </c>
      <c r="M458" s="39">
        <f>[2]Emissions!M1603</f>
        <v>8649.9423349896169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0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0.97349069999999915</v>
      </c>
      <c r="H460" s="39">
        <f>[2]Emissions!H1533</f>
        <v>0.64629300000000023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0.30494913112830352</v>
      </c>
      <c r="I462" s="39">
        <f>[2]Emissions!I1149</f>
        <v>0.48593939505519101</v>
      </c>
      <c r="J462" s="39">
        <f>[2]Emissions!J1149</f>
        <v>0.56076526439968122</v>
      </c>
      <c r="K462" s="39">
        <f>[2]Emissions!K1149</f>
        <v>0.71128227671301247</v>
      </c>
      <c r="L462" s="39">
        <f>[2]Emissions!L1149</f>
        <v>0.71128227671301225</v>
      </c>
      <c r="M462" s="39">
        <f>[2]Emissions!M1149</f>
        <v>0.64644416307055241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0</v>
      </c>
      <c r="L463" s="39">
        <f>[2]Emissions!L633</f>
        <v>0</v>
      </c>
      <c r="M463" s="39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6167.7212872384043</v>
      </c>
      <c r="F464" s="39">
        <f>[2]Emissions!F529</f>
        <v>3581.2521717147429</v>
      </c>
      <c r="G464" s="39">
        <f>[2]Emissions!G529</f>
        <v>0</v>
      </c>
      <c r="H464" s="39">
        <f>[2]Emissions!H529</f>
        <v>0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712.74349943514596</v>
      </c>
      <c r="G465" s="39">
        <f>[2]Emissions!G354</f>
        <v>534.55762457635956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14.080167868096311</v>
      </c>
      <c r="F466" s="39">
        <f>[2]Emissions!F20</f>
        <v>14.68500286409709</v>
      </c>
      <c r="G466" s="39">
        <f>[2]Emissions!G20</f>
        <v>14.68500286409709</v>
      </c>
      <c r="H466" s="39">
        <f>[2]Emissions!H20</f>
        <v>14.68500286409709</v>
      </c>
      <c r="I466" s="39">
        <f>[2]Emissions!I20</f>
        <v>0.60483499600077673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6.540768786554621E-2</v>
      </c>
      <c r="F467" s="39">
        <f>[2]Emissions!F230</f>
        <v>0.40132265737464101</v>
      </c>
      <c r="G467" s="39">
        <f>[2]Emissions!G230</f>
        <v>2.470066937879694</v>
      </c>
      <c r="H467" s="39">
        <f>[2]Emissions!H230</f>
        <v>0</v>
      </c>
      <c r="I467" s="39">
        <f>[2]Emissions!I230</f>
        <v>0</v>
      </c>
      <c r="J467" s="39">
        <f>[2]Emissions!J230</f>
        <v>0</v>
      </c>
      <c r="K467" s="39">
        <f>[2]Emissions!K230</f>
        <v>0.78627361820181729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182.366574423434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</v>
      </c>
      <c r="J468" s="39">
        <f>[2]Emissions!J523</f>
        <v>30.394429070572311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64448.377649691101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0.71561580882352949</v>
      </c>
      <c r="F472" s="39">
        <f>[2]Emissions!F1805</f>
        <v>0.53671185661764842</v>
      </c>
      <c r="G472" s="39">
        <f>[2]Emissions!G1805</f>
        <v>0.53671185661765364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81.995859053497938</v>
      </c>
      <c r="G473" s="39">
        <f>[2]Emissions!G1457</f>
        <v>65.596687242798339</v>
      </c>
      <c r="H473" s="39">
        <f>[2]Emissions!H1457</f>
        <v>49.197515432098761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21.899795773680761</v>
      </c>
      <c r="F474" s="39">
        <f>[2]Emissions!F1343</f>
        <v>0</v>
      </c>
      <c r="G474" s="39">
        <f>[2]Emissions!G1343</f>
        <v>23.266349673448289</v>
      </c>
      <c r="H474" s="39">
        <f>[2]Emissions!H1343</f>
        <v>23.266349673448289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41736.763671095367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5.0363278688524584</v>
      </c>
      <c r="F476" s="39">
        <f>[2]Emissions!F2079</f>
        <v>2.5181639344262292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150.32600829959961</v>
      </c>
      <c r="F477" s="39">
        <f>[2]Emissions!F1385</f>
        <v>4334.0639533977946</v>
      </c>
      <c r="G477" s="39">
        <f>[2]Emissions!G1385</f>
        <v>4334.0639533977946</v>
      </c>
      <c r="H477" s="39">
        <f>[2]Emissions!H1385</f>
        <v>4850.9014457030362</v>
      </c>
      <c r="I477" s="39">
        <f>[2]Emissions!I1385</f>
        <v>4850.9014457030362</v>
      </c>
      <c r="J477" s="39">
        <f>[2]Emissions!J1385</f>
        <v>3626.6805137134752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71073.880128125413</v>
      </c>
      <c r="F481" s="39">
        <f>[2]Emissions!F2359</f>
        <v>106079.7778047683</v>
      </c>
      <c r="G481" s="39">
        <f>[2]Emissions!G2359</f>
        <v>93329.744791641235</v>
      </c>
      <c r="H481" s="39">
        <f>[2]Emissions!H2359</f>
        <v>3594.578634534239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3622.962640494723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172.34145775999991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18523.605718952691</v>
      </c>
      <c r="F488" s="39">
        <f>[2]Emissions!F652</f>
        <v>0</v>
      </c>
      <c r="G488" s="39">
        <f>[2]Emissions!G652</f>
        <v>0</v>
      </c>
      <c r="H488" s="39">
        <f>[2]Emissions!H652</f>
        <v>31790.016271474989</v>
      </c>
      <c r="I488" s="39">
        <f>[2]Emissions!I652</f>
        <v>40350.472025324991</v>
      </c>
      <c r="J488" s="39">
        <f>[2]Emissions!J652</f>
        <v>47785.388828100004</v>
      </c>
      <c r="K488" s="39">
        <f>[2]Emissions!K652</f>
        <v>55220.30563087498</v>
      </c>
      <c r="L488" s="39">
        <f>[2]Emissions!L652</f>
        <v>62655.388051506248</v>
      </c>
      <c r="M488" s="39">
        <f>[2]Emissions!M652</f>
        <v>70090.470472137429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166459.8963229605</v>
      </c>
      <c r="F489" s="39">
        <f>[2]Emissions!F434</f>
        <v>172629.56891654001</v>
      </c>
      <c r="G489" s="39">
        <f>[2]Emissions!G434</f>
        <v>146766.97212798931</v>
      </c>
      <c r="H489" s="39">
        <f>[2]Emissions!H434</f>
        <v>22052.93463938485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70.345761977057066</v>
      </c>
      <c r="I493" s="39">
        <f>[2]Emissions!I1962</f>
        <v>182.34792587179481</v>
      </c>
      <c r="J493" s="39">
        <f>[2]Emissions!J1962</f>
        <v>201.48833099999999</v>
      </c>
      <c r="K493" s="39">
        <f>[2]Emissions!K1962</f>
        <v>201.48833099999999</v>
      </c>
      <c r="L493" s="39">
        <f>[2]Emissions!L1962</f>
        <v>201.48833099999999</v>
      </c>
      <c r="M493" s="39">
        <f>[2]Emissions!M1962</f>
        <v>201.48833099999999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115770.48550112919</v>
      </c>
      <c r="F496" s="39">
        <f>[2]Emissions!F1024</f>
        <v>99186.437431547834</v>
      </c>
      <c r="G496" s="39">
        <f>[2]Emissions!G1024</f>
        <v>79349.149945238314</v>
      </c>
      <c r="H496" s="39">
        <f>[2]Emissions!H1024</f>
        <v>55687.885365605667</v>
      </c>
      <c r="I496" s="39">
        <f>[2]Emissions!I1024</f>
        <v>38495.169536662906</v>
      </c>
      <c r="J496" s="39">
        <f>[2]Emissions!J1024</f>
        <v>18861.703272028859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0.20921239370826691</v>
      </c>
      <c r="F497" s="39">
        <f>[2]Emissions!F1273</f>
        <v>0.88995053817179459</v>
      </c>
      <c r="G497" s="39">
        <f>[2]Emissions!G1273</f>
        <v>1.3873737272882889</v>
      </c>
      <c r="H497" s="39">
        <f>[2]Emissions!H1273</f>
        <v>2.1785350594453181</v>
      </c>
      <c r="I497" s="39">
        <f>[2]Emissions!I1273</f>
        <v>2.7680291700828952</v>
      </c>
      <c r="J497" s="39">
        <f>[2]Emissions!J1273</f>
        <v>3.343495482657485</v>
      </c>
      <c r="K497" s="39">
        <f>[2]Emissions!K1273</f>
        <v>3.8733343392617221</v>
      </c>
      <c r="L497" s="39">
        <f>[2]Emissions!L1273</f>
        <v>3.8974288842436011</v>
      </c>
      <c r="M497" s="39">
        <f>[2]Emissions!M1273</f>
        <v>3.9179437210544719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5.7579374746492586</v>
      </c>
      <c r="F498" s="39">
        <f>[2]Emissions!F1168</f>
        <v>6.8344028371391943</v>
      </c>
      <c r="G498" s="39">
        <f>[2]Emissions!G1168</f>
        <v>1.4168814419783351</v>
      </c>
      <c r="H498" s="39">
        <f>[2]Emissions!H1168</f>
        <v>9.1064397373869479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10.42083341654844</v>
      </c>
      <c r="L498" s="39">
        <f>[2]Emissions!L1168</f>
        <v>5.0333096037289122</v>
      </c>
      <c r="M498" s="39">
        <f>[2]Emissions!M1168</f>
        <v>10.246927542699581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1.308278353309521E-5</v>
      </c>
      <c r="J499" s="39">
        <f>[2]Emissions!J625</f>
        <v>1.308278353309521E-5</v>
      </c>
      <c r="K499" s="39">
        <f>[2]Emissions!K625</f>
        <v>1.308278353309521E-5</v>
      </c>
      <c r="L499" s="39">
        <f>[2]Emissions!L625</f>
        <v>2.8840426882578121E-3</v>
      </c>
      <c r="M499" s="39">
        <f>[2]Emissions!M625</f>
        <v>1.969908205038318E-2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30675.205360576962</v>
      </c>
      <c r="F503" s="39">
        <f>[2]Emissions!F2068</f>
        <v>44942.00807039543</v>
      </c>
      <c r="G503" s="39">
        <f>[2]Emissions!G2068</f>
        <v>57036.075511670759</v>
      </c>
      <c r="H503" s="39">
        <f>[2]Emissions!H2068</f>
        <v>60689.082272807471</v>
      </c>
      <c r="I503" s="39">
        <f>[2]Emissions!I2068</f>
        <v>54927.792949892333</v>
      </c>
      <c r="J503" s="39">
        <f>[2]Emissions!J2068</f>
        <v>40660.99024007457</v>
      </c>
      <c r="K503" s="39">
        <f>[2]Emissions!K2068</f>
        <v>28566.92279879862</v>
      </c>
      <c r="L503" s="39">
        <f>[2]Emissions!L2068</f>
        <v>24913.916037661089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43362.376091428567</v>
      </c>
      <c r="F504" s="39">
        <f>[2]Emissions!F1609</f>
        <v>38652.463028571423</v>
      </c>
      <c r="G504" s="39">
        <f>[2]Emissions!G1609</f>
        <v>38114.104365714287</v>
      </c>
      <c r="H504" s="39">
        <f>[2]Emissions!H1609</f>
        <v>38507.28207922187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9092.1231460843355</v>
      </c>
      <c r="G506" s="39">
        <f>[2]Emissions!G1410</f>
        <v>7717.3977076604933</v>
      </c>
      <c r="H506" s="39">
        <f>[2]Emissions!H1410</f>
        <v>9092.1231460843355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8.1941328233981252E-7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90.9466845882353</v>
      </c>
      <c r="F513" s="39">
        <f>[2]Emissions!F1519</f>
        <v>72.757347670588231</v>
      </c>
      <c r="G513" s="39">
        <f>[2]Emissions!G1519</f>
        <v>54.568010752941177</v>
      </c>
      <c r="H513" s="39">
        <f>[2]Emissions!H1519</f>
        <v>36.378673835294109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62.490488525144819</v>
      </c>
      <c r="F514" s="39">
        <f>[2]Emissions!F1404</f>
        <v>73.922118411489052</v>
      </c>
      <c r="G514" s="39">
        <f>[2]Emissions!G1404</f>
        <v>79.937140972533285</v>
      </c>
      <c r="H514" s="39">
        <f>[2]Emissions!H1404</f>
        <v>97.440095296495031</v>
      </c>
      <c r="I514" s="39">
        <f>[2]Emissions!I1404</f>
        <v>161.55572055022211</v>
      </c>
      <c r="J514" s="39">
        <f>[2]Emissions!J1404</f>
        <v>192.69876258890619</v>
      </c>
      <c r="K514" s="39">
        <f>[2]Emissions!K1404</f>
        <v>215.3255289178492</v>
      </c>
      <c r="L514" s="39">
        <f>[2]Emissions!L1404</f>
        <v>217.5209735208104</v>
      </c>
      <c r="M514" s="39">
        <f>[2]Emissions!M1404</f>
        <v>219.70432630588431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1.850260678303145E-2</v>
      </c>
      <c r="F515" s="39">
        <f>[2]Emissions!F1254</f>
        <v>1.541883898585953E-2</v>
      </c>
      <c r="G515" s="39">
        <f>[2]Emissions!G1254</f>
        <v>1.23350711886876E-2</v>
      </c>
      <c r="H515" s="39">
        <f>[2]Emissions!H1254</f>
        <v>9.2513033915157285E-3</v>
      </c>
      <c r="I515" s="39">
        <f>[2]Emissions!I1254</f>
        <v>2.9242625662836939E-2</v>
      </c>
      <c r="J515" s="39">
        <f>[2]Emissions!J1254</f>
        <v>1.462131283141848E-2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4.3484672059109588E-6</v>
      </c>
      <c r="K517" s="39">
        <f>[2]Emissions!K340</f>
        <v>2.379052715831691E-6</v>
      </c>
      <c r="L517" s="39">
        <f>[2]Emissions!L340</f>
        <v>0</v>
      </c>
      <c r="M517" s="39">
        <f>[2]Emissions!M340</f>
        <v>4.3799778338754966E-6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5981.4725971119633</v>
      </c>
      <c r="J518" s="39">
        <f>[2]Emissions!J137</f>
        <v>5982.1106097399334</v>
      </c>
      <c r="K518" s="39">
        <f>[2]Emissions!K137</f>
        <v>5982.1868812390476</v>
      </c>
      <c r="L518" s="39">
        <f>[2]Emissions!L137</f>
        <v>5983.5244375437842</v>
      </c>
      <c r="M518" s="39">
        <f>[2]Emissions!M137</f>
        <v>5982.6813725014081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15.029969723999949</v>
      </c>
      <c r="F519" s="39">
        <f>[2]Emissions!F688</f>
        <v>14.53873045379998</v>
      </c>
      <c r="G519" s="39">
        <f>[2]Emissions!G688</f>
        <v>54.406793553456197</v>
      </c>
      <c r="H519" s="39">
        <f>[2]Emissions!H688</f>
        <v>56.440843677928797</v>
      </c>
      <c r="I519" s="39">
        <f>[2]Emissions!I688</f>
        <v>65.746144922368075</v>
      </c>
      <c r="J519" s="39">
        <f>[2]Emissions!J688</f>
        <v>75.08326550840161</v>
      </c>
      <c r="K519" s="39">
        <f>[2]Emissions!K688</f>
        <v>77.080581748477385</v>
      </c>
      <c r="L519" s="39">
        <f>[2]Emissions!L688</f>
        <v>74.383990196746836</v>
      </c>
      <c r="M519" s="39">
        <f>[2]Emissions!M688</f>
        <v>76.460472525274895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18.188538220588239</v>
      </c>
      <c r="H520" s="39">
        <f>[2]Emissions!H681</f>
        <v>12.125692147058819</v>
      </c>
      <c r="I520" s="39">
        <f>[2]Emissions!I681</f>
        <v>6.0628460735294132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0</v>
      </c>
      <c r="M521" s="39">
        <f>[2]Emissions!M327</f>
        <v>0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555451.07729183021</v>
      </c>
      <c r="F524" s="39">
        <f>[2]Emissions!F440</f>
        <v>555451.07729183009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6789.6163821109421</v>
      </c>
      <c r="G525" s="39">
        <f>[2]Emissions!G1720</f>
        <v>6789.6163821109476</v>
      </c>
      <c r="H525" s="39">
        <f>[2]Emissions!H1720</f>
        <v>22793.31993160837</v>
      </c>
      <c r="I525" s="39">
        <f>[2]Emissions!I1720</f>
        <v>25872.332907506599</v>
      </c>
      <c r="J525" s="39">
        <f>[2]Emissions!J1720</f>
        <v>19082.71652539563</v>
      </c>
      <c r="K525" s="39">
        <f>[2]Emissions!K1720</f>
        <v>25873.174852573469</v>
      </c>
      <c r="L525" s="39">
        <f>[2]Emissions!L1720</f>
        <v>25873.14627048832</v>
      </c>
      <c r="M525" s="39">
        <f>[2]Emissions!M1720</f>
        <v>25873.14627048832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3530.505495287794</v>
      </c>
      <c r="F526" s="39">
        <f>[2]Emissions!F1463</f>
        <v>3298.5224793168718</v>
      </c>
      <c r="G526" s="39">
        <f>[2]Emissions!G1463</f>
        <v>3891.643417978139</v>
      </c>
      <c r="H526" s="39">
        <f>[2]Emissions!H1463</f>
        <v>5354.4958193477287</v>
      </c>
      <c r="I526" s="39">
        <f>[2]Emissions!I1463</f>
        <v>6407.803675756084</v>
      </c>
      <c r="J526" s="39">
        <f>[2]Emissions!J1463</f>
        <v>2403.7933743819722</v>
      </c>
      <c r="K526" s="39">
        <f>[2]Emissions!K1463</f>
        <v>15266.621782178991</v>
      </c>
      <c r="L526" s="39">
        <f>[2]Emissions!L1463</f>
        <v>12565.22262134519</v>
      </c>
      <c r="M526" s="39">
        <f>[2]Emissions!M1463</f>
        <v>14888.61136341462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692.53324487999998</v>
      </c>
      <c r="F536" s="39">
        <f>[2]Emissions!F1615</f>
        <v>692.53324487999998</v>
      </c>
      <c r="G536" s="39">
        <f>[2]Emissions!G1615</f>
        <v>218.51503561674019</v>
      </c>
      <c r="H536" s="39">
        <f>[2]Emissions!H1615</f>
        <v>34.283144004972428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0</v>
      </c>
      <c r="F538" s="39">
        <f>[2]Emissions!F1416</f>
        <v>10920.957033856421</v>
      </c>
      <c r="G538" s="39">
        <f>[2]Emissions!G1416</f>
        <v>10920.957033856421</v>
      </c>
      <c r="H538" s="39">
        <f>[2]Emissions!H1416</f>
        <v>10920.957033856421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4.3484672059109594E-9</v>
      </c>
      <c r="K539" s="39">
        <f>[2]Emissions!K345</f>
        <v>2.3790527158316902E-9</v>
      </c>
      <c r="L539" s="39">
        <f>[2]Emissions!L345</f>
        <v>0</v>
      </c>
      <c r="M539" s="39">
        <f>[2]Emissions!M345</f>
        <v>4.3799778338754984E-9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8.3119030405405354</v>
      </c>
      <c r="F542" s="39">
        <f>[2]Emissions!F1155</f>
        <v>6.926585867117117</v>
      </c>
      <c r="G542" s="39">
        <f>[2]Emissions!G1155</f>
        <v>5.5412686936936923</v>
      </c>
      <c r="H542" s="39">
        <f>[2]Emissions!H1155</f>
        <v>4.1559515202702704</v>
      </c>
      <c r="I542" s="39">
        <f>[2]Emissions!I1155</f>
        <v>11.778723946527171</v>
      </c>
      <c r="J542" s="39">
        <f>[2]Emissions!J1155</f>
        <v>5.8893619732635871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0</v>
      </c>
      <c r="M543" s="39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40807.840396655338</v>
      </c>
      <c r="F545" s="39">
        <f>[2]Emissions!F2364</f>
        <v>40583.377587209281</v>
      </c>
      <c r="G545" s="39">
        <f>[2]Emissions!G2364</f>
        <v>38633.008899865417</v>
      </c>
      <c r="H545" s="39">
        <f>[2]Emissions!H2364</f>
        <v>39754.568303892287</v>
      </c>
      <c r="I545" s="39">
        <f>[2]Emissions!I2364</f>
        <v>37228.522731926932</v>
      </c>
      <c r="J545" s="39">
        <f>[2]Emissions!J2364</f>
        <v>32473.611888916919</v>
      </c>
      <c r="K545" s="39">
        <f>[2]Emissions!K2364</f>
        <v>30219.079740096189</v>
      </c>
      <c r="L545" s="39">
        <f>[2]Emissions!L2364</f>
        <v>28769.170669113169</v>
      </c>
      <c r="M545" s="39">
        <f>[2]Emissions!M2364</f>
        <v>21314.66576860625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14.088314764285711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13.44888992233459</v>
      </c>
      <c r="G550" s="39">
        <f>[2]Emissions!G1809</f>
        <v>13.44888992233472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0.15773443662130049</v>
      </c>
      <c r="F554" s="39">
        <f>[2]Emissions!F1990</f>
        <v>0.2025292910905275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0</v>
      </c>
      <c r="K555" s="39">
        <f>[2]Emissions!K1836</f>
        <v>32456.256534865839</v>
      </c>
      <c r="L555" s="39">
        <f>[2]Emissions!L1836</f>
        <v>28135.59178665384</v>
      </c>
      <c r="M555" s="39">
        <f>[2]Emissions!M1836</f>
        <v>20010.04574673322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3.2411831483769943E-2</v>
      </c>
      <c r="H560" s="39">
        <f>[2]Emissions!H1909</f>
        <v>5.3757748434589921E-2</v>
      </c>
      <c r="I560" s="39">
        <f>[2]Emissions!I1909</f>
        <v>0.1265617172895897</v>
      </c>
      <c r="J560" s="39">
        <f>[2]Emissions!J1909</f>
        <v>0.14223360500403359</v>
      </c>
      <c r="K560" s="39">
        <f>[2]Emissions!K1909</f>
        <v>0.14424516156934111</v>
      </c>
      <c r="L560" s="39">
        <f>[2]Emissions!L1909</f>
        <v>0.1425926439228766</v>
      </c>
      <c r="M560" s="39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6970.6787172161175</v>
      </c>
      <c r="H562" s="39">
        <f>[2]Emissions!H1846</f>
        <v>13686.894172974409</v>
      </c>
      <c r="I562" s="39">
        <f>[2]Emissions!I1846</f>
        <v>13652.526211919399</v>
      </c>
      <c r="J562" s="39">
        <f>[2]Emissions!J1846</f>
        <v>13686.894172974409</v>
      </c>
      <c r="K562" s="39">
        <f>[2]Emissions!K1846</f>
        <v>17507.805258877041</v>
      </c>
      <c r="L562" s="39">
        <f>[2]Emissions!L1846</f>
        <v>17643.566665811621</v>
      </c>
      <c r="M562" s="39">
        <f>[2]Emissions!M1846</f>
        <v>17643.566665811621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38.119440402346918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9.5298601005867543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3851.3491608367549</v>
      </c>
      <c r="F568" s="39">
        <f>[2]Emissions!F1995</f>
        <v>4945.0901907937132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3909.6554847480138</v>
      </c>
      <c r="G569" s="39">
        <f>[2]Emissions!G1939</f>
        <v>6533.0909855245864</v>
      </c>
      <c r="H569" s="39">
        <f>[2]Emissions!H1939</f>
        <v>7058.5215113102076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46349.752035145422</v>
      </c>
      <c r="F571" s="39">
        <f>[2]Emissions!F1841</f>
        <v>37264.782393545611</v>
      </c>
      <c r="G571" s="39">
        <f>[2]Emissions!G1841</f>
        <v>16028.21727056977</v>
      </c>
      <c r="H571" s="39">
        <f>[2]Emissions!H1841</f>
        <v>6760.8146354233331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91.840828339285721</v>
      </c>
      <c r="G572" s="39">
        <f>[2]Emissions!G1792</f>
        <v>61.227218892857138</v>
      </c>
      <c r="H572" s="39">
        <f>[2]Emissions!H1792</f>
        <v>30.613609446428569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0.68807338148984198</v>
      </c>
      <c r="G574" s="39">
        <f>[2]Emissions!G2010</f>
        <v>0.60301251805869049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4.9614630960156747E-3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-18141.54283634746</v>
      </c>
      <c r="F577" s="39">
        <f>[2]Emissions!F1884</f>
        <v>-16195.750246912539</v>
      </c>
      <c r="G577" s="39">
        <f>[2]Emissions!G1884</f>
        <v>-14441.87315360498</v>
      </c>
      <c r="H577" s="39">
        <f>[2]Emissions!H1884</f>
        <v>-16684.187889175701</v>
      </c>
      <c r="I577" s="39">
        <f>[2]Emissions!I1884</f>
        <v>-20167.856105574279</v>
      </c>
      <c r="J577" s="39">
        <f>[2]Emissions!J1884</f>
        <v>-10888.926874824559</v>
      </c>
      <c r="K577" s="39">
        <f>[2]Emissions!K1884</f>
        <v>-9479.9376245647927</v>
      </c>
      <c r="L577" s="39">
        <f>[2]Emissions!L1884</f>
        <v>-10888.84315292994</v>
      </c>
      <c r="M577" s="39">
        <f>[2]Emissions!M1884</f>
        <v>-11336.189566281149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615.80293293750015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0.26160268228208439</v>
      </c>
      <c r="H582" s="39">
        <f>[2]Emissions!H1934</f>
        <v>0.28264234562107082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638.04440000219302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40.71244189102709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6.5376221429170167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0.61952135858915747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-75.934940535221017</v>
      </c>
      <c r="F589" s="39">
        <f>[2]Emissions!F1879</f>
        <v>0</v>
      </c>
      <c r="G589" s="39">
        <f>[2]Emissions!G1879</f>
        <v>0</v>
      </c>
      <c r="H589" s="39">
        <f>[2]Emissions!H1879</f>
        <v>-191.01297330499989</v>
      </c>
      <c r="I589" s="39">
        <f>[2]Emissions!I1879</f>
        <v>-242.44918813499999</v>
      </c>
      <c r="J589" s="39">
        <f>[2]Emissions!J1879</f>
        <v>-173.2629669135668</v>
      </c>
      <c r="K589" s="39">
        <f>[2]Emissions!K1879</f>
        <v>-204.3327550508896</v>
      </c>
      <c r="L589" s="39">
        <f>[2]Emissions!L1879</f>
        <v>-235.15811601886489</v>
      </c>
      <c r="M589" s="39">
        <f>[2]Emissions!M1879</f>
        <v>-421.14445777249949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3986.3341736394668</v>
      </c>
      <c r="F590" s="39">
        <f>[2]Emissions!F1753</f>
        <v>2792.9494256661078</v>
      </c>
      <c r="G590" s="39">
        <f>[2]Emissions!G1753</f>
        <v>1861.9662837774049</v>
      </c>
      <c r="H590" s="39">
        <f>[2]Emissions!H1753</f>
        <v>930.98314188870199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0</v>
      </c>
      <c r="F593" s="39">
        <f>[2]Emissions!F1894</f>
        <v>-36.031113663520927</v>
      </c>
      <c r="G593" s="39">
        <f>[2]Emissions!G1894</f>
        <v>0</v>
      </c>
      <c r="H593" s="39">
        <f>[2]Emissions!H1894</f>
        <v>-486.5447241666667</v>
      </c>
      <c r="I593" s="39">
        <f>[2]Emissions!I1894</f>
        <v>-681.16261383333347</v>
      </c>
      <c r="J593" s="39">
        <f>[2]Emissions!J1894</f>
        <v>-875.78050350000012</v>
      </c>
      <c r="K593" s="39">
        <f>[2]Emissions!K1894</f>
        <v>-1070.3983931666669</v>
      </c>
      <c r="L593" s="39">
        <f>[2]Emissions!L1894</f>
        <v>-1265.016282833333</v>
      </c>
      <c r="M593" s="39">
        <f>[2]Emissions!M1894</f>
        <v>-459.78476433749989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383.56842952796433</v>
      </c>
      <c r="F595" s="39">
        <f>[2]Emissions!F747</f>
        <v>258.52775000000003</v>
      </c>
      <c r="G595" s="39">
        <f>[2]Emissions!G747</f>
        <v>206.82220000000001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3626.611387162417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</v>
      </c>
      <c r="F599" s="39">
        <f>[2]Emissions!F705</f>
        <v>12.40328171573076</v>
      </c>
      <c r="G599" s="39">
        <f>[2]Emissions!G705</f>
        <v>9.3024612867985237</v>
      </c>
      <c r="H599" s="39">
        <f>[2]Emissions!H705</f>
        <v>6.2016408578656872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4981.2082015359574</v>
      </c>
      <c r="G600" s="39">
        <f>[2]Emissions!G699</f>
        <v>4680.7117795884724</v>
      </c>
      <c r="H600" s="39">
        <f>[2]Emissions!H699</f>
        <v>4379.9840286017643</v>
      </c>
      <c r="I600" s="39">
        <f>[2]Emissions!I699</f>
        <v>4079.718935693501</v>
      </c>
      <c r="J600" s="39">
        <f>[2]Emissions!J699</f>
        <v>4079.718935693501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2128.727429958888</v>
      </c>
      <c r="F604" s="39">
        <f>[2]Emissions!F1569</f>
        <v>1596.545572469166</v>
      </c>
      <c r="G604" s="39">
        <f>[2]Emissions!G1569</f>
        <v>1596.545572469166</v>
      </c>
      <c r="H604" s="39">
        <f>[2]Emissions!H1569</f>
        <v>532.18185748972212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6.8086097560975274</v>
      </c>
      <c r="F605" s="39">
        <f>[2]Emissions!F1499</f>
        <v>5.446887804878048</v>
      </c>
      <c r="G605" s="39">
        <f>[2]Emissions!G1499</f>
        <v>4.0851658536585367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-1.62648916094144</v>
      </c>
      <c r="L607" s="39">
        <f>[2]Emissions!L998</f>
        <v>-0.70350105008749153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7.5739030430857071</v>
      </c>
      <c r="F609" s="39">
        <f>[2]Emissions!F789</f>
        <v>39.620066278598351</v>
      </c>
      <c r="G609" s="39">
        <f>[2]Emissions!G789</f>
        <v>61.193080447491909</v>
      </c>
      <c r="H609" s="39">
        <f>[2]Emissions!H789</f>
        <v>106.99272693735681</v>
      </c>
      <c r="I609" s="39">
        <f>[2]Emissions!I789</f>
        <v>143.48998934825099</v>
      </c>
      <c r="J609" s="39">
        <f>[2]Emissions!J789</f>
        <v>158.67492070559689</v>
      </c>
      <c r="K609" s="39">
        <f>[2]Emissions!K789</f>
        <v>162.78532745065311</v>
      </c>
      <c r="L609" s="39">
        <f>[2]Emissions!L789</f>
        <v>162.78532745065311</v>
      </c>
      <c r="M609" s="39">
        <f>[2]Emissions!M789</f>
        <v>162.9432966833397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38353.213704587128</v>
      </c>
      <c r="G612" s="39">
        <f>[2]Emissions!G1633</f>
        <v>52596.891606133788</v>
      </c>
      <c r="H612" s="39">
        <f>[2]Emissions!H1633</f>
        <v>64697.422490996003</v>
      </c>
      <c r="I612" s="39">
        <f>[2]Emissions!I1633</f>
        <v>91666.142703383899</v>
      </c>
      <c r="J612" s="39">
        <f>[2]Emissions!J1633</f>
        <v>39069.251097250228</v>
      </c>
      <c r="K612" s="39">
        <f>[2]Emissions!K1633</f>
        <v>39069.251097250351</v>
      </c>
      <c r="L612" s="39">
        <f>[2]Emissions!L1633</f>
        <v>9427.0886589635484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196.6860538928571</v>
      </c>
      <c r="F613" s="39">
        <f>[2]Emissions!F1563</f>
        <v>147.51454041964291</v>
      </c>
      <c r="G613" s="39">
        <f>[2]Emissions!G1563</f>
        <v>98.343026946428566</v>
      </c>
      <c r="H613" s="39">
        <f>[2]Emissions!H1563</f>
        <v>49.171513473214269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2924.4821005980862</v>
      </c>
      <c r="F614" s="39">
        <f>[2]Emissions!F1493</f>
        <v>4101.8273622568022</v>
      </c>
      <c r="G614" s="39">
        <f>[2]Emissions!G1493</f>
        <v>5222.4397228988864</v>
      </c>
      <c r="H614" s="39">
        <f>[2]Emissions!H1493</f>
        <v>5480.9923964462259</v>
      </c>
      <c r="I614" s="39">
        <f>[2]Emissions!I1493</f>
        <v>2515.658538303323</v>
      </c>
      <c r="J614" s="39">
        <f>[2]Emissions!J1493</f>
        <v>2113.9430889177052</v>
      </c>
      <c r="K614" s="39">
        <f>[2]Emissions!K1493</f>
        <v>6100.288194047017</v>
      </c>
      <c r="L614" s="39">
        <f>[2]Emissions!L1493</f>
        <v>6505.7159351218988</v>
      </c>
      <c r="M614" s="39">
        <f>[2]Emissions!M1493</f>
        <v>6593.3454645223001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0</v>
      </c>
      <c r="I618" s="39">
        <f>[2]Emissions!I1627</f>
        <v>0</v>
      </c>
      <c r="J618" s="39">
        <f>[2]Emissions!J1627</f>
        <v>7295.2797981068024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2.674515428571429</v>
      </c>
      <c r="F619" s="39">
        <f>[2]Emissions!F1557</f>
        <v>2.005886571428571</v>
      </c>
      <c r="G619" s="39">
        <f>[2]Emissions!G1557</f>
        <v>1.337257714285714</v>
      </c>
      <c r="H619" s="39">
        <f>[2]Emissions!H1557</f>
        <v>1.2703948285714279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0.18069757513686421</v>
      </c>
      <c r="I620" s="39">
        <f>[2]Emissions!I1036</f>
        <v>0.1806975751331274</v>
      </c>
      <c r="J620" s="39">
        <f>[2]Emissions!J1036</f>
        <v>1.3181599522864891</v>
      </c>
      <c r="K620" s="39">
        <f>[2]Emissions!K1036</f>
        <v>7.6554503419331974</v>
      </c>
      <c r="L620" s="39">
        <f>[2]Emissions!L1036</f>
        <v>48.432056594550957</v>
      </c>
      <c r="M620" s="39">
        <f>[2]Emissions!M1036</f>
        <v>61.483236852247529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14.50650731707317</v>
      </c>
      <c r="H621" s="39">
        <f>[2]Emissions!H1487</f>
        <v>14.50650731707297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761.94130968396234</v>
      </c>
      <c r="F622" s="39">
        <f>[2]Emissions!F986</f>
        <v>3134.1706289128879</v>
      </c>
      <c r="G622" s="39">
        <f>[2]Emissions!G986</f>
        <v>3402.3114345130239</v>
      </c>
      <c r="H622" s="39">
        <f>[2]Emissions!H986</f>
        <v>4270.0498371412205</v>
      </c>
      <c r="I622" s="39">
        <f>[2]Emissions!I986</f>
        <v>4744.3289566382464</v>
      </c>
      <c r="J622" s="39">
        <f>[2]Emissions!J986</f>
        <v>5279.6849450907448</v>
      </c>
      <c r="K622" s="39">
        <f>[2]Emissions!K986</f>
        <v>5248.6370805340648</v>
      </c>
      <c r="L622" s="39">
        <f>[2]Emissions!L986</f>
        <v>5239.7761789092392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235.48655068871059</v>
      </c>
      <c r="I625" s="39">
        <f>[2]Emissions!I1422</f>
        <v>633.91431159833678</v>
      </c>
      <c r="J625" s="39">
        <f>[2]Emissions!J1422</f>
        <v>980.75015323778098</v>
      </c>
      <c r="K625" s="39">
        <f>[2]Emissions!K1422</f>
        <v>934.06052602149975</v>
      </c>
      <c r="L625" s="39">
        <f>[2]Emissions!L1422</f>
        <v>911.91683750850598</v>
      </c>
      <c r="M625" s="39">
        <f>[2]Emissions!M1422</f>
        <v>877.51009102226567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62320.820373136288</v>
      </c>
      <c r="F627" s="39">
        <f>[2]Emissions!F1621</f>
        <v>36005.693994858237</v>
      </c>
      <c r="G627" s="39">
        <f>[2]Emissions!G1621</f>
        <v>27144.648267734661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1033.4153963000001</v>
      </c>
      <c r="F628" s="39">
        <f>[2]Emissions!F1551</f>
        <v>1033.4153962999981</v>
      </c>
      <c r="G628" s="39">
        <f>[2]Emissions!G1551</f>
        <v>981.7446264849998</v>
      </c>
      <c r="H628" s="39">
        <f>[2]Emissions!H1551</f>
        <v>490.87231324250013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278.74698801037761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111.4987952041464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256.84800098191693</v>
      </c>
      <c r="F631" s="39">
        <f>[2]Emissions!F980</f>
        <v>97.219963821694833</v>
      </c>
      <c r="G631" s="39">
        <f>[2]Emissions!G980</f>
        <v>17.854043837456619</v>
      </c>
      <c r="H631" s="39">
        <f>[2]Emissions!H980</f>
        <v>61.988499660579549</v>
      </c>
      <c r="I631" s="39">
        <f>[2]Emissions!I980</f>
        <v>46.024804507527762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0.70059072360715513</v>
      </c>
      <c r="F632" s="39">
        <f>[2]Emissions!F858</f>
        <v>6.3374691604444777</v>
      </c>
      <c r="G632" s="39">
        <f>[2]Emissions!G858</f>
        <v>11.71474191895399</v>
      </c>
      <c r="H632" s="39">
        <f>[2]Emissions!H858</f>
        <v>11.01415098099287</v>
      </c>
      <c r="I632" s="39">
        <f>[2]Emissions!I858</f>
        <v>0</v>
      </c>
      <c r="J632" s="39">
        <f>[2]Emissions!J858</f>
        <v>6.1245388172506052</v>
      </c>
      <c r="K632" s="39">
        <f>[2]Emissions!K858</f>
        <v>11.014151195346839</v>
      </c>
      <c r="L632" s="39">
        <f>[2]Emissions!L858</f>
        <v>1.606051431459023E-2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59590.38617285611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1674.4834582611441</v>
      </c>
      <c r="H638" s="39">
        <f>[2]Emissions!H1475</f>
        <v>6825.1522293363996</v>
      </c>
      <c r="I638" s="39">
        <f>[2]Emissions!I1475</f>
        <v>2927.9903063853139</v>
      </c>
      <c r="J638" s="39">
        <f>[2]Emissions!J1475</f>
        <v>1808.665340774146</v>
      </c>
      <c r="K638" s="39">
        <f>[2]Emissions!K1475</f>
        <v>1808.665340774146</v>
      </c>
      <c r="L638" s="39">
        <f>[2]Emissions!L1475</f>
        <v>778.06735414434945</v>
      </c>
      <c r="M638" s="39">
        <f>[2]Emissions!M1475</f>
        <v>1586.796282554544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81.347600101605479</v>
      </c>
      <c r="F639" s="39">
        <f>[2]Emissions!F1266</f>
        <v>67.789666751337919</v>
      </c>
      <c r="G639" s="39">
        <f>[2]Emissions!G1266</f>
        <v>54.231733401070343</v>
      </c>
      <c r="H639" s="39">
        <f>[2]Emissions!H1266</f>
        <v>40.673800050802747</v>
      </c>
      <c r="I639" s="39">
        <f>[2]Emissions!I1266</f>
        <v>27.115866700535161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5.0985971659919018</v>
      </c>
      <c r="F640" s="39">
        <f>[2]Emissions!F1161</f>
        <v>4.0788777327935222</v>
      </c>
      <c r="G640" s="39">
        <f>[2]Emissions!G1161</f>
        <v>3.059158299595135</v>
      </c>
      <c r="H640" s="39">
        <f>[2]Emissions!H1161</f>
        <v>2.039438866396762</v>
      </c>
      <c r="I640" s="39">
        <f>[2]Emissions!I1161</f>
        <v>2.4707036069193928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6238.9954293352048</v>
      </c>
      <c r="F641" s="39">
        <f>[2]Emissions!F974</f>
        <v>0</v>
      </c>
      <c r="G641" s="39">
        <f>[2]Emissions!G974</f>
        <v>6238.9954293352048</v>
      </c>
      <c r="H641" s="39">
        <f>[2]Emissions!H974</f>
        <v>1551.1212565129599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574.70079189476735</v>
      </c>
      <c r="H643" s="39">
        <f>[2]Emissions!H723</f>
        <v>5073.7640879561131</v>
      </c>
      <c r="I643" s="39">
        <f>[2]Emissions!I723</f>
        <v>8316.7340721150813</v>
      </c>
      <c r="J643" s="39">
        <f>[2]Emissions!J723</f>
        <v>10815.142968103581</v>
      </c>
      <c r="K643" s="39">
        <f>[2]Emissions!K723</f>
        <v>10815.142968103701</v>
      </c>
      <c r="L643" s="39">
        <f>[2]Emissions!L723</f>
        <v>11786.043071982091</v>
      </c>
      <c r="M643" s="39">
        <f>[2]Emissions!M723</f>
        <v>12839.76554329114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0</v>
      </c>
      <c r="F646" s="39">
        <f>[2]Emissions!F1581</f>
        <v>23403.9430912348</v>
      </c>
      <c r="G646" s="39">
        <f>[2]Emissions!G1581</f>
        <v>30636.963596411701</v>
      </c>
      <c r="H646" s="39">
        <f>[2]Emissions!H1581</f>
        <v>41206.602033804571</v>
      </c>
      <c r="I646" s="39">
        <f>[2]Emissions!I1581</f>
        <v>49626.670457778622</v>
      </c>
      <c r="J646" s="39">
        <f>[2]Emissions!J1581</f>
        <v>64186.351054904328</v>
      </c>
      <c r="K646" s="39">
        <f>[2]Emissions!K1581</f>
        <v>64513.33812631623</v>
      </c>
      <c r="L646" s="39">
        <f>[2]Emissions!L1581</f>
        <v>64606.652061820358</v>
      </c>
      <c r="M646" s="39">
        <f>[2]Emissions!M1581</f>
        <v>64699.934393674339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0</v>
      </c>
      <c r="F647" s="39">
        <f>[2]Emissions!F1260</f>
        <v>0</v>
      </c>
      <c r="G647" s="39">
        <f>[2]Emissions!G1260</f>
        <v>0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65.242441176470592</v>
      </c>
      <c r="F648" s="39">
        <f>[2]Emissions!F968</f>
        <v>54.368700980392163</v>
      </c>
      <c r="G648" s="39">
        <f>[2]Emissions!G968</f>
        <v>50.759407013197269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468.25678728000003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505.81307537830168</v>
      </c>
      <c r="F650" s="39">
        <f>[2]Emissions!F1575</f>
        <v>219.51898618421049</v>
      </c>
      <c r="G650" s="39">
        <f>[2]Emissions!G1575</f>
        <v>146.34599078947369</v>
      </c>
      <c r="H650" s="39">
        <f>[2]Emissions!H1575</f>
        <v>73.172995394736844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70.259092592592594</v>
      </c>
      <c r="F651" s="39">
        <f>[2]Emissions!F1469</f>
        <v>58.549243827160481</v>
      </c>
      <c r="G651" s="39">
        <f>[2]Emissions!G1469</f>
        <v>46.839395061728389</v>
      </c>
      <c r="H651" s="39">
        <f>[2]Emissions!H1469</f>
        <v>35.12954629629629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56064.670708716738</v>
      </c>
      <c r="F654" s="39">
        <f>[2]Emissions!F771</f>
        <v>47415.629999899502</v>
      </c>
      <c r="G654" s="39">
        <f>[2]Emissions!G771</f>
        <v>43702.445132638932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3880.7880865863031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272.73110050152042</v>
      </c>
      <c r="F656" s="39">
        <f>[2]Emissions!F717</f>
        <v>186.83382642699681</v>
      </c>
      <c r="G656" s="39">
        <f>[2]Emissions!G717</f>
        <v>2.9592749999999999</v>
      </c>
      <c r="H656" s="39">
        <f>[2]Emissions!H717</f>
        <v>4134.7534066921617</v>
      </c>
      <c r="I656" s="39">
        <f>[2]Emissions!I717</f>
        <v>2315.8679710800479</v>
      </c>
      <c r="J656" s="39">
        <f>[2]Emissions!J717</f>
        <v>492.17126372213949</v>
      </c>
      <c r="K656" s="39">
        <f>[2]Emissions!K717</f>
        <v>2198.1696547259621</v>
      </c>
      <c r="L656" s="39">
        <f>[2]Emissions!L717</f>
        <v>2228.6061235536158</v>
      </c>
      <c r="M656" s="39">
        <f>[2]Emissions!M717</f>
        <v>2253.9310347340129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51.129218379642033</v>
      </c>
      <c r="F657" s="39">
        <f>[2]Emissions!F765</f>
        <v>461.5738854465568</v>
      </c>
      <c r="G657" s="39">
        <f>[2]Emissions!G765</f>
        <v>852.81898104259972</v>
      </c>
      <c r="H657" s="39">
        <f>[2]Emissions!H765</f>
        <v>19721.91878025758</v>
      </c>
      <c r="I657" s="39">
        <f>[2]Emissions!I765</f>
        <v>32565.391915218261</v>
      </c>
      <c r="J657" s="39">
        <f>[2]Emissions!J765</f>
        <v>33524.19506081396</v>
      </c>
      <c r="K657" s="39">
        <f>[2]Emissions!K765</f>
        <v>33880.228164437627</v>
      </c>
      <c r="L657" s="39">
        <f>[2]Emissions!L765</f>
        <v>36505.525117296667</v>
      </c>
      <c r="M657" s="39">
        <f>[2]Emissions!M765</f>
        <v>37487.061190470617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82.56980531973494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179583.29953442709</v>
      </c>
      <c r="F659" s="39">
        <f>[2]Emissions!F1743</f>
        <v>75870.705404230946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559.94804774125816</v>
      </c>
      <c r="F660" s="39">
        <f>[2]Emissions!F850</f>
        <v>447.95843819300683</v>
      </c>
      <c r="G660" s="39">
        <f>[2]Emissions!G850</f>
        <v>335.96882864475509</v>
      </c>
      <c r="H660" s="39">
        <f>[2]Emissions!H850</f>
        <v>223.9792190965035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1075.392480517304</v>
      </c>
      <c r="F661" s="39">
        <f>[2]Emissions!F1322</f>
        <v>0</v>
      </c>
      <c r="G661" s="39">
        <f>[2]Emissions!G1322</f>
        <v>1472.2155902847239</v>
      </c>
      <c r="H661" s="39">
        <f>[2]Emissions!H1322</f>
        <v>1761.8945357476171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1030.8436882505739</v>
      </c>
      <c r="F664" s="39">
        <f>[2]Emissions!F1114</f>
        <v>5899.3906133221744</v>
      </c>
      <c r="G664" s="39">
        <f>[2]Emissions!G1114</f>
        <v>9476.8604087447184</v>
      </c>
      <c r="H664" s="39">
        <f>[2]Emissions!H1114</f>
        <v>14502.33144945086</v>
      </c>
      <c r="I664" s="39">
        <f>[2]Emissions!I1114</f>
        <v>16049.663846720659</v>
      </c>
      <c r="J664" s="39">
        <f>[2]Emissions!J1114</f>
        <v>19555.244869624948</v>
      </c>
      <c r="K664" s="39">
        <f>[2]Emissions!K1114</f>
        <v>22474.37204643177</v>
      </c>
      <c r="L664" s="39">
        <f>[2]Emissions!L1114</f>
        <v>22740.33412182426</v>
      </c>
      <c r="M664" s="39">
        <f>[2]Emissions!M1114</f>
        <v>23739.72534857587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9.2919123452872845E-7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120.29197916666659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242.08173122620721</v>
      </c>
      <c r="F669" s="39">
        <f>[2]Emissions!F1075</f>
        <v>189.7761728733241</v>
      </c>
      <c r="G669" s="39">
        <f>[2]Emissions!G1075</f>
        <v>153.45687824664969</v>
      </c>
      <c r="H669" s="39">
        <f>[2]Emissions!H1075</f>
        <v>95.088331911309623</v>
      </c>
      <c r="I669" s="39">
        <f>[2]Emissions!I1075</f>
        <v>47.444043218329902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2577.069339506173</v>
      </c>
      <c r="I670" s="39">
        <f>[2]Emissions!I1426</f>
        <v>904.23485596707803</v>
      </c>
      <c r="J670" s="39">
        <f>[2]Emissions!J1426</f>
        <v>452.11742798353907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24.34562285676849</v>
      </c>
      <c r="F674" s="39">
        <f>[2]Emissions!F1241</f>
        <v>30.216300346365362</v>
      </c>
      <c r="G674" s="39">
        <f>[2]Emissions!G1241</f>
        <v>33.825371601519471</v>
      </c>
      <c r="H674" s="39">
        <f>[2]Emissions!H1241</f>
        <v>41.20889224933417</v>
      </c>
      <c r="I674" s="39">
        <f>[2]Emissions!I1241</f>
        <v>43.634004563348753</v>
      </c>
      <c r="J674" s="39">
        <f>[2]Emissions!J1241</f>
        <v>48.146116278529483</v>
      </c>
      <c r="K674" s="39">
        <f>[2]Emissions!K1241</f>
        <v>48.502547833943979</v>
      </c>
      <c r="L674" s="39">
        <f>[2]Emissions!L1241</f>
        <v>48.920045732157163</v>
      </c>
      <c r="M674" s="39">
        <f>[2]Emissions!M1241</f>
        <v>49.436763715203071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85.227120000000014</v>
      </c>
      <c r="F675" s="39">
        <f>[2]Emissions!F1714</f>
        <v>63.92034000000001</v>
      </c>
      <c r="G675" s="39">
        <f>[2]Emissions!G1714</f>
        <v>42.61356</v>
      </c>
      <c r="H675" s="39">
        <f>[2]Emissions!H1714</f>
        <v>21.30678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9.957335796977496E-5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0</v>
      </c>
      <c r="L677" s="39">
        <f>[2]Emissions!L1051</f>
        <v>0</v>
      </c>
      <c r="M677" s="39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5.1137022222222202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2.556851111111111</v>
      </c>
      <c r="I678" s="39">
        <f>[2]Emissions!I1437</f>
        <v>0.89714074074074057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54.371574074074069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27.185787037037031</v>
      </c>
      <c r="I679" s="39">
        <f>[2]Emissions!I1365</f>
        <v>27.185787037037031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171.17857737104791</v>
      </c>
      <c r="F681" s="39">
        <f>[2]Emissions!F1121</f>
        <v>136.94286189683831</v>
      </c>
      <c r="G681" s="39">
        <f>[2]Emissions!G1121</f>
        <v>102.7071464226288</v>
      </c>
      <c r="H681" s="39">
        <f>[2]Emissions!H1121</f>
        <v>83.850114385892567</v>
      </c>
      <c r="I681" s="39">
        <f>[2]Emissions!I1121</f>
        <v>54.22103161397672</v>
      </c>
      <c r="J681" s="39">
        <f>[2]Emissions!J1121</f>
        <v>37.756135560478349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1182.0489118938931</v>
      </c>
      <c r="F683" s="39">
        <f>[2]Emissions!F1196</f>
        <v>1977.0854526289679</v>
      </c>
      <c r="G683" s="39">
        <f>[2]Emissions!G1196</f>
        <v>2580.09189183439</v>
      </c>
      <c r="H683" s="39">
        <f>[2]Emissions!H1196</f>
        <v>4762.0908104749506</v>
      </c>
      <c r="I683" s="39">
        <f>[2]Emissions!I1196</f>
        <v>5344.6024450357127</v>
      </c>
      <c r="J683" s="39">
        <f>[2]Emissions!J1196</f>
        <v>5936.144539902898</v>
      </c>
      <c r="K683" s="39">
        <f>[2]Emissions!K1196</f>
        <v>5882.1679725286767</v>
      </c>
      <c r="L683" s="39">
        <f>[2]Emissions!L1196</f>
        <v>5894.0787343469146</v>
      </c>
      <c r="M683" s="39">
        <f>[2]Emissions!M1196</f>
        <v>5893.6388573444556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4.3662614028567442E-2</v>
      </c>
      <c r="F684" s="39">
        <f>[2]Emissions!F880</f>
        <v>3.7484453319393693E-2</v>
      </c>
      <c r="G684" s="39">
        <f>[2]Emissions!G880</f>
        <v>2.4193419444323131E-2</v>
      </c>
      <c r="H684" s="39">
        <f>[2]Emissions!H880</f>
        <v>2.4279702718243579E-2</v>
      </c>
      <c r="I684" s="39">
        <f>[2]Emissions!I880</f>
        <v>1.213985135912179E-2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1474.4201228545489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0</v>
      </c>
      <c r="F690" s="39">
        <f>[2]Emissions!F1747</f>
        <v>137162.4091895773</v>
      </c>
      <c r="G690" s="39">
        <f>[2]Emissions!G1747</f>
        <v>173704.54005944839</v>
      </c>
      <c r="H690" s="39">
        <f>[2]Emissions!H1747</f>
        <v>199480.91699740401</v>
      </c>
      <c r="I690" s="39">
        <f>[2]Emissions!I1747</f>
        <v>199480.91699740401</v>
      </c>
      <c r="J690" s="39">
        <f>[2]Emissions!J1747</f>
        <v>212093.94546208699</v>
      </c>
      <c r="K690" s="39">
        <f>[2]Emissions!K1747</f>
        <v>194034.86412209249</v>
      </c>
      <c r="L690" s="39">
        <f>[2]Emissions!L1747</f>
        <v>197403.0728098634</v>
      </c>
      <c r="M690" s="39">
        <f>[2]Emissions!M1747</f>
        <v>203953.4453266309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8.8836576428569569E-2</v>
      </c>
      <c r="H691" s="39">
        <f>[2]Emissions!H1596</f>
        <v>4.4418288214285721E-2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4126.0845306507781</v>
      </c>
      <c r="F692" s="39">
        <f>[2]Emissions!F1019</f>
        <v>3557.1042744752558</v>
      </c>
      <c r="G692" s="39">
        <f>[2]Emissions!G1019</f>
        <v>2845.6834195802048</v>
      </c>
      <c r="H692" s="39">
        <f>[2]Emissions!H1019</f>
        <v>1961.7754596833579</v>
      </c>
      <c r="I692" s="39">
        <f>[2]Emissions!I1019</f>
        <v>1509.03535943063</v>
      </c>
      <c r="J692" s="39">
        <f>[2]Emissions!J1019</f>
        <v>680.04673862025516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530.76008512315286</v>
      </c>
      <c r="F694" s="39">
        <f>[2]Emissions!F1233</f>
        <v>424.60806809852232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114.52223527093589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2.136405791703795E-3</v>
      </c>
      <c r="H696" s="39">
        <f>[2]Emissions!H821</f>
        <v>2.136405791703795E-3</v>
      </c>
      <c r="I696" s="39">
        <f>[2]Emissions!I821</f>
        <v>2.136405791703795E-3</v>
      </c>
      <c r="J696" s="39">
        <f>[2]Emissions!J821</f>
        <v>2.136405791703795E-3</v>
      </c>
      <c r="K696" s="39">
        <f>[2]Emissions!K821</f>
        <v>2.2615882873643889E-4</v>
      </c>
      <c r="L696" s="39">
        <f>[2]Emissions!L821</f>
        <v>2.136405791703795E-3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6309.8878399975392</v>
      </c>
      <c r="F697" s="39">
        <f>[2]Emissions!F660</f>
        <v>5523.2547597298171</v>
      </c>
      <c r="G697" s="39">
        <f>[2]Emissions!G660</f>
        <v>0</v>
      </c>
      <c r="H697" s="39">
        <f>[2]Emissions!H660</f>
        <v>5802.9989638598818</v>
      </c>
      <c r="I697" s="39">
        <f>[2]Emissions!I660</f>
        <v>11028.420849140841</v>
      </c>
      <c r="J697" s="39">
        <f>[2]Emissions!J660</f>
        <v>3787.3243691500302</v>
      </c>
      <c r="K697" s="39">
        <f>[2]Emissions!K660</f>
        <v>3297.257773541156</v>
      </c>
      <c r="L697" s="39">
        <f>[2]Emissions!L660</f>
        <v>3787.295249478701</v>
      </c>
      <c r="M697" s="39">
        <f>[2]Emissions!M660</f>
        <v>3942.888724594603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</v>
      </c>
      <c r="L701" s="39">
        <f>[2]Emissions!L631</f>
        <v>0</v>
      </c>
      <c r="M701" s="39">
        <f>[2]Emissions!M631</f>
        <v>0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5.480909627750532</v>
      </c>
      <c r="G705" s="39">
        <f>[2]Emissions!G350</f>
        <v>5.8622888589196558</v>
      </c>
      <c r="H705" s="39">
        <f>[2]Emissions!H350</f>
        <v>5.0704819082758554</v>
      </c>
      <c r="I705" s="39">
        <f>[2]Emissions!I350</f>
        <v>3.6049857344936438</v>
      </c>
      <c r="J705" s="39">
        <f>[2]Emissions!J350</f>
        <v>1.8461890716938201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7631.2943849269577</v>
      </c>
      <c r="F709" s="39">
        <f>[2]Emissions!F556</f>
        <v>3956.3282165120149</v>
      </c>
      <c r="G709" s="39">
        <f>[2]Emissions!G556</f>
        <v>3453.9119108609061</v>
      </c>
      <c r="H709" s="39">
        <f>[2]Emissions!H556</f>
        <v>5609.0013729213106</v>
      </c>
      <c r="I709" s="39">
        <f>[2]Emissions!I556</f>
        <v>7631.2943849269577</v>
      </c>
      <c r="J709" s="39">
        <f>[2]Emissions!J556</f>
        <v>2022.293012005644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134804.0170136074</v>
      </c>
      <c r="F710" s="39">
        <f>[2]Emissions!F393</f>
        <v>95167.892595054524</v>
      </c>
      <c r="G710" s="39">
        <f>[2]Emissions!G393</f>
        <v>71375.919446290907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1579.198255629309</v>
      </c>
      <c r="G712" s="39">
        <f>[2]Emissions!G495</f>
        <v>1106.9318147586209</v>
      </c>
      <c r="H712" s="39">
        <f>[2]Emissions!H495</f>
        <v>830.1988610689657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3079.7277004799971</v>
      </c>
      <c r="F713" s="39">
        <f>[2]Emissions!F404</f>
        <v>1586.389696261682</v>
      </c>
      <c r="G713" s="39">
        <f>[2]Emissions!G404</f>
        <v>1645.900491706054</v>
      </c>
      <c r="H713" s="39">
        <f>[2]Emissions!H404</f>
        <v>793.1948481308408</v>
      </c>
      <c r="I713" s="39">
        <f>[2]Emissions!I404</f>
        <v>396.59742406542051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55476.702905132443</v>
      </c>
      <c r="F716" s="39">
        <f>[2]Emissions!F539</f>
        <v>47225.119681564931</v>
      </c>
      <c r="G716" s="39">
        <f>[2]Emissions!G539</f>
        <v>38364.00008507882</v>
      </c>
      <c r="H716" s="39">
        <f>[2]Emissions!H539</f>
        <v>55476.702905132443</v>
      </c>
      <c r="I716" s="39">
        <f>[2]Emissions!I539</f>
        <v>55476.702905132443</v>
      </c>
      <c r="J716" s="39">
        <f>[2]Emissions!J539</f>
        <v>55476.702905132443</v>
      </c>
      <c r="K716" s="39">
        <f>[2]Emissions!K539</f>
        <v>6516.841957155455</v>
      </c>
      <c r="L716" s="39">
        <f>[2]Emissions!L539</f>
        <v>22984.162323190019</v>
      </c>
      <c r="M716" s="39">
        <f>[2]Emissions!M539</f>
        <v>22984.162323190019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991.98768744068957</v>
      </c>
      <c r="F719" s="39">
        <f>[2]Emissions!F468</f>
        <v>1745.890984396055</v>
      </c>
      <c r="G719" s="39">
        <f>[2]Emissions!G468</f>
        <v>2965.7040147471362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687.14580486918555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132.0031947674419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16961.444235512619</v>
      </c>
      <c r="F723" s="39">
        <f>[2]Emissions!F549</f>
        <v>20371.579548740679</v>
      </c>
      <c r="G723" s="39">
        <f>[2]Emissions!G549</f>
        <v>20371.579548740679</v>
      </c>
      <c r="H723" s="39">
        <f>[2]Emissions!H549</f>
        <v>20371.579548740679</v>
      </c>
      <c r="I723" s="39">
        <f>[2]Emissions!I549</f>
        <v>19278.407907546691</v>
      </c>
      <c r="J723" s="39">
        <f>[2]Emissions!J549</f>
        <v>19701.234513321979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6395.2234390512094</v>
      </c>
      <c r="F724" s="39">
        <f>[2]Emissions!F534</f>
        <v>5444.0003908668059</v>
      </c>
      <c r="G724" s="39">
        <f>[2]Emissions!G534</f>
        <v>4422.5114275340338</v>
      </c>
      <c r="H724" s="39">
        <f>[2]Emissions!H534</f>
        <v>6395.2234390512103</v>
      </c>
      <c r="I724" s="39">
        <f>[2]Emissions!I534</f>
        <v>6395.2234390512112</v>
      </c>
      <c r="J724" s="39">
        <f>[2]Emissions!J534</f>
        <v>6395.2234390512112</v>
      </c>
      <c r="K724" s="39">
        <f>[2]Emissions!K534</f>
        <v>751.24616731931292</v>
      </c>
      <c r="L724" s="39">
        <f>[2]Emissions!L534</f>
        <v>2649.5600120212598</v>
      </c>
      <c r="M724" s="39">
        <f>[2]Emissions!M534</f>
        <v>2649.5600120212589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7931.2735385854794</v>
      </c>
      <c r="F727" s="39">
        <f>[2]Emissions!F544</f>
        <v>8992.3736265141488</v>
      </c>
      <c r="G727" s="39">
        <f>[2]Emissions!G544</f>
        <v>7193.8989012113188</v>
      </c>
      <c r="H727" s="39">
        <f>[2]Emissions!H544</f>
        <v>4624.2621638877636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64.222349297369675</v>
      </c>
      <c r="G728" s="39">
        <f>[2]Emissions!G515</f>
        <v>64.222349297369519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541.31719249384605</v>
      </c>
      <c r="G732" s="39">
        <f>[2]Emissions!G141</f>
        <v>360.87812832923078</v>
      </c>
      <c r="H732" s="39">
        <f>[2]Emissions!H141</f>
        <v>82.820867884615353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491.74851623376622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838.56199684870251</v>
      </c>
      <c r="F742" s="39">
        <f>[2]Emissions!F119</f>
        <v>495.62457300265498</v>
      </c>
      <c r="G742" s="39">
        <f>[2]Emissions!G119</f>
        <v>144.76691898415501</v>
      </c>
      <c r="H742" s="39">
        <f>[2]Emissions!H119</f>
        <v>144.76691898415501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898.38570430937489</v>
      </c>
      <c r="F743" s="39">
        <f>[2]Emissions!F70</f>
        <v>673.78927823203117</v>
      </c>
      <c r="G743" s="39">
        <f>[2]Emissions!G70</f>
        <v>449.19285215468739</v>
      </c>
      <c r="H743" s="39">
        <f>[2]Emissions!H70</f>
        <v>426.73320954695311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1.4914453846153839</v>
      </c>
      <c r="F744" s="39">
        <f>[2]Emissions!F272</f>
        <v>1.118584038461538</v>
      </c>
      <c r="G744" s="39">
        <f>[2]Emissions!G272</f>
        <v>0.74572269230769217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15745.4685926825</v>
      </c>
      <c r="G745" s="39">
        <f>[2]Emissions!G237</f>
        <v>16165.104749247001</v>
      </c>
      <c r="H745" s="39">
        <f>[2]Emissions!H237</f>
        <v>23003.955175859061</v>
      </c>
      <c r="I745" s="39">
        <f>[2]Emissions!I237</f>
        <v>23197.639177142861</v>
      </c>
      <c r="J745" s="39">
        <f>[2]Emissions!J237</f>
        <v>18268.184288547629</v>
      </c>
      <c r="K745" s="39">
        <f>[2]Emissions!K237</f>
        <v>8346.3205818796941</v>
      </c>
      <c r="L745" s="39">
        <f>[2]Emissions!L237</f>
        <v>0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263.34817687499992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146.49920309189281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109.46202612499999</v>
      </c>
      <c r="F752" s="39">
        <f>[2]Emissions!F182</f>
        <v>134.3490282068457</v>
      </c>
      <c r="G752" s="39">
        <f>[2]Emissions!G182</f>
        <v>0</v>
      </c>
      <c r="H752" s="39">
        <f>[2]Emissions!H182</f>
        <v>174.33279414870159</v>
      </c>
      <c r="I752" s="39">
        <f>[2]Emissions!I182</f>
        <v>209.0100344523828</v>
      </c>
      <c r="J752" s="39">
        <f>[2]Emissions!J182</f>
        <v>209.05129612700429</v>
      </c>
      <c r="K752" s="39">
        <f>[2]Emissions!K182</f>
        <v>209.06382478872661</v>
      </c>
      <c r="L752" s="39">
        <f>[2]Emissions!L182</f>
        <v>209.06382478872661</v>
      </c>
      <c r="M752" s="39">
        <f>[2]Emissions!M182</f>
        <v>209.0407809223006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0.3342388121999999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8194.5756174636481</v>
      </c>
      <c r="F759" s="39">
        <f>[2]Emissions!F80</f>
        <v>19085.21568906185</v>
      </c>
      <c r="G759" s="39">
        <f>[2]Emissions!G80</f>
        <v>25790.775824633569</v>
      </c>
      <c r="H759" s="39">
        <f>[2]Emissions!H80</f>
        <v>35609.18980363966</v>
      </c>
      <c r="I759" s="39">
        <f>[2]Emissions!I80</f>
        <v>43285.507213984507</v>
      </c>
      <c r="J759" s="39">
        <f>[2]Emissions!J80</f>
        <v>44736.298355049948</v>
      </c>
      <c r="K759" s="39">
        <f>[2]Emissions!K80</f>
        <v>45955.073993798942</v>
      </c>
      <c r="L759" s="39">
        <f>[2]Emissions!L80</f>
        <v>47072.97782999718</v>
      </c>
      <c r="M759" s="39">
        <f>[2]Emissions!M80</f>
        <v>48036.420467243734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28.668991999999999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7.167247999999999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0.17535787999999999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0.88741730769230753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385.23493898789678</v>
      </c>
      <c r="F764" s="39">
        <f>[2]Emissions!F297</f>
        <v>305.95689620547819</v>
      </c>
      <c r="G764" s="39">
        <f>[2]Emissions!G297</f>
        <v>117.15099140625</v>
      </c>
      <c r="H764" s="39">
        <f>[2]Emissions!H297</f>
        <v>58.575495703124993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0.9015728571428574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11938.89065912401</v>
      </c>
      <c r="F767" s="39">
        <f>[2]Emissions!F129</f>
        <v>11938.89065912401</v>
      </c>
      <c r="G767" s="39">
        <f>[2]Emissions!G129</f>
        <v>11938.89065912401</v>
      </c>
      <c r="H767" s="39">
        <f>[2]Emissions!H129</f>
        <v>11938.89065912401</v>
      </c>
      <c r="I767" s="39">
        <f>[2]Emissions!I129</f>
        <v>11938.89065912401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19157.530342249051</v>
      </c>
      <c r="F768" s="39">
        <f>[2]Emissions!F75</f>
        <v>14368.1477566868</v>
      </c>
      <c r="G768" s="39">
        <f>[2]Emissions!G75</f>
        <v>9578.7651711245271</v>
      </c>
      <c r="H768" s="39">
        <f>[2]Emissions!H75</f>
        <v>4789.3825855622663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464.15727670097789</v>
      </c>
      <c r="F770" s="39">
        <f>[2]Emissions!F207</f>
        <v>617.38923834022944</v>
      </c>
      <c r="G770" s="39">
        <f>[2]Emissions!G207</f>
        <v>871.20278101556244</v>
      </c>
      <c r="H770" s="39">
        <f>[2]Emissions!H207</f>
        <v>908.09564167134999</v>
      </c>
      <c r="I770" s="39">
        <f>[2]Emissions!I207</f>
        <v>209.71522545216169</v>
      </c>
      <c r="J770" s="39">
        <f>[2]Emissions!J207</f>
        <v>574.231006536515</v>
      </c>
      <c r="K770" s="39">
        <f>[2]Emissions!K207</f>
        <v>601.25791731172569</v>
      </c>
      <c r="L770" s="39">
        <f>[2]Emissions!L207</f>
        <v>594.56756998988044</v>
      </c>
      <c r="M770" s="39">
        <f>[2]Emissions!M207</f>
        <v>573.1667426799637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0</v>
      </c>
      <c r="K771" s="39">
        <f>[2]Emissions!K172</f>
        <v>0</v>
      </c>
      <c r="L771" s="39">
        <f>[2]Emissions!L172</f>
        <v>0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55.977740098703528</v>
      </c>
      <c r="F773" s="39">
        <f>[2]Emissions!F18</f>
        <v>59.75183016695452</v>
      </c>
      <c r="G773" s="39">
        <f>[2]Emissions!G18</f>
        <v>39.834553444636363</v>
      </c>
      <c r="H773" s="39">
        <f>[2]Emissions!H18</f>
        <v>19.917276722318171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40637.684679351543</v>
      </c>
      <c r="F774" s="39">
        <f>[2]Emissions!F56</f>
        <v>42515.112058131097</v>
      </c>
      <c r="G774" s="39">
        <f>[2]Emissions!G56</f>
        <v>48352.472349736971</v>
      </c>
      <c r="H774" s="39">
        <f>[2]Emissions!H56</f>
        <v>48818.999643323092</v>
      </c>
      <c r="I774" s="39">
        <f>[2]Emissions!I56</f>
        <v>50544.327638797622</v>
      </c>
      <c r="J774" s="39">
        <f>[2]Emissions!J56</f>
        <v>51978.473592981893</v>
      </c>
      <c r="K774" s="39">
        <f>[2]Emissions!K56</f>
        <v>53079.434708785848</v>
      </c>
      <c r="L774" s="39">
        <f>[2]Emissions!L56</f>
        <v>53995.424828445583</v>
      </c>
      <c r="M774" s="39">
        <f>[2]Emissions!M56</f>
        <v>54654.657994635971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30.265360854166659</v>
      </c>
      <c r="F775" s="39">
        <f>[2]Emissions!F35</f>
        <v>43.128139217187481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657.09379432770299</v>
      </c>
      <c r="F776" s="39">
        <f>[2]Emissions!F50</f>
        <v>967.30031795588945</v>
      </c>
      <c r="G776" s="39">
        <f>[2]Emissions!G50</f>
        <v>1997.2277119465541</v>
      </c>
      <c r="H776" s="39">
        <f>[2]Emissions!H50</f>
        <v>3047.041032960125</v>
      </c>
      <c r="I776" s="39">
        <f>[2]Emissions!I50</f>
        <v>3453.1532611163921</v>
      </c>
      <c r="J776" s="39">
        <f>[2]Emissions!J50</f>
        <v>3669.4906706433312</v>
      </c>
      <c r="K776" s="39">
        <f>[2]Emissions!K50</f>
        <v>3842.3824642039272</v>
      </c>
      <c r="L776" s="39">
        <f>[2]Emissions!L50</f>
        <v>4193.508533843702</v>
      </c>
      <c r="M776" s="39">
        <f>[2]Emissions!M50</f>
        <v>4468.9280716369294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909.33018366829299</v>
      </c>
      <c r="F777" s="39">
        <f>[2]Emissions!F30</f>
        <v>1338.5623646921269</v>
      </c>
      <c r="G777" s="39">
        <f>[2]Emissions!G30</f>
        <v>2763.547136067848</v>
      </c>
      <c r="H777" s="39">
        <f>[2]Emissions!H30</f>
        <v>3874.8371884904809</v>
      </c>
      <c r="I777" s="39">
        <f>[2]Emissions!I30</f>
        <v>4459.0397822197374</v>
      </c>
      <c r="J777" s="39">
        <f>[2]Emissions!J30</f>
        <v>4029.8076011959029</v>
      </c>
      <c r="K777" s="39">
        <f>[2]Emissions!K30</f>
        <v>3960.1433821572382</v>
      </c>
      <c r="L777" s="39">
        <f>[2]Emissions!L30</f>
        <v>4266.7173079622107</v>
      </c>
      <c r="M777" s="39">
        <f>[2]Emissions!M30</f>
        <v>4189.7519296534747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8117.7395195474892</v>
      </c>
      <c r="F779" s="39">
        <f>[2]Emissions!F45</f>
        <v>6091.7183488184037</v>
      </c>
      <c r="G779" s="39">
        <f>[2]Emissions!G45</f>
        <v>4061.145565878935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29.259955102999989</v>
      </c>
      <c r="F780" s="39">
        <f>[2]Emissions!F60</f>
        <v>21.94496632725</v>
      </c>
      <c r="G780" s="39">
        <f>[2]Emissions!G60</f>
        <v>14.6299775515</v>
      </c>
      <c r="H780" s="39">
        <f>[2]Emissions!H60</f>
        <v>7.3149887757499981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790.72923018787492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83185.30304304637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1.531121766156576E-3</v>
      </c>
      <c r="J790" s="39">
        <f>[2]Emissions!J624</f>
        <v>1.531121766156576E-3</v>
      </c>
      <c r="K790" s="39">
        <f>[2]Emissions!K624</f>
        <v>1.531121766156576E-3</v>
      </c>
      <c r="L790" s="39">
        <f>[2]Emissions!L624</f>
        <v>0.33752912928243922</v>
      </c>
      <c r="M790" s="39">
        <f>[2]Emissions!M624</f>
        <v>2.3054492359631791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133.95001908806151</v>
      </c>
      <c r="F796" s="39">
        <f>[2]Emissions!F2363</f>
        <v>199.92419488271449</v>
      </c>
      <c r="G796" s="39">
        <f>[2]Emissions!G2363</f>
        <v>175.89473198575431</v>
      </c>
      <c r="H796" s="39">
        <f>[2]Emissions!H2363</f>
        <v>6.7745545317267997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6.8280487005177584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48708.507217900144</v>
      </c>
      <c r="F801" s="39">
        <f>[2]Emissions!F2368</f>
        <v>41045.079487182717</v>
      </c>
      <c r="G801" s="39">
        <f>[2]Emissions!G2368</f>
        <v>36438.457542358738</v>
      </c>
      <c r="H801" s="39">
        <f>[2]Emissions!H2368</f>
        <v>22694.884304386371</v>
      </c>
      <c r="I801" s="39">
        <f>[2]Emissions!I2368</f>
        <v>13426.73373407944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23010.769643863889</v>
      </c>
      <c r="G811" s="39">
        <f>[2]Emissions!G2346</f>
        <v>29544.236601820881</v>
      </c>
      <c r="H811" s="39">
        <f>[2]Emissions!H2346</f>
        <v>63035.464010554337</v>
      </c>
      <c r="I811" s="39">
        <f>[2]Emissions!I2346</f>
        <v>104880.5264044925</v>
      </c>
      <c r="J811" s="39">
        <f>[2]Emissions!J2346</f>
        <v>200238.4085185834</v>
      </c>
      <c r="K811" s="39">
        <f>[2]Emissions!K2346</f>
        <v>193704.94156062641</v>
      </c>
      <c r="L811" s="39">
        <f>[2]Emissions!L2346</f>
        <v>160213.7141518929</v>
      </c>
      <c r="M811" s="39">
        <f>[2]Emissions!M2346</f>
        <v>141509.83890152679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5554.5170668197261</v>
      </c>
      <c r="H815" s="39">
        <f>[2]Emissions!H2282</f>
        <v>5964.731774527907</v>
      </c>
      <c r="I815" s="39">
        <f>[2]Emissions!I2282</f>
        <v>5593.8586566377289</v>
      </c>
      <c r="J815" s="39">
        <f>[2]Emissions!J2282</f>
        <v>5462.6449292741609</v>
      </c>
      <c r="K815" s="39">
        <f>[2]Emissions!K2282</f>
        <v>3864.7087807814592</v>
      </c>
      <c r="L815" s="39">
        <f>[2]Emissions!L2282</f>
        <v>3454.4940730732792</v>
      </c>
      <c r="M815" s="39">
        <f>[2]Emissions!M2282</f>
        <v>700.46354722752142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362.95199227320091</v>
      </c>
      <c r="K820" s="39">
        <f>[2]Emissions!K2214</f>
        <v>362.95199227320091</v>
      </c>
      <c r="L820" s="39">
        <f>[2]Emissions!L2214</f>
        <v>362.95199227320091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30340.305611982571</v>
      </c>
      <c r="F822" s="39">
        <f>[2]Emissions!F2134</f>
        <v>121821.6014893687</v>
      </c>
      <c r="G822" s="39">
        <f>[2]Emissions!G2134</f>
        <v>215036.12872170081</v>
      </c>
      <c r="H822" s="39">
        <f>[2]Emissions!H2134</f>
        <v>241749.42272358251</v>
      </c>
      <c r="I822" s="39">
        <f>[2]Emissions!I2134</f>
        <v>150268.1268461963</v>
      </c>
      <c r="J822" s="39">
        <f>[2]Emissions!J2134</f>
        <v>57053.59961386431</v>
      </c>
      <c r="K822" s="39">
        <f>[2]Emissions!K2134</f>
        <v>0</v>
      </c>
      <c r="L822" s="39">
        <f>[2]Emissions!L2134</f>
        <v>0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724.50143730143498</v>
      </c>
      <c r="K824" s="39">
        <f>[2]Emissions!K2120</f>
        <v>1031.2337116322969</v>
      </c>
      <c r="L824" s="39">
        <f>[2]Emissions!L2120</f>
        <v>1326.988901818057</v>
      </c>
      <c r="M824" s="39">
        <f>[2]Emissions!M2120</f>
        <v>1434.138686121071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104.57127700654451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1925.7765851294121</v>
      </c>
      <c r="F831" s="39">
        <f>[2]Emissions!F2088</f>
        <v>2280.7839620047062</v>
      </c>
      <c r="G831" s="39">
        <f>[2]Emissions!G2088</f>
        <v>2280.7839620044592</v>
      </c>
      <c r="H831" s="39">
        <f>[2]Emissions!H2088</f>
        <v>1439.7179582117651</v>
      </c>
      <c r="I831" s="39">
        <f>[2]Emissions!I2088</f>
        <v>355.00737687529192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243.10090290271091</v>
      </c>
      <c r="H835" s="39">
        <f>[2]Emissions!H820</f>
        <v>243.10090290271091</v>
      </c>
      <c r="I835" s="39">
        <f>[2]Emissions!I820</f>
        <v>243.10090290271091</v>
      </c>
      <c r="J835" s="39">
        <f>[2]Emissions!J820</f>
        <v>243.10090290271091</v>
      </c>
      <c r="K835" s="39">
        <f>[2]Emissions!K820</f>
        <v>25.73453773564313</v>
      </c>
      <c r="L835" s="39">
        <f>[2]Emissions!L820</f>
        <v>243.10090290271091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383177.18760487111</v>
      </c>
      <c r="K838" s="39">
        <f>[2]Emissions!K2174</f>
        <v>372236.83076919179</v>
      </c>
      <c r="L838" s="39">
        <f>[2]Emissions!L2174</f>
        <v>345516.87023308541</v>
      </c>
      <c r="M838" s="39">
        <f>[2]Emissions!M2174</f>
        <v>116031.9736444015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12917.787487801361</v>
      </c>
      <c r="F841" s="39">
        <f>[2]Emissions!F1240</f>
        <v>16032.768963781449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25546.32929738774</v>
      </c>
      <c r="K841" s="39">
        <f>[2]Emissions!K1240</f>
        <v>25735.451880690689</v>
      </c>
      <c r="L841" s="39">
        <f>[2]Emissions!L1240</f>
        <v>25956.976265482601</v>
      </c>
      <c r="M841" s="39">
        <f>[2]Emissions!M1240</f>
        <v>26231.146827286761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101.4154971361382</v>
      </c>
      <c r="F842" s="39">
        <f>[2]Emissions!F659</f>
        <v>88.772358791683203</v>
      </c>
      <c r="G842" s="39">
        <f>[2]Emissions!G659</f>
        <v>0</v>
      </c>
      <c r="H842" s="39">
        <f>[2]Emissions!H659</f>
        <v>93.268539746432936</v>
      </c>
      <c r="I842" s="39">
        <f>[2]Emissions!I659</f>
        <v>177.25398793183689</v>
      </c>
      <c r="J842" s="39">
        <f>[2]Emissions!J659</f>
        <v>60.871665781195702</v>
      </c>
      <c r="K842" s="39">
        <f>[2]Emissions!K659</f>
        <v>52.995084028276921</v>
      </c>
      <c r="L842" s="39">
        <f>[2]Emissions!L659</f>
        <v>60.871197756086659</v>
      </c>
      <c r="M842" s="39">
        <f>[2]Emissions!M659</f>
        <v>63.371969565372062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656.41585258775194</v>
      </c>
      <c r="F844" s="39">
        <f>[2]Emissions!F49</f>
        <v>966.30232761376283</v>
      </c>
      <c r="G844" s="39">
        <f>[2]Emissions!G49</f>
        <v>1995.167117185495</v>
      </c>
      <c r="H844" s="39">
        <f>[2]Emissions!H49</f>
        <v>3043.8973169222932</v>
      </c>
      <c r="I844" s="39">
        <f>[2]Emissions!I49</f>
        <v>3449.590547923287</v>
      </c>
      <c r="J844" s="39">
        <f>[2]Emissions!J49</f>
        <v>3665.7047561947911</v>
      </c>
      <c r="K844" s="39">
        <f>[2]Emissions!K49</f>
        <v>3838.4181725368521</v>
      </c>
      <c r="L844" s="39">
        <f>[2]Emissions!L49</f>
        <v>4189.1819757534031</v>
      </c>
      <c r="M844" s="39">
        <f>[2]Emissions!M49</f>
        <v>4464.3173556345027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906.19037320114683</v>
      </c>
      <c r="F845" s="39">
        <f>[2]Emissions!F29</f>
        <v>1333.940465849362</v>
      </c>
      <c r="G845" s="39">
        <f>[2]Emissions!G29</f>
        <v>2754.0049319486861</v>
      </c>
      <c r="H845" s="39">
        <f>[2]Emissions!H29</f>
        <v>3861.4578301656202</v>
      </c>
      <c r="I845" s="39">
        <f>[2]Emissions!I29</f>
        <v>4443.6432408609589</v>
      </c>
      <c r="J845" s="39">
        <f>[2]Emissions!J29</f>
        <v>4015.8931482127441</v>
      </c>
      <c r="K845" s="39">
        <f>[2]Emissions!K29</f>
        <v>3946.4694715513701</v>
      </c>
      <c r="L845" s="39">
        <f>[2]Emissions!L29</f>
        <v>4251.9848335491752</v>
      </c>
      <c r="M845" s="39">
        <f>[2]Emissions!M29</f>
        <v>4175.2852076643248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8109.364224419367</v>
      </c>
      <c r="F847" s="39">
        <f>[2]Emissions!F44</f>
        <v>6085.4333554546856</v>
      </c>
      <c r="G847" s="39">
        <f>[2]Emissions!G44</f>
        <v>4056.9555703031228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2423.1516734615379</v>
      </c>
      <c r="F849" s="39">
        <f>[2]Emissions!F236</f>
        <v>1829.5146775061539</v>
      </c>
      <c r="G849" s="39">
        <f>[2]Emissions!G236</f>
        <v>1878.2734999653219</v>
      </c>
      <c r="H849" s="39">
        <f>[2]Emissions!H236</f>
        <v>2672.9006753401259</v>
      </c>
      <c r="I849" s="39">
        <f>[2]Emissions!I236</f>
        <v>2695.405418280041</v>
      </c>
      <c r="J849" s="39">
        <f>[2]Emissions!J236</f>
        <v>2122.6368139222982</v>
      </c>
      <c r="K849" s="39">
        <f>[2]Emissions!K236</f>
        <v>969.78479350033399</v>
      </c>
      <c r="L849" s="39">
        <f>[2]Emissions!L236</f>
        <v>0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592.14656216320009</v>
      </c>
      <c r="F853" s="39">
        <f>[2]Emissions!F286</f>
        <v>444.10992162240012</v>
      </c>
      <c r="G853" s="39">
        <f>[2]Emissions!G286</f>
        <v>296.0732810816001</v>
      </c>
      <c r="H853" s="39">
        <f>[2]Emissions!H286</f>
        <v>148.03664054079999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9825.4683856377997</v>
      </c>
      <c r="F854" s="39">
        <f>[2]Emissions!F251</f>
        <v>7369.1012892283516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9.3140987246239995</v>
      </c>
      <c r="F855" s="39">
        <f>[2]Emissions!F216</f>
        <v>9.548721933941998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20461.676737354341</v>
      </c>
      <c r="F858" s="39">
        <f>[2]Emissions!F301</f>
        <v>16250.83935057473</v>
      </c>
      <c r="G858" s="39">
        <f>[2]Emissions!G301</f>
        <v>6222.4514783446848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5.6478881373571443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0.66613664571428577</v>
      </c>
      <c r="F862" s="39">
        <f>[2]Emissions!F93</f>
        <v>0.49960248428571408</v>
      </c>
      <c r="G862" s="39">
        <f>[2]Emissions!G93</f>
        <v>0.33306832285714288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8186.1210484200474</v>
      </c>
      <c r="F863" s="39">
        <f>[2]Emissions!F79</f>
        <v>19065.52494712625</v>
      </c>
      <c r="G863" s="39">
        <f>[2]Emissions!G79</f>
        <v>25764.1667718801</v>
      </c>
      <c r="H863" s="39">
        <f>[2]Emissions!H79</f>
        <v>35572.450823143838</v>
      </c>
      <c r="I863" s="39">
        <f>[2]Emissions!I79</f>
        <v>43240.848365691258</v>
      </c>
      <c r="J863" s="39">
        <f>[2]Emissions!J79</f>
        <v>44690.142685634703</v>
      </c>
      <c r="K863" s="39">
        <f>[2]Emissions!K79</f>
        <v>45907.660880036659</v>
      </c>
      <c r="L863" s="39">
        <f>[2]Emissions!L79</f>
        <v>47024.411344100903</v>
      </c>
      <c r="M863" s="39">
        <f>[2]Emissions!M79</f>
        <v>47986.859971080623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1.8189120973270061</v>
      </c>
      <c r="K866" s="39">
        <f>[2]Emissions!K611</f>
        <v>1.818912097327005</v>
      </c>
      <c r="L866" s="39">
        <f>[2]Emissions!L611</f>
        <v>1.8189120973269619</v>
      </c>
      <c r="M866" s="39">
        <f>[2]Emissions!M611</f>
        <v>124.6281096892518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16943.94464699669</v>
      </c>
      <c r="F867" s="39">
        <f>[2]Emissions!F548</f>
        <v>20350.56162983162</v>
      </c>
      <c r="G867" s="39">
        <f>[2]Emissions!G548</f>
        <v>20350.56162983162</v>
      </c>
      <c r="H867" s="39">
        <f>[2]Emissions!H548</f>
        <v>20350.56162983162</v>
      </c>
      <c r="I867" s="39">
        <f>[2]Emissions!I548</f>
        <v>19258.517843885838</v>
      </c>
      <c r="J867" s="39">
        <f>[2]Emissions!J548</f>
        <v>19680.908207822751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83499.590764332301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20874.897691083072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9.5298601005867518E-3</v>
      </c>
      <c r="F870" s="39">
        <f>[2]Emissions!F2014</f>
        <v>7.6238880804693834E-3</v>
      </c>
      <c r="G870" s="39">
        <f>[2]Emissions!G2014</f>
        <v>5.7179160603520506E-3</v>
      </c>
      <c r="H870" s="39">
        <f>[2]Emissions!H2014</f>
        <v>3.8119440402347008E-3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-126.59293634022011</v>
      </c>
      <c r="F872" s="39">
        <f>[2]Emissions!F1888</f>
        <v>-113.0150615349921</v>
      </c>
      <c r="G872" s="39">
        <f>[2]Emissions!G1888</f>
        <v>-100.77638628975281</v>
      </c>
      <c r="H872" s="39">
        <f>[2]Emissions!H1888</f>
        <v>-116.4234130688706</v>
      </c>
      <c r="I872" s="39">
        <f>[2]Emissions!I1888</f>
        <v>-140.73268999902299</v>
      </c>
      <c r="J872" s="39">
        <f>[2]Emissions!J1888</f>
        <v>-75.983682265224076</v>
      </c>
      <c r="K872" s="39">
        <f>[2]Emissions!K1888</f>
        <v>-66.151658160591666</v>
      </c>
      <c r="L872" s="39">
        <f>[2]Emissions!L1888</f>
        <v>-75.983098048072776</v>
      </c>
      <c r="M872" s="39">
        <f>[2]Emissions!M1888</f>
        <v>-79.10471215434012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837.68357817808908</v>
      </c>
      <c r="F875" s="39">
        <f>[2]Emissions!F2113</f>
        <v>2114.3189954340169</v>
      </c>
      <c r="G875" s="39">
        <f>[2]Emissions!G2113</f>
        <v>2920.417539826798</v>
      </c>
      <c r="H875" s="39">
        <f>[2]Emissions!H2113</f>
        <v>2196.0600239798359</v>
      </c>
      <c r="I875" s="39">
        <f>[2]Emissions!I2113</f>
        <v>1100.445842494682</v>
      </c>
      <c r="J875" s="39">
        <f>[2]Emissions!J2113</f>
        <v>294.34729810189208</v>
      </c>
      <c r="K875" s="39">
        <f>[2]Emissions!K2113</f>
        <v>159.34367252833559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157.7344366213006</v>
      </c>
      <c r="F877" s="39">
        <f>[2]Emissions!F1994</f>
        <v>202.52929109052749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261.6026822820844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873.53471607888082</v>
      </c>
      <c r="F880" s="39">
        <f>[2]Emissions!F1840</f>
        <v>702.31402927903537</v>
      </c>
      <c r="G880" s="39">
        <f>[2]Emissions!G1840</f>
        <v>302.0772195734973</v>
      </c>
      <c r="H880" s="39">
        <f>[2]Emissions!H1840</f>
        <v>127.4182931666667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703.21610466113702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2.3302184466019401E-3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5.226302252577689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</v>
      </c>
      <c r="F885" s="39">
        <f>[2]Emissions!F2009</f>
        <v>40.71244189102709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6.5376221429170167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0.61952135858915747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-35.365694685953933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-113.8595410664331</v>
      </c>
      <c r="K888" s="39">
        <f>[2]Emissions!K1883</f>
        <v>-127.4630727741102</v>
      </c>
      <c r="L888" s="39">
        <f>[2]Emissions!L1883</f>
        <v>-141.312026779885</v>
      </c>
      <c r="M888" s="39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89.810831250000021</v>
      </c>
      <c r="G889" s="39">
        <f>[2]Emissions!G1820</f>
        <v>59.873887500000009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0</v>
      </c>
      <c r="L891" s="39">
        <f>[2]Emissions!L1050</f>
        <v>0</v>
      </c>
      <c r="M891" s="39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983.34860250874999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983.34860250874999</v>
      </c>
      <c r="M892" s="39">
        <f>[2]Emissions!M1436</f>
        <v>421.85655047623231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0</v>
      </c>
      <c r="F893" s="39">
        <f>[2]Emissions!F1364</f>
        <v>0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7.9367266363636349E-5</v>
      </c>
      <c r="J894" s="39">
        <f>[2]Emissions!J864</f>
        <v>7.9367266363636362E-5</v>
      </c>
      <c r="K894" s="39">
        <f>[2]Emissions!K864</f>
        <v>3.0706024363636071E-3</v>
      </c>
      <c r="L894" s="39">
        <f>[2]Emissions!L864</f>
        <v>3.0706024363634991E-3</v>
      </c>
      <c r="M894" s="39">
        <f>[2]Emissions!M864</f>
        <v>3.070602436361816E-3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6216.7008252519872</v>
      </c>
      <c r="F900" s="39">
        <f>[2]Emissions!F533</f>
        <v>3609.6918609795061</v>
      </c>
      <c r="G900" s="39">
        <f>[2]Emissions!G533</f>
        <v>0</v>
      </c>
      <c r="H900" s="39">
        <f>[2]Emissions!H533</f>
        <v>0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251.264480769231</v>
      </c>
      <c r="F901" s="39">
        <f>[2]Emissions!F2073</f>
        <v>368.12566337525249</v>
      </c>
      <c r="G901" s="39">
        <f>[2]Emissions!G2073</f>
        <v>467.18969702392423</v>
      </c>
      <c r="H901" s="39">
        <f>[2]Emissions!H2073</f>
        <v>497.11193670558998</v>
      </c>
      <c r="I901" s="39">
        <f>[2]Emissions!I2073</f>
        <v>449.92048832676301</v>
      </c>
      <c r="J901" s="39">
        <f>[2]Emissions!J2073</f>
        <v>333.0593057207472</v>
      </c>
      <c r="K901" s="39">
        <f>[2]Emissions!K2073</f>
        <v>233.99527207207049</v>
      </c>
      <c r="L901" s="39">
        <f>[2]Emissions!L2073</f>
        <v>204.073032390398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0</v>
      </c>
      <c r="F905" s="39">
        <f>[2]Emissions!F1898</f>
        <v>-6.7906358204901859E-2</v>
      </c>
      <c r="G905" s="39">
        <f>[2]Emissions!G1898</f>
        <v>0</v>
      </c>
      <c r="H905" s="39">
        <f>[2]Emissions!H1898</f>
        <v>-0.91697083333333362</v>
      </c>
      <c r="I905" s="39">
        <f>[2]Emissions!I1898</f>
        <v>-1.283759166666667</v>
      </c>
      <c r="J905" s="39">
        <f>[2]Emissions!J1898</f>
        <v>-1.6505475000000009</v>
      </c>
      <c r="K905" s="39">
        <f>[2]Emissions!K1898</f>
        <v>-2.0173358333333331</v>
      </c>
      <c r="L905" s="39">
        <f>[2]Emissions!L1898</f>
        <v>-2.3841241666666662</v>
      </c>
      <c r="M905" s="39">
        <f>[2]Emissions!M1898</f>
        <v>-0.8665374374999999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0</v>
      </c>
      <c r="F907" s="39">
        <f>[2]Emissions!F1371</f>
        <v>0</v>
      </c>
      <c r="G907" s="39">
        <f>[2]Emissions!G1371</f>
        <v>0</v>
      </c>
      <c r="H907" s="39">
        <f>[2]Emissions!H1371</f>
        <v>0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29245.208322534141</v>
      </c>
      <c r="F908" s="39">
        <f>[2]Emissions!F1202</f>
        <v>46484.183863971637</v>
      </c>
      <c r="G908" s="39">
        <f>[2]Emissions!G1202</f>
        <v>57617.56974347349</v>
      </c>
      <c r="H908" s="39">
        <f>[2]Emissions!H1202</f>
        <v>90494.814837638856</v>
      </c>
      <c r="I908" s="39">
        <f>[2]Emissions!I1202</f>
        <v>97182.966485973113</v>
      </c>
      <c r="J908" s="39">
        <f>[2]Emissions!J1202</f>
        <v>103974.80205133191</v>
      </c>
      <c r="K908" s="39">
        <f>[2]Emissions!K1202</f>
        <v>87681.642173510045</v>
      </c>
      <c r="L908" s="39">
        <f>[2]Emissions!L1202</f>
        <v>79707.693477004766</v>
      </c>
      <c r="M908" s="39">
        <f>[2]Emissions!M1202</f>
        <v>71580.492169087447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13654.782270659211</v>
      </c>
      <c r="F909" s="39">
        <f>[2]Emissions!F1195</f>
        <v>10923.825816527369</v>
      </c>
      <c r="G909" s="39">
        <f>[2]Emissions!G1195</f>
        <v>8192.8693623955296</v>
      </c>
      <c r="H909" s="39">
        <f>[2]Emissions!H1195</f>
        <v>5329.9296455549329</v>
      </c>
      <c r="I909" s="39">
        <f>[2]Emissions!I1195</f>
        <v>2694.3440109759399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4932.6200714698271</v>
      </c>
      <c r="F910" s="39">
        <f>[2]Emissions!F886</f>
        <v>8816.6827520139668</v>
      </c>
      <c r="G910" s="39">
        <f>[2]Emissions!G886</f>
        <v>8905.1822389655026</v>
      </c>
      <c r="H910" s="39">
        <f>[2]Emissions!H886</f>
        <v>6354.76346250405</v>
      </c>
      <c r="I910" s="39">
        <f>[2]Emissions!I886</f>
        <v>5795.7104755390428</v>
      </c>
      <c r="J910" s="39">
        <f>[2]Emissions!J886</f>
        <v>8850.0755623090299</v>
      </c>
      <c r="K910" s="39">
        <f>[2]Emissions!K886</f>
        <v>9017.3793542110034</v>
      </c>
      <c r="L910" s="39">
        <f>[2]Emissions!L886</f>
        <v>8296.4919135415585</v>
      </c>
      <c r="M910" s="39">
        <f>[2]Emissions!M886</f>
        <v>8233.7299475119507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7509.526361314799</v>
      </c>
      <c r="F911" s="39">
        <f>[2]Emissions!F879</f>
        <v>4483.1919214785148</v>
      </c>
      <c r="G911" s="39">
        <f>[2]Emissions!G879</f>
        <v>4381.1628505950903</v>
      </c>
      <c r="H911" s="39">
        <f>[2]Emissions!H879</f>
        <v>4253.4976322827279</v>
      </c>
      <c r="I911" s="39">
        <f>[2]Emissions!I879</f>
        <v>2126.748816141363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24653.6209205171</v>
      </c>
      <c r="F913" s="39">
        <f>[2]Emissions!F211</f>
        <v>32792.505916593633</v>
      </c>
      <c r="G913" s="39">
        <f>[2]Emissions!G211</f>
        <v>46273.761473085397</v>
      </c>
      <c r="H913" s="39">
        <f>[2]Emissions!H211</f>
        <v>48233.318388245418</v>
      </c>
      <c r="I913" s="39">
        <f>[2]Emissions!I211</f>
        <v>11138.982256846481</v>
      </c>
      <c r="J913" s="39">
        <f>[2]Emissions!J211</f>
        <v>30500.16506598569</v>
      </c>
      <c r="K913" s="39">
        <f>[2]Emissions!K211</f>
        <v>31935.694026428839</v>
      </c>
      <c r="L913" s="39">
        <f>[2]Emissions!L211</f>
        <v>31580.3375664985</v>
      </c>
      <c r="M913" s="39">
        <f>[2]Emissions!M211</f>
        <v>30443.636904097741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0</v>
      </c>
      <c r="K914" s="39">
        <f>[2]Emissions!K176</f>
        <v>0</v>
      </c>
      <c r="L914" s="39">
        <f>[2]Emissions!L176</f>
        <v>0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6.298996872178329E-3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-11351.49876368355</v>
      </c>
      <c r="F921" s="39">
        <f>[2]Emissions!F1878</f>
        <v>0</v>
      </c>
      <c r="G921" s="39">
        <f>[2]Emissions!G1878</f>
        <v>0</v>
      </c>
      <c r="H921" s="39">
        <f>[2]Emissions!H1878</f>
        <v>-28554.490397124999</v>
      </c>
      <c r="I921" s="39">
        <f>[2]Emissions!I1878</f>
        <v>-36243.679654874999</v>
      </c>
      <c r="J921" s="39">
        <f>[2]Emissions!J1878</f>
        <v>-25901.045564119951</v>
      </c>
      <c r="K921" s="39">
        <f>[2]Emissions!K1878</f>
        <v>-30545.66185199525</v>
      </c>
      <c r="L921" s="39">
        <f>[2]Emissions!L1878</f>
        <v>-35153.738772207878</v>
      </c>
      <c r="M921" s="39">
        <f>[2]Emissions!M1878</f>
        <v>-62956.799044562453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3982.2213630345982</v>
      </c>
      <c r="F922" s="39">
        <f>[2]Emissions!F1752</f>
        <v>2790.067862927915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1468.561984348949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8.3017973945382462E-2</v>
      </c>
      <c r="F924" s="39">
        <f>[2]Emissions!F1224</f>
        <v>0</v>
      </c>
      <c r="G924" s="39">
        <f>[2]Emissions!G1224</f>
        <v>0</v>
      </c>
      <c r="H924" s="39">
        <f>[2]Emissions!H1224</f>
        <v>5.7595365240299158E-2</v>
      </c>
      <c r="I924" s="39">
        <f>[2]Emissions!I1224</f>
        <v>2.879768262014951E-2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7923.0906255383734</v>
      </c>
      <c r="F928" s="39">
        <f>[2]Emissions!F543</f>
        <v>8983.0959473224175</v>
      </c>
      <c r="G928" s="39">
        <f>[2]Emissions!G543</f>
        <v>7186.4767578579358</v>
      </c>
      <c r="H928" s="39">
        <f>[2]Emissions!H543</f>
        <v>4619.491185430139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282.40621487999999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11926.572977270371</v>
      </c>
      <c r="F932" s="39">
        <f>[2]Emissions!F128</f>
        <v>11926.572977270371</v>
      </c>
      <c r="G932" s="39">
        <f>[2]Emissions!G128</f>
        <v>11926.572977270371</v>
      </c>
      <c r="H932" s="39">
        <f>[2]Emissions!H128</f>
        <v>11926.572977270371</v>
      </c>
      <c r="I932" s="39">
        <f>[2]Emissions!I128</f>
        <v>11926.572977270371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19137.76499129687</v>
      </c>
      <c r="F933" s="39">
        <f>[2]Emissions!F74</f>
        <v>14353.323743472651</v>
      </c>
      <c r="G933" s="39">
        <f>[2]Emissions!G74</f>
        <v>9568.8824956484368</v>
      </c>
      <c r="H933" s="39">
        <f>[2]Emissions!H74</f>
        <v>4784.4412478242184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393.74522539687501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474.25950812544141</v>
      </c>
      <c r="H938" s="39">
        <f>[2]Emissions!H1767</f>
        <v>658.56173713926682</v>
      </c>
      <c r="I938" s="39">
        <f>[2]Emissions!I1767</f>
        <v>692.84488114423891</v>
      </c>
      <c r="J938" s="39">
        <f>[2]Emissions!J1767</f>
        <v>692.84488114423925</v>
      </c>
      <c r="K938" s="39">
        <f>[2]Emissions!K1767</f>
        <v>692.86034131984286</v>
      </c>
      <c r="L938" s="39">
        <f>[2]Emissions!L1767</f>
        <v>692.87311825789709</v>
      </c>
      <c r="M938" s="39">
        <f>[2]Emissions!M1767</f>
        <v>692.87311825789698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10.692962582785491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8901.6187594564672</v>
      </c>
      <c r="F940" s="39">
        <f>[2]Emissions!F1018</f>
        <v>10490.25069639564</v>
      </c>
      <c r="G940" s="39">
        <f>[2]Emissions!G1018</f>
        <v>5601.8997641790902</v>
      </c>
      <c r="H940" s="39">
        <f>[2]Emissions!H1018</f>
        <v>17247.20966215865</v>
      </c>
      <c r="I940" s="39">
        <f>[2]Emissions!I1018</f>
        <v>19032.968493229961</v>
      </c>
      <c r="J940" s="39">
        <f>[2]Emissions!J1018</f>
        <v>35184.789302083947</v>
      </c>
      <c r="K940" s="39">
        <f>[2]Emissions!K1018</f>
        <v>49956.698421870999</v>
      </c>
      <c r="L940" s="39">
        <f>[2]Emissions!L1018</f>
        <v>31811.75513114046</v>
      </c>
      <c r="M940" s="39">
        <f>[2]Emissions!M1018</f>
        <v>16296.181471635031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</v>
      </c>
      <c r="F944" s="39">
        <f>[2]Emissions!F276</f>
        <v>27.022678628884609</v>
      </c>
      <c r="G944" s="39">
        <f>[2]Emissions!G276</f>
        <v>18.015119085923079</v>
      </c>
      <c r="H944" s="39">
        <f>[2]Emissions!H276</f>
        <v>9.0075595429615394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3970.6546316945492</v>
      </c>
      <c r="H953" s="39">
        <f>[2]Emissions!H1908</f>
        <v>6585.664648977352</v>
      </c>
      <c r="I953" s="39">
        <f>[2]Emissions!I1908</f>
        <v>15504.61192551758</v>
      </c>
      <c r="J953" s="39">
        <f>[2]Emissions!J1908</f>
        <v>17424.517425825808</v>
      </c>
      <c r="K953" s="39">
        <f>[2]Emissions!K1908</f>
        <v>17670.945844934231</v>
      </c>
      <c r="L953" s="39">
        <f>[2]Emissions!L1908</f>
        <v>17468.50196729723</v>
      </c>
      <c r="M953" s="39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131.3735152132702</v>
      </c>
      <c r="H955" s="39">
        <f>[2]Emissions!H1845</f>
        <v>257.95126598142502</v>
      </c>
      <c r="I955" s="39">
        <f>[2]Emissions!I1845</f>
        <v>257.30354715264599</v>
      </c>
      <c r="J955" s="39">
        <f>[2]Emissions!J1845</f>
        <v>257.95126598142502</v>
      </c>
      <c r="K955" s="39">
        <f>[2]Emissions!K1845</f>
        <v>329.96240593435817</v>
      </c>
      <c r="L955" s="39">
        <f>[2]Emissions!L1845</f>
        <v>332.52104534134219</v>
      </c>
      <c r="M955" s="39">
        <f>[2]Emissions!M1845</f>
        <v>332.52104534134219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0.51361633588582434</v>
      </c>
      <c r="F957" s="39">
        <f>[2]Emissions!F1247</f>
        <v>2.0797673653052291</v>
      </c>
      <c r="G957" s="39">
        <f>[2]Emissions!G1247</f>
        <v>3.2214084446932971</v>
      </c>
      <c r="H957" s="39">
        <f>[2]Emissions!H1247</f>
        <v>5.0375276695150673</v>
      </c>
      <c r="I957" s="39">
        <f>[2]Emissions!I1247</f>
        <v>6.387598474912429</v>
      </c>
      <c r="J957" s="39">
        <f>[2]Emissions!J1247</f>
        <v>7.6996736499912206</v>
      </c>
      <c r="K957" s="39">
        <f>[2]Emissions!K1247</f>
        <v>8.9062515785371534</v>
      </c>
      <c r="L957" s="39">
        <f>[2]Emissions!L1247</f>
        <v>8.9584794861904822</v>
      </c>
      <c r="M957" s="39">
        <f>[2]Emissions!M1247</f>
        <v>9.0029796320790432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1.2258956956551721</v>
      </c>
      <c r="F958" s="39">
        <f>[2]Emissions!F1142</f>
        <v>1.433354949152825</v>
      </c>
      <c r="G958" s="39">
        <f>[2]Emissions!G1142</f>
        <v>1.532301076919254</v>
      </c>
      <c r="H958" s="39">
        <f>[2]Emissions!H1142</f>
        <v>1.6958960392746909</v>
      </c>
      <c r="I958" s="39">
        <f>[2]Emissions!I1142</f>
        <v>1.546999360642773</v>
      </c>
      <c r="J958" s="39">
        <f>[2]Emissions!J1142</f>
        <v>1.5231041556131579</v>
      </c>
      <c r="K958" s="39">
        <f>[2]Emissions!K1142</f>
        <v>1.508928358496743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2260.8943648014242</v>
      </c>
      <c r="F964" s="39">
        <f>[2]Emissions!F186</f>
        <v>2774.9254380011139</v>
      </c>
      <c r="G964" s="39">
        <f>[2]Emissions!G186</f>
        <v>0</v>
      </c>
      <c r="H964" s="39">
        <f>[2]Emissions!H186</f>
        <v>3600.7741300237708</v>
      </c>
      <c r="I964" s="39">
        <f>[2]Emissions!I186</f>
        <v>4317.0186576001852</v>
      </c>
      <c r="J964" s="39">
        <f>[2]Emissions!J186</f>
        <v>4317.8709009848226</v>
      </c>
      <c r="K964" s="39">
        <f>[2]Emissions!K186</f>
        <v>4318.129675481232</v>
      </c>
      <c r="L964" s="39">
        <f>[2]Emissions!L186</f>
        <v>4318.129675481232</v>
      </c>
      <c r="M964" s="39">
        <f>[2]Emissions!M186</f>
        <v>4317.6537136377492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22298.097786921611</v>
      </c>
      <c r="F965" s="39">
        <f>[2]Emissions!F151</f>
        <v>23868.60623216314</v>
      </c>
      <c r="G965" s="39">
        <f>[2]Emissions!G151</f>
        <v>22868.285077659861</v>
      </c>
      <c r="H965" s="39">
        <f>[2]Emissions!H151</f>
        <v>63042.867898422803</v>
      </c>
      <c r="I965" s="39">
        <f>[2]Emissions!I151</f>
        <v>71565.65590334835</v>
      </c>
      <c r="J965" s="39">
        <f>[2]Emissions!J151</f>
        <v>57383.108081993872</v>
      </c>
      <c r="K965" s="39">
        <f>[2]Emissions!K151</f>
        <v>71576.477949534863</v>
      </c>
      <c r="L965" s="39">
        <f>[2]Emissions!L151</f>
        <v>71540.889513184768</v>
      </c>
      <c r="M965" s="39">
        <f>[2]Emissions!M151</f>
        <v>71553.781899618014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837.69682937320965</v>
      </c>
      <c r="F967" s="39">
        <f>[2]Emissions!F118</f>
        <v>495.11322349930469</v>
      </c>
      <c r="G967" s="39">
        <f>[2]Emissions!G118</f>
        <v>144.61755897225001</v>
      </c>
      <c r="H967" s="39">
        <f>[2]Emissions!H118</f>
        <v>144.61755897225001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894.7059704687498</v>
      </c>
      <c r="F968" s="39">
        <f>[2]Emissions!F69</f>
        <v>671.02947785156232</v>
      </c>
      <c r="G968" s="39">
        <f>[2]Emissions!G69</f>
        <v>447.35298523437501</v>
      </c>
      <c r="H968" s="39">
        <f>[2]Emissions!H69</f>
        <v>424.98533597265617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30.159372916666651</v>
      </c>
      <c r="F969" s="39">
        <f>[2]Emissions!F34</f>
        <v>42.97710640624998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22.96532012897746</v>
      </c>
      <c r="H970" s="39">
        <f>[2]Emissions!H674</f>
        <v>192.7711135025892</v>
      </c>
      <c r="I970" s="39">
        <f>[2]Emissions!I674</f>
        <v>300.11536901781028</v>
      </c>
      <c r="J970" s="39">
        <f>[2]Emissions!J674</f>
        <v>389.64336087291662</v>
      </c>
      <c r="K970" s="39">
        <f>[2]Emissions!K674</f>
        <v>389.64336087291912</v>
      </c>
      <c r="L970" s="39">
        <f>[2]Emissions!L674</f>
        <v>424.12305425813202</v>
      </c>
      <c r="M970" s="39">
        <f>[2]Emissions!M674</f>
        <v>460.10019690009489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66.329455944445542</v>
      </c>
      <c r="F971" s="39">
        <f>[2]Emissions!F64</f>
        <v>49.747091958333307</v>
      </c>
      <c r="G971" s="39">
        <f>[2]Emissions!G64</f>
        <v>33.164727972222217</v>
      </c>
      <c r="H971" s="39">
        <f>[2]Emissions!H64</f>
        <v>31.5064915736111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0.69517173611111094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6.2097203404677828</v>
      </c>
      <c r="F975" s="39">
        <f>[2]Emissions!F1335</f>
        <v>8.0275029220527472</v>
      </c>
      <c r="G975" s="39">
        <f>[2]Emissions!G1335</f>
        <v>9.162992841428327</v>
      </c>
      <c r="H975" s="39">
        <f>[2]Emissions!H1335</f>
        <v>11.246791530922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1006.8084749706341</v>
      </c>
      <c r="F979" s="39">
        <f>[2]Emissions!F1450</f>
        <v>0</v>
      </c>
      <c r="G979" s="39">
        <f>[2]Emissions!G1450</f>
        <v>3182.1592818902868</v>
      </c>
      <c r="H979" s="39">
        <f>[2]Emissions!H1450</f>
        <v>4106.1919737306262</v>
      </c>
      <c r="I979" s="39">
        <f>[2]Emissions!I1450</f>
        <v>4835.2981162503629</v>
      </c>
      <c r="J979" s="39">
        <f>[2]Emissions!J1450</f>
        <v>2383.8242200207842</v>
      </c>
      <c r="K979" s="39">
        <f>[2]Emissions!K1450</f>
        <v>1762.8624325455751</v>
      </c>
      <c r="L979" s="39">
        <f>[2]Emissions!L1450</f>
        <v>1496.058186678461</v>
      </c>
      <c r="M979" s="39">
        <f>[2]Emissions!M1450</f>
        <v>1207.824204761507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1.0729296035163651E-6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258.55750913522661</v>
      </c>
      <c r="F982" s="39">
        <f>[2]Emissions!F1187</f>
        <v>186.47171175513171</v>
      </c>
      <c r="G982" s="39">
        <f>[2]Emissions!G1187</f>
        <v>172.3716727568177</v>
      </c>
      <c r="H982" s="39">
        <f>[2]Emissions!H1187</f>
        <v>129.2787545676133</v>
      </c>
      <c r="I982" s="39">
        <f>[2]Emissions!I1187</f>
        <v>86.185836378408695</v>
      </c>
      <c r="J982" s="39">
        <f>[2]Emissions!J1187</f>
        <v>43.092918189204418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1436.2606805377729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1.551639882889363E-3</v>
      </c>
      <c r="G985" s="39">
        <f>[2]Emissions!G871</f>
        <v>9.4632637808017485E-4</v>
      </c>
      <c r="H985" s="39">
        <f>[2]Emissions!H871</f>
        <v>1.6338018661653839E-2</v>
      </c>
      <c r="I985" s="39">
        <f>[2]Emissions!I871</f>
        <v>1.6337499261838639E-2</v>
      </c>
      <c r="J985" s="39">
        <f>[2]Emissions!J871</f>
        <v>1.6337499261838639E-2</v>
      </c>
      <c r="K985" s="39">
        <f>[2]Emissions!K871</f>
        <v>1.6337499261838639E-2</v>
      </c>
      <c r="L985" s="39">
        <f>[2]Emissions!L871</f>
        <v>1.4848236507624211E-2</v>
      </c>
      <c r="M985" s="39">
        <f>[2]Emissions!M871</f>
        <v>7.4241182538121071E-3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2960.4289633034432</v>
      </c>
      <c r="H987" s="39">
        <f>[2]Emissions!H1378</f>
        <v>2960.4289633034432</v>
      </c>
      <c r="I987" s="39">
        <f>[2]Emissions!I1378</f>
        <v>2402.2237638211391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2.0680457570715429E-2</v>
      </c>
      <c r="F989" s="39">
        <f>[2]Emissions!F1127</f>
        <v>1.6544366056572338E-2</v>
      </c>
      <c r="G989" s="39">
        <f>[2]Emissions!G1127</f>
        <v>1.240827454242927E-2</v>
      </c>
      <c r="H989" s="39">
        <f>[2]Emissions!H1127</f>
        <v>1.0130115342052E-2</v>
      </c>
      <c r="I989" s="39">
        <f>[2]Emissions!I1127</f>
        <v>7.333742096505824E-3</v>
      </c>
      <c r="J989" s="39">
        <f>[2]Emissions!J1127</f>
        <v>5.2686970986667511E-3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6.6596368625396724E-2</v>
      </c>
      <c r="I992" s="39">
        <f>[2]Emissions!I893</f>
        <v>0.1122088332938759</v>
      </c>
      <c r="J992" s="39">
        <f>[2]Emissions!J893</f>
        <v>0.1139739860159814</v>
      </c>
      <c r="K992" s="39">
        <f>[2]Emissions!K893</f>
        <v>0.1139739860159813</v>
      </c>
      <c r="L992" s="39">
        <f>[2]Emissions!L893</f>
        <v>0.12575832523205499</v>
      </c>
      <c r="M992" s="39">
        <f>[2]Emissions!M893</f>
        <v>0.12904449124925549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7720.8155861875002</v>
      </c>
      <c r="G994" s="39">
        <f>[2]Emissions!G24</f>
        <v>5147.2103907916653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1.2563224038461549</v>
      </c>
      <c r="F997" s="39">
        <f>[2]Emissions!F2067</f>
        <v>1.8406283168762629</v>
      </c>
      <c r="G997" s="39">
        <f>[2]Emissions!G2067</f>
        <v>2.3359484851196211</v>
      </c>
      <c r="H997" s="39">
        <f>[2]Emissions!H2067</f>
        <v>2.485559683527951</v>
      </c>
      <c r="I997" s="39">
        <f>[2]Emissions!I2067</f>
        <v>2.2496024416338152</v>
      </c>
      <c r="J997" s="39">
        <f>[2]Emissions!J2067</f>
        <v>1.665296528603736</v>
      </c>
      <c r="K997" s="39">
        <f>[2]Emissions!K2067</f>
        <v>1.169976360360353</v>
      </c>
      <c r="L997" s="39">
        <f>[2]Emissions!L2067</f>
        <v>1.02036516195199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8161.3248095628842</v>
      </c>
      <c r="F999" s="39">
        <f>[2]Emissions!F1104</f>
        <v>5183.8612973338704</v>
      </c>
      <c r="G999" s="39">
        <f>[2]Emissions!G1104</f>
        <v>6893.9981005171167</v>
      </c>
      <c r="H999" s="39">
        <f>[2]Emissions!H1104</f>
        <v>3147.4000507460969</v>
      </c>
      <c r="I999" s="39">
        <f>[2]Emissions!I1104</f>
        <v>2073.5445189335478</v>
      </c>
      <c r="J999" s="39">
        <f>[2]Emissions!J1104</f>
        <v>1036.7722594667739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92732.650457999567</v>
      </c>
      <c r="G1001" s="39">
        <f>[2]Emissions!G472</f>
        <v>157522.77560249119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4115.8402258447859</v>
      </c>
      <c r="F1003" s="39">
        <f>[2]Emissions!F6</f>
        <v>4417.5919896218429</v>
      </c>
      <c r="G1003" s="39">
        <f>[2]Emissions!G6</f>
        <v>4092.0822433348621</v>
      </c>
      <c r="H1003" s="39">
        <f>[2]Emissions!H6</f>
        <v>2305.7270838658792</v>
      </c>
      <c r="I1003" s="39">
        <f>[2]Emissions!I6</f>
        <v>2310.6104606042231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1477.241135537324</v>
      </c>
      <c r="M1003" s="39">
        <f>[2]Emissions!M6</f>
        <v>1507.4339842897509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0</v>
      </c>
      <c r="K1005" s="39">
        <f>[2]Emissions!K1781</f>
        <v>0</v>
      </c>
      <c r="L1005" s="39">
        <f>[2]Emissions!L1781</f>
        <v>0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685.84613159999992</v>
      </c>
      <c r="G1006" s="39">
        <f>[2]Emissions!G1532</f>
        <v>516.53416541999945</v>
      </c>
      <c r="H1006" s="39">
        <f>[2]Emissions!H1532</f>
        <v>342.92306580000007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2.4667257785000061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44.392449712872057</v>
      </c>
      <c r="I1008" s="39">
        <f>[2]Emissions!I1148</f>
        <v>70.739798728643905</v>
      </c>
      <c r="J1008" s="39">
        <f>[2]Emissions!J1148</f>
        <v>81.632447052667686</v>
      </c>
      <c r="K1008" s="39">
        <f>[2]Emissions!K1148</f>
        <v>103.5437044329683</v>
      </c>
      <c r="L1008" s="39">
        <f>[2]Emissions!L1148</f>
        <v>103.5437044329683</v>
      </c>
      <c r="M1008" s="39">
        <f>[2]Emissions!M1148</f>
        <v>94.105006612447639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716.64660567891042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0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1680.3051405176191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0.62045804195804188</v>
      </c>
      <c r="F1013" s="39">
        <f>[2]Emissions!F2153</f>
        <v>0.31022902097902089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443.90908940797908</v>
      </c>
      <c r="H1014" s="39">
        <f>[2]Emissions!H2146</f>
        <v>366.48652647061289</v>
      </c>
      <c r="I1014" s="39">
        <f>[2]Emissions!I2146</f>
        <v>666.16726117401004</v>
      </c>
      <c r="J1014" s="39">
        <f>[2]Emissions!J2146</f>
        <v>898.30294507824851</v>
      </c>
      <c r="K1014" s="39">
        <f>[2]Emissions!K2146</f>
        <v>900.97120849395162</v>
      </c>
      <c r="L1014" s="39">
        <f>[2]Emissions!L2146</f>
        <v>900.64840470182412</v>
      </c>
      <c r="M1014" s="39">
        <f>[2]Emissions!M2146</f>
        <v>899.74114221157743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4695.7691707917529</v>
      </c>
      <c r="G1017" s="39">
        <f>[2]Emissions!G146</f>
        <v>3130.5127805278348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19341.490013230861</v>
      </c>
      <c r="F1020" s="39">
        <f>[2]Emissions!F433</f>
        <v>20058.363347226579</v>
      </c>
      <c r="G1020" s="39">
        <f>[2]Emissions!G433</f>
        <v>17053.308264580981</v>
      </c>
      <c r="H1020" s="39">
        <f>[2]Emissions!H433</f>
        <v>2562.3986588489838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391.02026494444431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589.41823825136612</v>
      </c>
      <c r="F1023" s="39">
        <f>[2]Emissions!F2078</f>
        <v>294.709119125683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1.2038922180961</v>
      </c>
      <c r="F1025" s="39">
        <f>[2]Emissions!F1384</f>
        <v>34.709535131322433</v>
      </c>
      <c r="G1025" s="39">
        <f>[2]Emissions!G1384</f>
        <v>34.709535131322433</v>
      </c>
      <c r="H1025" s="39">
        <f>[2]Emissions!H1384</f>
        <v>38.848650125758432</v>
      </c>
      <c r="I1025" s="39">
        <f>[2]Emissions!I1384</f>
        <v>38.848650125758432</v>
      </c>
      <c r="J1025" s="39">
        <f>[2]Emissions!J1384</f>
        <v>29.044424829525969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1517.1404055555561</v>
      </c>
      <c r="I1027" s="39">
        <f>[2]Emissions!I1443</f>
        <v>1011.426937037037</v>
      </c>
      <c r="J1027" s="39">
        <f>[2]Emissions!J1443</f>
        <v>505.71346851851831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23.489958835123812</v>
      </c>
      <c r="F1038" s="39">
        <f>[2]Emissions!F1608</f>
        <v>0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19.918590502857139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4658.2007988932482</v>
      </c>
      <c r="F1042" s="39">
        <f>[2]Emissions!F1602</f>
        <v>4270.9271160426606</v>
      </c>
      <c r="G1042" s="39">
        <f>[2]Emissions!G1602</f>
        <v>4270.9271160426606</v>
      </c>
      <c r="H1042" s="39">
        <f>[2]Emissions!H1602</f>
        <v>6121.8004742277608</v>
      </c>
      <c r="I1042" s="39">
        <f>[2]Emissions!I1602</f>
        <v>7450.1012432788993</v>
      </c>
      <c r="J1042" s="39">
        <f>[2]Emissions!J1602</f>
        <v>7709.9106533189906</v>
      </c>
      <c r="K1042" s="39">
        <f>[2]Emissions!K1602</f>
        <v>7966.9251608603336</v>
      </c>
      <c r="L1042" s="39">
        <f>[2]Emissions!L1602</f>
        <v>8275.2859515730252</v>
      </c>
      <c r="M1042" s="39">
        <f>[2]Emissions!M1602</f>
        <v>8641.0179515793934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512.64923257599992</v>
      </c>
      <c r="G1043" s="39">
        <f>[2]Emissions!G1525</f>
        <v>384.48692443199991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8.4539011764705897E-3</v>
      </c>
      <c r="G1044" s="39">
        <f>[2]Emissions!G1518</f>
        <v>6.3404258823529427E-3</v>
      </c>
      <c r="H1044" s="39">
        <f>[2]Emissions!H1518</f>
        <v>4.2269505882352957E-3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14.203561036235101</v>
      </c>
      <c r="F1045" s="39">
        <f>[2]Emissions!F1253</f>
        <v>11.836300863529241</v>
      </c>
      <c r="G1045" s="39">
        <f>[2]Emissions!G1253</f>
        <v>9.4690406908233893</v>
      </c>
      <c r="H1045" s="39">
        <f>[2]Emissions!H1253</f>
        <v>7.1017805181175477</v>
      </c>
      <c r="I1045" s="39">
        <f>[2]Emissions!I1253</f>
        <v>8.5803686901605545</v>
      </c>
      <c r="J1045" s="39">
        <f>[2]Emissions!J1253</f>
        <v>4.2901843450802764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</v>
      </c>
      <c r="L1046" s="39">
        <f>[2]Emissions!L632</f>
        <v>0</v>
      </c>
      <c r="M1046" s="39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-9.7510743016388304E-5</v>
      </c>
      <c r="K1048" s="39">
        <f>[2]Emissions!K339</f>
        <v>-5.3348268944184568E-5</v>
      </c>
      <c r="L1048" s="39">
        <f>[2]Emissions!L339</f>
        <v>0</v>
      </c>
      <c r="M1048" s="39">
        <f>[2]Emissions!M339</f>
        <v>-9.8217342514611154E-5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7478.0068311838204</v>
      </c>
      <c r="F1050" s="39">
        <f>[2]Emissions!F680</f>
        <v>5982.4054649470572</v>
      </c>
      <c r="G1050" s="39">
        <f>[2]Emissions!G680</f>
        <v>4486.804098710295</v>
      </c>
      <c r="H1050" s="39">
        <f>[2]Emissions!H680</f>
        <v>2991.20273247353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64539.578010036254</v>
      </c>
      <c r="F1051" s="39">
        <f>[2]Emissions!F439</f>
        <v>64539.578010036254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2916.5959741227111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1560.472066947108</v>
      </c>
      <c r="J1052" s="39">
        <f>[2]Emissions!J1154</f>
        <v>780.23603347355413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1703.897567710794</v>
      </c>
      <c r="F1053" s="39">
        <f>[2]Emissions!F687</f>
        <v>1648.2074091124571</v>
      </c>
      <c r="G1053" s="39">
        <f>[2]Emissions!G687</f>
        <v>6167.9168291768183</v>
      </c>
      <c r="H1053" s="39">
        <f>[2]Emissions!H687</f>
        <v>6398.5103116211958</v>
      </c>
      <c r="I1053" s="39">
        <f>[2]Emissions!I687</f>
        <v>7453.4212960324576</v>
      </c>
      <c r="J1053" s="39">
        <f>[2]Emissions!J687</f>
        <v>8511.9395331357937</v>
      </c>
      <c r="K1053" s="39">
        <f>[2]Emissions!K687</f>
        <v>8738.3686175523835</v>
      </c>
      <c r="L1053" s="39">
        <f>[2]Emissions!L687</f>
        <v>8432.6650219711992</v>
      </c>
      <c r="M1053" s="39">
        <f>[2]Emissions!M687</f>
        <v>8668.0689019486636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336.6174700113076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953.85453504273505</v>
      </c>
      <c r="I1067" s="39">
        <f>[2]Emissions!I1974</f>
        <v>991.51973635472723</v>
      </c>
      <c r="J1067" s="39">
        <f>[2]Emissions!J1974</f>
        <v>1116.84701399955</v>
      </c>
      <c r="K1067" s="39">
        <f>[2]Emissions!K1974</f>
        <v>1138.497595551657</v>
      </c>
      <c r="L1067" s="39">
        <f>[2]Emissions!L1974</f>
        <v>1141.9354683701911</v>
      </c>
      <c r="M1067" s="39">
        <f>[2]Emissions!M1974</f>
        <v>925.47988924791503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0</v>
      </c>
      <c r="K1069" s="39">
        <f>[2]Emissions!K1835</f>
        <v>611.68971984292943</v>
      </c>
      <c r="L1069" s="39">
        <f>[2]Emissions!L1835</f>
        <v>530.25992813143307</v>
      </c>
      <c r="M1069" s="39">
        <f>[2]Emissions!M1835</f>
        <v>377.12110340620478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8.2715098312908159E-2</v>
      </c>
      <c r="H1070" s="39">
        <f>[2]Emissions!H2060</f>
        <v>0.49641285301527671</v>
      </c>
      <c r="I1070" s="39">
        <f>[2]Emissions!I2060</f>
        <v>2.9429382782438549</v>
      </c>
      <c r="J1070" s="39">
        <f>[2]Emissions!J2060</f>
        <v>12.50190177044686</v>
      </c>
      <c r="K1070" s="39">
        <f>[2]Emissions!K2060</f>
        <v>12.08820401574498</v>
      </c>
      <c r="L1070" s="39">
        <f>[2]Emissions!L2060</f>
        <v>9.6283180570763136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627.91676901362098</v>
      </c>
      <c r="H1073" s="39">
        <f>[2]Emissions!H1614</f>
        <v>98.514781623483998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754.76401663479737</v>
      </c>
      <c r="G1074" s="39">
        <f>[2]Emissions!G1544</f>
        <v>566.07301247609814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0</v>
      </c>
      <c r="F1075" s="39">
        <f>[2]Emissions!F1415</f>
        <v>10883.89862934705</v>
      </c>
      <c r="G1075" s="39">
        <f>[2]Emissions!G1415</f>
        <v>10883.89862934705</v>
      </c>
      <c r="H1075" s="39">
        <f>[2]Emissions!H1415</f>
        <v>10883.89862934705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29.511107398640029</v>
      </c>
      <c r="F1076" s="39">
        <f>[2]Emissions!F1272</f>
        <v>125.53475177043271</v>
      </c>
      <c r="G1076" s="39">
        <f>[2]Emissions!G1272</f>
        <v>195.70033276875779</v>
      </c>
      <c r="H1076" s="39">
        <f>[2]Emissions!H1272</f>
        <v>307.30006464455943</v>
      </c>
      <c r="I1076" s="39">
        <f>[2]Emissions!I1272</f>
        <v>390.45299694239338</v>
      </c>
      <c r="J1076" s="39">
        <f>[2]Emissions!J1272</f>
        <v>471.62719438678238</v>
      </c>
      <c r="K1076" s="39">
        <f>[2]Emissions!K1272</f>
        <v>546.36526857097181</v>
      </c>
      <c r="L1076" s="39">
        <f>[2]Emissions!L1272</f>
        <v>549.76399984151533</v>
      </c>
      <c r="M1076" s="39">
        <f>[2]Emissions!M1272</f>
        <v>552.6577841994125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209.22869843226761</v>
      </c>
      <c r="F1077" s="39">
        <f>[2]Emissions!F1167</f>
        <v>248.3446922569326</v>
      </c>
      <c r="G1077" s="39">
        <f>[2]Emissions!G1167</f>
        <v>345.09782382584621</v>
      </c>
      <c r="H1077" s="39">
        <f>[2]Emissions!H1167</f>
        <v>330.90469321593531</v>
      </c>
      <c r="I1077" s="39">
        <f>[2]Emissions!I1167</f>
        <v>364.1647890521279</v>
      </c>
      <c r="J1077" s="39">
        <f>[2]Emissions!J1167</f>
        <v>401.76458567455649</v>
      </c>
      <c r="K1077" s="39">
        <f>[2]Emissions!K1167</f>
        <v>378.66639259689458</v>
      </c>
      <c r="L1077" s="39">
        <f>[2]Emissions!L1167</f>
        <v>567.55904140714119</v>
      </c>
      <c r="M1077" s="39">
        <f>[2]Emissions!M1167</f>
        <v>372.34709861440149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73.185858433734921</v>
      </c>
      <c r="G1078" s="39">
        <f>[2]Emissions!G1409</f>
        <v>62.120185465472183</v>
      </c>
      <c r="H1078" s="39">
        <f>[2]Emissions!H1409</f>
        <v>73.185858433734921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3.9061938026193452E-10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33157.45321144184</v>
      </c>
      <c r="F1081" s="39">
        <f>[2]Emissions!F1403</f>
        <v>39223.076029136093</v>
      </c>
      <c r="G1081" s="39">
        <f>[2]Emissions!G1403</f>
        <v>42414.647000026162</v>
      </c>
      <c r="H1081" s="39">
        <f>[2]Emissions!H1403</f>
        <v>51701.714564320268</v>
      </c>
      <c r="I1081" s="39">
        <f>[2]Emissions!I1403</f>
        <v>85721.465323947836</v>
      </c>
      <c r="J1081" s="39">
        <f>[2]Emissions!J1403</f>
        <v>102245.9634296736</v>
      </c>
      <c r="K1081" s="39">
        <f>[2]Emissions!K1403</f>
        <v>114251.7256438108</v>
      </c>
      <c r="L1081" s="39">
        <f>[2]Emissions!L1403</f>
        <v>115416.62855014201</v>
      </c>
      <c r="M1081" s="39">
        <f>[2]Emissions!M1403</f>
        <v>116575.11553790219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330.07371813859697</v>
      </c>
      <c r="G1082" s="39">
        <f>[2]Emissions!G1719</f>
        <v>330.07371813859731</v>
      </c>
      <c r="H1082" s="39">
        <f>[2]Emissions!H1719</f>
        <v>1108.085558172502</v>
      </c>
      <c r="I1082" s="39">
        <f>[2]Emissions!I1719</f>
        <v>1257.770194822878</v>
      </c>
      <c r="J1082" s="39">
        <f>[2]Emissions!J1719</f>
        <v>927.69647668427956</v>
      </c>
      <c r="K1082" s="39">
        <f>[2]Emissions!K1719</f>
        <v>1257.811125550485</v>
      </c>
      <c r="L1082" s="39">
        <f>[2]Emissions!L1719</f>
        <v>1257.809736047074</v>
      </c>
      <c r="M1082" s="39">
        <f>[2]Emissions!M1719</f>
        <v>1257.809736047074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66.537985210851772</v>
      </c>
      <c r="F1084" s="39">
        <f>[2]Emissions!F1462</f>
        <v>62.165896707818924</v>
      </c>
      <c r="G1084" s="39">
        <f>[2]Emissions!G1462</f>
        <v>73.34420312812172</v>
      </c>
      <c r="H1084" s="39">
        <f>[2]Emissions!H1462</f>
        <v>100.91398076418641</v>
      </c>
      <c r="I1084" s="39">
        <f>[2]Emissions!I1462</f>
        <v>120.76524077942111</v>
      </c>
      <c r="J1084" s="39">
        <f>[2]Emissions!J1462</f>
        <v>45.303305208857353</v>
      </c>
      <c r="K1084" s="39">
        <f>[2]Emissions!K1462</f>
        <v>287.72374259666401</v>
      </c>
      <c r="L1084" s="39">
        <f>[2]Emissions!L1462</f>
        <v>236.81158351574041</v>
      </c>
      <c r="M1084" s="39">
        <f>[2]Emissions!M1462</f>
        <v>280.59953568440682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3611.2333498437879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93.878782539313164</v>
      </c>
      <c r="G1086" s="39">
        <f>[2]Emissions!G698</f>
        <v>88.215450048783865</v>
      </c>
      <c r="H1086" s="39">
        <f>[2]Emissions!H698</f>
        <v>82.547757794982374</v>
      </c>
      <c r="I1086" s="39">
        <f>[2]Emissions!I698</f>
        <v>76.888785067725223</v>
      </c>
      <c r="J1086" s="39">
        <f>[2]Emissions!J698</f>
        <v>76.888785067725223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2520.5165373985778</v>
      </c>
      <c r="F1090" s="39">
        <f>[2]Emissions!F1656</f>
        <v>901.37677496373021</v>
      </c>
      <c r="G1090" s="39">
        <f>[2]Emissions!G1656</f>
        <v>2520.5165373985778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1570.780083464319</v>
      </c>
      <c r="G1091" s="39">
        <f>[2]Emissions!G1632</f>
        <v>2154.1389053706671</v>
      </c>
      <c r="H1091" s="39">
        <f>[2]Emissions!H1632</f>
        <v>2649.72378802714</v>
      </c>
      <c r="I1091" s="39">
        <f>[2]Emissions!I1632</f>
        <v>3754.2447523570199</v>
      </c>
      <c r="J1091" s="39">
        <f>[2]Emissions!J1632</f>
        <v>1600.1058469863569</v>
      </c>
      <c r="K1091" s="39">
        <f>[2]Emissions!K1632</f>
        <v>1600.1058469863631</v>
      </c>
      <c r="L1091" s="39">
        <f>[2]Emissions!L1632</f>
        <v>386.09236828519653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2.2853560714285709E-2</v>
      </c>
      <c r="F1092" s="39">
        <f>[2]Emissions!F1562</f>
        <v>1.7140170535714289E-2</v>
      </c>
      <c r="G1092" s="39">
        <f>[2]Emissions!G1562</f>
        <v>1.142678035714286E-2</v>
      </c>
      <c r="H1092" s="39">
        <f>[2]Emissions!H1562</f>
        <v>5.7133901785714281E-3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55.116511507691023</v>
      </c>
      <c r="F1093" s="39">
        <f>[2]Emissions!F1492</f>
        <v>77.305453491458763</v>
      </c>
      <c r="G1093" s="39">
        <f>[2]Emissions!G1492</f>
        <v>98.42517382018255</v>
      </c>
      <c r="H1093" s="39">
        <f>[2]Emissions!H1492</f>
        <v>103.2980097332496</v>
      </c>
      <c r="I1093" s="39">
        <f>[2]Emissions!I1492</f>
        <v>47.411581950684578</v>
      </c>
      <c r="J1093" s="39">
        <f>[2]Emissions!J1492</f>
        <v>39.840616074589242</v>
      </c>
      <c r="K1093" s="39">
        <f>[2]Emissions!K1492</f>
        <v>114.9696229560312</v>
      </c>
      <c r="L1093" s="39">
        <f>[2]Emissions!L1492</f>
        <v>122.61055286697891</v>
      </c>
      <c r="M1093" s="39">
        <f>[2]Emissions!M1492</f>
        <v>124.2620705714719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1.0724959052470661E-2</v>
      </c>
      <c r="F1095" s="39">
        <f>[2]Emissions!F991</f>
        <v>4.4116064100119833E-2</v>
      </c>
      <c r="G1095" s="39">
        <f>[2]Emissions!G991</f>
        <v>4.78903694485866E-2</v>
      </c>
      <c r="H1095" s="39">
        <f>[2]Emissions!H991</f>
        <v>6.0104510771759941E-2</v>
      </c>
      <c r="I1095" s="39">
        <f>[2]Emissions!I991</f>
        <v>6.6780384715590682E-2</v>
      </c>
      <c r="J1095" s="39">
        <f>[2]Emissions!J991</f>
        <v>7.4315966500793446E-2</v>
      </c>
      <c r="K1095" s="39">
        <f>[2]Emissions!K991</f>
        <v>7.3878941927109198E-2</v>
      </c>
      <c r="L1095" s="39">
        <f>[2]Emissions!L991</f>
        <v>7.375421735070628E-2</v>
      </c>
      <c r="M1095" s="39">
        <f>[2]Emissions!M991</f>
        <v>7.3594927092146947E-2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0</v>
      </c>
      <c r="I1097" s="39">
        <f>[2]Emissions!I1626</f>
        <v>0</v>
      </c>
      <c r="J1097" s="39">
        <f>[2]Emissions!J1626</f>
        <v>847.66111523370466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351.03014999999999</v>
      </c>
      <c r="F1098" s="39">
        <f>[2]Emissions!F1556</f>
        <v>263.27261249999998</v>
      </c>
      <c r="G1098" s="39">
        <f>[2]Emissions!G1556</f>
        <v>175.515075</v>
      </c>
      <c r="H1098" s="39">
        <f>[2]Emissions!H1556</f>
        <v>166.7393212499999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73.734093485735755</v>
      </c>
      <c r="F1100" s="39">
        <f>[2]Emissions!F985</f>
        <v>303.29794068832382</v>
      </c>
      <c r="G1100" s="39">
        <f>[2]Emissions!G985</f>
        <v>329.24628995903288</v>
      </c>
      <c r="H1100" s="39">
        <f>[2]Emissions!H985</f>
        <v>413.21851155584949</v>
      </c>
      <c r="I1100" s="39">
        <f>[2]Emissions!I985</f>
        <v>459.11514491968592</v>
      </c>
      <c r="J1100" s="39">
        <f>[2]Emissions!J985</f>
        <v>510.92226969295501</v>
      </c>
      <c r="K1100" s="39">
        <f>[2]Emissions!K985</f>
        <v>507.91772574887568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564.31019379474606</v>
      </c>
      <c r="F1101" s="39">
        <f>[2]Emissions!F776</f>
        <v>589.47967225998912</v>
      </c>
      <c r="G1101" s="39">
        <f>[2]Emissions!G776</f>
        <v>3045.3418896376379</v>
      </c>
      <c r="H1101" s="39">
        <f>[2]Emissions!H776</f>
        <v>3324.2100443701338</v>
      </c>
      <c r="I1101" s="39">
        <f>[2]Emissions!I776</f>
        <v>4005.552579851309</v>
      </c>
      <c r="J1101" s="39">
        <f>[2]Emissions!J776</f>
        <v>4480.9116968248654</v>
      </c>
      <c r="K1101" s="39">
        <f>[2]Emissions!K776</f>
        <v>3955.3961867476592</v>
      </c>
      <c r="L1101" s="39">
        <f>[2]Emissions!L776</f>
        <v>4485.3444524310898</v>
      </c>
      <c r="M1101" s="39">
        <f>[2]Emissions!M776</f>
        <v>3892.65431023568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7241.248802202379</v>
      </c>
      <c r="F1104" s="39">
        <f>[2]Emissions!F1620</f>
        <v>4183.6129073987613</v>
      </c>
      <c r="G1104" s="39">
        <f>[2]Emissions!G1620</f>
        <v>3154.0206078491742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19.476355000000002</v>
      </c>
      <c r="F1105" s="39">
        <f>[2]Emissions!F1550</f>
        <v>19.47635499999997</v>
      </c>
      <c r="G1105" s="39">
        <f>[2]Emissions!G1550</f>
        <v>18.502537249999989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277.60525710367028</v>
      </c>
      <c r="F1107" s="39">
        <f>[2]Emissions!F1480</f>
        <v>222.08420568292681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1794.183243342557</v>
      </c>
      <c r="I1108" s="39">
        <f>[2]Emissions!I1421</f>
        <v>4829.8233264635182</v>
      </c>
      <c r="J1108" s="39">
        <f>[2]Emissions!J1421</f>
        <v>7472.3821199069034</v>
      </c>
      <c r="K1108" s="39">
        <f>[2]Emissions!K1421</f>
        <v>7116.6516268304749</v>
      </c>
      <c r="L1108" s="39">
        <f>[2]Emissions!L1421</f>
        <v>6947.9378095886159</v>
      </c>
      <c r="M1108" s="39">
        <f>[2]Emissions!M1421</f>
        <v>6685.7911696934516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15537.497048617101</v>
      </c>
      <c r="F1109" s="39">
        <f>[2]Emissions!F979</f>
        <v>5895.5929514352429</v>
      </c>
      <c r="G1109" s="39">
        <f>[2]Emissions!G979</f>
        <v>1163.808369102765</v>
      </c>
      <c r="H1109" s="39">
        <f>[2]Emissions!H979</f>
        <v>4334.1555675782693</v>
      </c>
      <c r="I1109" s="39">
        <f>[2]Emissions!I979</f>
        <v>3234.90475264016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72.055755922995885</v>
      </c>
      <c r="F1110" s="39">
        <f>[2]Emissions!F857</f>
        <v>651.80870315171455</v>
      </c>
      <c r="G1110" s="39">
        <f>[2]Emissions!G857</f>
        <v>1204.861206364418</v>
      </c>
      <c r="H1110" s="39">
        <f>[2]Emissions!H857</f>
        <v>1132.8054283951169</v>
      </c>
      <c r="I1110" s="39">
        <f>[2]Emissions!I857</f>
        <v>0</v>
      </c>
      <c r="J1110" s="39">
        <f>[2]Emissions!J857</f>
        <v>629.90881735422477</v>
      </c>
      <c r="K1110" s="39">
        <f>[2]Emissions!K857</f>
        <v>1132.805450441422</v>
      </c>
      <c r="L1110" s="39">
        <f>[2]Emissions!L857</f>
        <v>1.651823897255605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488.11237820769497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13.478536020347279</v>
      </c>
      <c r="H1115" s="39">
        <f>[2]Emissions!H1474</f>
        <v>54.938171956021428</v>
      </c>
      <c r="I1115" s="39">
        <f>[2]Emissions!I1474</f>
        <v>23.568475769133201</v>
      </c>
      <c r="J1115" s="39">
        <f>[2]Emissions!J1474</f>
        <v>14.558615568345679</v>
      </c>
      <c r="K1115" s="39">
        <f>[2]Emissions!K1474</f>
        <v>14.558615568345679</v>
      </c>
      <c r="L1115" s="39">
        <f>[2]Emissions!L1474</f>
        <v>6.2629516029864449</v>
      </c>
      <c r="M1115" s="39">
        <f>[2]Emissions!M1474</f>
        <v>12.77270954564967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9907.9248498761244</v>
      </c>
      <c r="F1116" s="39">
        <f>[2]Emissions!F1265</f>
        <v>8256.6040415634361</v>
      </c>
      <c r="G1116" s="39">
        <f>[2]Emissions!G1265</f>
        <v>6605.2832332507496</v>
      </c>
      <c r="H1116" s="39">
        <f>[2]Emissions!H1265</f>
        <v>4953.9624249380586</v>
      </c>
      <c r="I1116" s="39">
        <f>[2]Emissions!I1265</f>
        <v>3302.6416166253748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798.53939960434275</v>
      </c>
      <c r="F1117" s="39">
        <f>[2]Emissions!F1160</f>
        <v>638.83151968347408</v>
      </c>
      <c r="G1117" s="39">
        <f>[2]Emissions!G1160</f>
        <v>479.12363976260531</v>
      </c>
      <c r="H1117" s="39">
        <f>[2]Emissions!H1160</f>
        <v>319.41575984173699</v>
      </c>
      <c r="I1117" s="39">
        <f>[2]Emissions!I1160</f>
        <v>218.33731376702221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117.58378117857529</v>
      </c>
      <c r="F1118" s="39">
        <f>[2]Emissions!F973</f>
        <v>0</v>
      </c>
      <c r="G1118" s="39">
        <f>[2]Emissions!G973</f>
        <v>117.58378117857529</v>
      </c>
      <c r="H1118" s="39">
        <f>[2]Emissions!H973</f>
        <v>29.233344449923852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66.776261865875568</v>
      </c>
      <c r="H1120" s="39">
        <f>[2]Emissions!H722</f>
        <v>589.53633640559042</v>
      </c>
      <c r="I1120" s="39">
        <f>[2]Emissions!I722</f>
        <v>966.34704545543343</v>
      </c>
      <c r="J1120" s="39">
        <f>[2]Emissions!J722</f>
        <v>1256.6448996423301</v>
      </c>
      <c r="K1120" s="39">
        <f>[2]Emissions!K722</f>
        <v>1256.644899642343</v>
      </c>
      <c r="L1120" s="39">
        <f>[2]Emissions!L722</f>
        <v>1369.456784533674</v>
      </c>
      <c r="M1120" s="39">
        <f>[2]Emissions!M722</f>
        <v>1491.892056366353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0</v>
      </c>
      <c r="F1123" s="39">
        <f>[2]Emissions!F1580</f>
        <v>441.08449097690908</v>
      </c>
      <c r="G1123" s="39">
        <f>[2]Emissions!G1580</f>
        <v>577.4022539843894</v>
      </c>
      <c r="H1123" s="39">
        <f>[2]Emissions!H1580</f>
        <v>776.60388303438685</v>
      </c>
      <c r="I1123" s="39">
        <f>[2]Emissions!I1580</f>
        <v>935.29345001467425</v>
      </c>
      <c r="J1123" s="39">
        <f>[2]Emissions!J1580</f>
        <v>1209.6937628138769</v>
      </c>
      <c r="K1123" s="39">
        <f>[2]Emissions!K1580</f>
        <v>1215.856353681045</v>
      </c>
      <c r="L1123" s="39">
        <f>[2]Emissions!L1580</f>
        <v>1217.615003049762</v>
      </c>
      <c r="M1123" s="39">
        <f>[2]Emissions!M1580</f>
        <v>1219.373056797481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0</v>
      </c>
      <c r="F1124" s="39">
        <f>[2]Emissions!F1259</f>
        <v>0</v>
      </c>
      <c r="G1124" s="39">
        <f>[2]Emissions!G1259</f>
        <v>0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57166.349447100009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4073.592668512104</v>
      </c>
      <c r="F1127" s="39">
        <f>[2]Emissions!F1574</f>
        <v>3055.19450138408</v>
      </c>
      <c r="G1127" s="39">
        <f>[2]Emissions!G1574</f>
        <v>2036.796334256052</v>
      </c>
      <c r="H1127" s="39">
        <f>[2]Emissions!H1574</f>
        <v>1018.398167128026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8728.521269753086</v>
      </c>
      <c r="F1128" s="39">
        <f>[2]Emissions!F1468</f>
        <v>7273.7677247942374</v>
      </c>
      <c r="G1128" s="39">
        <f>[2]Emissions!G1468</f>
        <v>5819.0141798353916</v>
      </c>
      <c r="H1128" s="39">
        <f>[2]Emissions!H1468</f>
        <v>4364.260634876543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55856.256742804893</v>
      </c>
      <c r="F1131" s="39">
        <f>[2]Emissions!F770</f>
        <v>47239.367848181348</v>
      </c>
      <c r="G1131" s="39">
        <f>[2]Emissions!G770</f>
        <v>43539.986318647847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73.139617161445599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2121.2727218888881</v>
      </c>
      <c r="F1136" s="39">
        <f>[2]Emissions!F1568</f>
        <v>1590.954541416666</v>
      </c>
      <c r="G1136" s="39">
        <f>[2]Emissions!G1568</f>
        <v>1590.954541416666</v>
      </c>
      <c r="H1136" s="39">
        <f>[2]Emissions!H1568</f>
        <v>530.31818047222214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845.85628536584989</v>
      </c>
      <c r="F1137" s="39">
        <f>[2]Emissions!F1498</f>
        <v>676.68502829268311</v>
      </c>
      <c r="G1137" s="39">
        <f>[2]Emissions!G1498</f>
        <v>507.51377121951231</v>
      </c>
      <c r="H1137" s="39">
        <f>[2]Emissions!H1498</f>
        <v>338.34251414634161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3446.0099859095249</v>
      </c>
      <c r="F1138" s="39">
        <f>[2]Emissions!F1396</f>
        <v>3999.7618414136941</v>
      </c>
      <c r="G1138" s="39">
        <f>[2]Emissions!G1396</f>
        <v>2961.2365154622971</v>
      </c>
      <c r="H1138" s="39">
        <f>[2]Emissions!H1396</f>
        <v>2587.517506489246</v>
      </c>
      <c r="I1138" s="39">
        <f>[2]Emissions!I1396</f>
        <v>0</v>
      </c>
      <c r="J1138" s="39">
        <f>[2]Emissions!J1396</f>
        <v>0</v>
      </c>
      <c r="K1138" s="39">
        <f>[2]Emissions!K1396</f>
        <v>84.20178892250081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-863.01514879552849</v>
      </c>
      <c r="L1139" s="39">
        <f>[2]Emissions!L997</f>
        <v>-373.27765717642302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752.34103561318034</v>
      </c>
      <c r="F1141" s="39">
        <f>[2]Emissions!F788</f>
        <v>3935.5932503407689</v>
      </c>
      <c r="G1141" s="39">
        <f>[2]Emissions!G788</f>
        <v>6078.5126577841966</v>
      </c>
      <c r="H1141" s="39">
        <f>[2]Emissions!H788</f>
        <v>10627.944209110779</v>
      </c>
      <c r="I1141" s="39">
        <f>[2]Emissions!I788</f>
        <v>14253.33894192626</v>
      </c>
      <c r="J1141" s="39">
        <f>[2]Emissions!J788</f>
        <v>15761.7087900893</v>
      </c>
      <c r="K1141" s="39">
        <f>[2]Emissions!K788</f>
        <v>16170.009193431541</v>
      </c>
      <c r="L1141" s="39">
        <f>[2]Emissions!L788</f>
        <v>16170.009193431541</v>
      </c>
      <c r="M1141" s="39">
        <f>[2]Emissions!M788</f>
        <v>16185.700803878421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0.49712414564552282</v>
      </c>
      <c r="F1142" s="39">
        <f>[2]Emissions!F764</f>
        <v>4.4878355415319078</v>
      </c>
      <c r="G1142" s="39">
        <f>[2]Emissions!G764</f>
        <v>8.2918714734331491</v>
      </c>
      <c r="H1142" s="39">
        <f>[2]Emissions!H764</f>
        <v>191.7541932937051</v>
      </c>
      <c r="I1142" s="39">
        <f>[2]Emissions!I764</f>
        <v>316.62996514553481</v>
      </c>
      <c r="J1142" s="39">
        <f>[2]Emissions!J764</f>
        <v>325.952309779426</v>
      </c>
      <c r="K1142" s="39">
        <f>[2]Emissions!K764</f>
        <v>329.41398312530509</v>
      </c>
      <c r="L1142" s="39">
        <f>[2]Emissions!L764</f>
        <v>354.93947610400261</v>
      </c>
      <c r="M1142" s="39">
        <f>[2]Emissions!M764</f>
        <v>364.48285066087129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1574.4110694078511</v>
      </c>
      <c r="F1143" s="39">
        <f>[2]Emissions!F746</f>
        <v>7671.2163796058448</v>
      </c>
      <c r="G1143" s="39">
        <f>[2]Emissions!G746</f>
        <v>11583.417201263101</v>
      </c>
      <c r="H1143" s="39">
        <f>[2]Emissions!H746</f>
        <v>20464.424416747439</v>
      </c>
      <c r="I1143" s="39">
        <f>[2]Emissions!I746</f>
        <v>29193.232232957602</v>
      </c>
      <c r="J1143" s="39">
        <f>[2]Emissions!J746</f>
        <v>32351.803876620539</v>
      </c>
      <c r="K1143" s="39">
        <f>[2]Emissions!K746</f>
        <v>33206.79715142215</v>
      </c>
      <c r="L1143" s="39">
        <f>[2]Emissions!L746</f>
        <v>33206.79715142215</v>
      </c>
      <c r="M1143" s="39">
        <f>[2]Emissions!M746</f>
        <v>33566.499081221977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8492.3044771347413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179398.018505138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</v>
      </c>
      <c r="F1147" s="39">
        <f>[2]Emissions!F704</f>
        <v>1691.8783183049079</v>
      </c>
      <c r="G1147" s="39">
        <f>[2]Emissions!G704</f>
        <v>1268.9087387287241</v>
      </c>
      <c r="H1147" s="39">
        <f>[2]Emissions!H704</f>
        <v>845.93915915248397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1071.761765939149</v>
      </c>
      <c r="F1148" s="39">
        <f>[2]Emissions!F1321</f>
        <v>0</v>
      </c>
      <c r="G1148" s="39">
        <f>[2]Emissions!G1321</f>
        <v>1467.2451309383259</v>
      </c>
      <c r="H1148" s="39">
        <f>[2]Emissions!H1321</f>
        <v>1755.946069218418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10.864910293731009</v>
      </c>
      <c r="I1149" s="39">
        <f>[2]Emissions!I1035</f>
        <v>10.86491029350314</v>
      </c>
      <c r="J1149" s="39">
        <f>[2]Emissions!J1035</f>
        <v>79.257785410423438</v>
      </c>
      <c r="K1149" s="39">
        <f>[2]Emissions!K1035</f>
        <v>460.30380533387199</v>
      </c>
      <c r="L1149" s="39">
        <f>[2]Emissions!L1035</f>
        <v>2880.8352685493951</v>
      </c>
      <c r="M1149" s="39">
        <f>[2]Emissions!M1035</f>
        <v>3684.162488974137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1030.174040609128</v>
      </c>
      <c r="F1151" s="39">
        <f>[2]Emissions!F1113</f>
        <v>5895.5583028999372</v>
      </c>
      <c r="G1151" s="39">
        <f>[2]Emissions!G1113</f>
        <v>9470.7041337503979</v>
      </c>
      <c r="H1151" s="39">
        <f>[2]Emissions!H1113</f>
        <v>14492.91057200718</v>
      </c>
      <c r="I1151" s="39">
        <f>[2]Emissions!I1113</f>
        <v>16039.237804767399</v>
      </c>
      <c r="J1151" s="39">
        <f>[2]Emissions!J1113</f>
        <v>19542.541562853901</v>
      </c>
      <c r="K1151" s="39">
        <f>[2]Emissions!K1113</f>
        <v>22459.7724418502</v>
      </c>
      <c r="L1151" s="39">
        <f>[2]Emissions!L1113</f>
        <v>22725.561745290412</v>
      </c>
      <c r="M1151" s="39">
        <f>[2]Emissions!M1113</f>
        <v>23724.303756272941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8.9987274959017814E-7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1.1640817901234571E-2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11.6741409136635</v>
      </c>
      <c r="F1155" s="39">
        <f>[2]Emissions!F1074</f>
        <v>13.41890819672135</v>
      </c>
      <c r="G1155" s="39">
        <f>[2]Emissions!G1074</f>
        <v>3.56461073025342</v>
      </c>
      <c r="H1155" s="39">
        <f>[2]Emissions!H1074</f>
        <v>6.592461830849321</v>
      </c>
      <c r="I1155" s="39">
        <f>[2]Emissions!I1074</f>
        <v>3.3547270491802599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0</v>
      </c>
      <c r="L1157" s="39">
        <f>[2]Emissions!L635</f>
        <v>0</v>
      </c>
      <c r="M1157" s="39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0.31881775763131598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0</v>
      </c>
      <c r="M1163" s="39">
        <f>[2]Emissions!M326</f>
        <v>0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159.22973771848731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307.13554004267343</v>
      </c>
      <c r="J1165" s="39">
        <f>[2]Emissions!J555</f>
        <v>81.390918111308437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15663.295522865539</v>
      </c>
      <c r="F1169" s="39">
        <f>[2]Emissions!F392</f>
        <v>11057.85168</v>
      </c>
      <c r="G1169" s="39">
        <f>[2]Emissions!G392</f>
        <v>8293.3887599999998</v>
      </c>
      <c r="H1169" s="39">
        <f>[2]Emissions!H392</f>
        <v>5528.9258399999999</v>
      </c>
      <c r="I1169" s="39">
        <f>[2]Emissions!I392</f>
        <v>2764.462919999999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55039.618452270748</v>
      </c>
      <c r="F1170" s="39">
        <f>[2]Emissions!F538</f>
        <v>46853.047000305509</v>
      </c>
      <c r="G1170" s="39">
        <f>[2]Emissions!G538</f>
        <v>38061.741531331543</v>
      </c>
      <c r="H1170" s="39">
        <f>[2]Emissions!H538</f>
        <v>55039.618452270748</v>
      </c>
      <c r="I1170" s="39">
        <f>[2]Emissions!I538</f>
        <v>55039.618452270741</v>
      </c>
      <c r="J1170" s="39">
        <f>[2]Emissions!J538</f>
        <v>55039.618452270748</v>
      </c>
      <c r="K1170" s="39">
        <f>[2]Emissions!K538</f>
        <v>6465.4976963744866</v>
      </c>
      <c r="L1170" s="39">
        <f>[2]Emissions!L538</f>
        <v>22803.076939822971</v>
      </c>
      <c r="M1170" s="39">
        <f>[2]Emissions!M538</f>
        <v>22803.076939822971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53793.73504898783</v>
      </c>
      <c r="F1172" s="39">
        <f>[2]Emissions!F499</f>
        <v>39371.412830629153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13798.60612778223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163579.1208654549</v>
      </c>
      <c r="F1173" s="39">
        <f>[2]Emissions!F408</f>
        <v>84260.771438999989</v>
      </c>
      <c r="G1173" s="39">
        <f>[2]Emissions!G408</f>
        <v>87421.675436868754</v>
      </c>
      <c r="H1173" s="39">
        <f>[2]Emissions!H408</f>
        <v>42130.385719499987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21020.135850428382</v>
      </c>
      <c r="F1177" s="39">
        <f>[2]Emissions!F241</f>
        <v>15870.507604914241</v>
      </c>
      <c r="G1177" s="39">
        <f>[2]Emissions!G241</f>
        <v>16293.47620536282</v>
      </c>
      <c r="H1177" s="39">
        <f>[2]Emissions!H241</f>
        <v>23186.635787470041</v>
      </c>
      <c r="I1177" s="39">
        <f>[2]Emissions!I241</f>
        <v>23381.8578856395</v>
      </c>
      <c r="J1177" s="39">
        <f>[2]Emissions!J241</f>
        <v>18413.25686643006</v>
      </c>
      <c r="K1177" s="39">
        <f>[2]Emissions!K241</f>
        <v>8412.6009644027436</v>
      </c>
      <c r="L1177" s="39">
        <f>[2]Emissions!L241</f>
        <v>0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</v>
      </c>
      <c r="F1178" s="39">
        <f>[2]Emissions!F55</f>
        <v>42368.25173887275</v>
      </c>
      <c r="G1178" s="39">
        <f>[2]Emissions!G55</f>
        <v>48184.852850796276</v>
      </c>
      <c r="H1178" s="39">
        <f>[2]Emissions!H55</f>
        <v>48649.76600901135</v>
      </c>
      <c r="I1178" s="39">
        <f>[2]Emissions!I55</f>
        <v>50369.13468647682</v>
      </c>
      <c r="J1178" s="39">
        <f>[2]Emissions!J55</f>
        <v>51798.328048625743</v>
      </c>
      <c r="K1178" s="39">
        <f>[2]Emissions!K55</f>
        <v>52895.48832909987</v>
      </c>
      <c r="L1178" s="39">
        <f>[2]Emissions!L55</f>
        <v>53808.317605122327</v>
      </c>
      <c r="M1178" s="39">
        <f>[2]Emissions!M55</f>
        <v>54465.277787858737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0</v>
      </c>
      <c r="J1188" s="39">
        <f>[2]Emissions!J618</f>
        <v>3.5563412091964638E-4</v>
      </c>
      <c r="K1188" s="39">
        <f>[2]Emissions!K618</f>
        <v>2.6792397844539102E-3</v>
      </c>
      <c r="L1188" s="39">
        <f>[2]Emissions!L618</f>
        <v>2.6792397844539102E-3</v>
      </c>
      <c r="M1188" s="39">
        <f>[2]Emissions!M618</f>
        <v>2.4971551145430509E-3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0.2609324525078488</v>
      </c>
      <c r="L1203" s="39">
        <f>[2]Emissions!L391</f>
        <v>1.7349120782258101</v>
      </c>
      <c r="M1203" s="39">
        <f>[2]Emissions!M391</f>
        <v>3.7465902723081852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63.908920096226453</v>
      </c>
      <c r="F1207" s="39">
        <f>[2]Emissions!F1073</f>
        <v>2519.437163454651</v>
      </c>
      <c r="G1207" s="39">
        <f>[2]Emissions!G1073</f>
        <v>4647.6257668351891</v>
      </c>
      <c r="H1207" s="39">
        <f>[2]Emissions!H1073</f>
        <v>7250.8102230380346</v>
      </c>
      <c r="I1207" s="39">
        <f>[2]Emissions!I1073</f>
        <v>9460.8447454993184</v>
      </c>
      <c r="J1207" s="39">
        <f>[2]Emissions!J1073</f>
        <v>9853.1241881200549</v>
      </c>
      <c r="K1207" s="39">
        <f>[2]Emissions!K1073</f>
        <v>10397.904388578199</v>
      </c>
      <c r="L1207" s="39">
        <f>[2]Emissions!L1073</f>
        <v>11020.61307906096</v>
      </c>
      <c r="M1207" s="39">
        <f>[2]Emissions!M1073</f>
        <v>11706.28307297267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8.5832495937465207</v>
      </c>
      <c r="F1208" s="39">
        <f>[2]Emissions!F1320</f>
        <v>0</v>
      </c>
      <c r="G1208" s="39">
        <f>[2]Emissions!G1320</f>
        <v>11.750494908742599</v>
      </c>
      <c r="H1208" s="39">
        <f>[2]Emissions!H1320</f>
        <v>14.062568626949419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1406.8720843060539</v>
      </c>
      <c r="F1209" s="39">
        <f>[2]Emissions!F385</f>
        <v>721.90683070757029</v>
      </c>
      <c r="G1209" s="39">
        <f>[2]Emissions!G385</f>
        <v>891.01000839797348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401.68298115828412</v>
      </c>
      <c r="J1213" s="39">
        <f>[2]Emissions!J2227</f>
        <v>269.29172730252589</v>
      </c>
      <c r="K1213" s="39">
        <f>[2]Emissions!K2227</f>
        <v>125.2049813663735</v>
      </c>
      <c r="L1213" s="39">
        <f>[2]Emissions!L2227</f>
        <v>91.787285157549604</v>
      </c>
      <c r="M1213" s="39">
        <f>[2]Emissions!M2227</f>
        <v>23.289582760940231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14.86492801118912</v>
      </c>
      <c r="K1215" s="39">
        <f>[2]Emissions!K2213</f>
        <v>14.86492801118912</v>
      </c>
      <c r="L1215" s="39">
        <f>[2]Emissions!L2213</f>
        <v>14.86492801118912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5488.5347974468523</v>
      </c>
      <c r="F1217" s="39">
        <f>[2]Emissions!F2140</f>
        <v>2744.2673987234261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30231.039905233101</v>
      </c>
      <c r="F1218" s="39">
        <f>[2]Emissions!F2133</f>
        <v>121382.8806816643</v>
      </c>
      <c r="G1218" s="39">
        <f>[2]Emissions!G2133</f>
        <v>214261.71086045919</v>
      </c>
      <c r="H1218" s="39">
        <f>[2]Emissions!H2133</f>
        <v>240878.80125167029</v>
      </c>
      <c r="I1218" s="39">
        <f>[2]Emissions!I2133</f>
        <v>149726.96047523909</v>
      </c>
      <c r="J1218" s="39">
        <f>[2]Emissions!J2133</f>
        <v>56848.130296444237</v>
      </c>
      <c r="K1218" s="39">
        <f>[2]Emissions!K2133</f>
        <v>0</v>
      </c>
      <c r="L1218" s="39">
        <f>[2]Emissions!L2133</f>
        <v>0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4.6058974755747144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6477.8103997706412</v>
      </c>
      <c r="I1220" s="39">
        <f>[2]Emissions!I2119</f>
        <v>37128.303459277362</v>
      </c>
      <c r="J1220" s="39">
        <f>[2]Emissions!J2119</f>
        <v>84790.818212177954</v>
      </c>
      <c r="K1220" s="39">
        <f>[2]Emissions!K2119</f>
        <v>120688.7187180332</v>
      </c>
      <c r="L1220" s="39">
        <f>[2]Emissions!L2119</f>
        <v>155301.93447610669</v>
      </c>
      <c r="M1220" s="39">
        <f>[2]Emissions!M2119</f>
        <v>167842.03089903609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0.46604368932038831</v>
      </c>
      <c r="F1221" s="39">
        <f>[2]Emissions!F2098</f>
        <v>0.23302184466019399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1.2915309071035039</v>
      </c>
      <c r="F1222" s="39">
        <f>[2]Emissions!F1112</f>
        <v>7.3912712441518336</v>
      </c>
      <c r="G1222" s="39">
        <f>[2]Emissions!G1112</f>
        <v>11.8734375150233</v>
      </c>
      <c r="H1222" s="39">
        <f>[2]Emissions!H1112</f>
        <v>18.16978607475556</v>
      </c>
      <c r="I1222" s="39">
        <f>[2]Emissions!I1112</f>
        <v>20.108419096827031</v>
      </c>
      <c r="J1222" s="39">
        <f>[2]Emissions!J1112</f>
        <v>24.50051684165588</v>
      </c>
      <c r="K1222" s="39">
        <f>[2]Emissions!K1112</f>
        <v>28.157854043778212</v>
      </c>
      <c r="L1222" s="39">
        <f>[2]Emissions!L1112</f>
        <v>28.491074535305611</v>
      </c>
      <c r="M1222" s="39">
        <f>[2]Emissions!M1112</f>
        <v>29.74319905461881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123807.7644128269</v>
      </c>
      <c r="J1224" s="39">
        <f>[2]Emissions!J1973</f>
        <v>139456.96381474371</v>
      </c>
      <c r="K1224" s="39">
        <f>[2]Emissions!K1973</f>
        <v>142160.39976455021</v>
      </c>
      <c r="L1224" s="39">
        <f>[2]Emissions!L1973</f>
        <v>142589.67548382451</v>
      </c>
      <c r="M1224" s="39">
        <f>[2]Emissions!M1973</f>
        <v>115561.588837423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104.4633879439864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2441.1077836098252</v>
      </c>
      <c r="G1229" s="39">
        <f>[2]Emissions!G2345</f>
        <v>3134.2135463403379</v>
      </c>
      <c r="H1229" s="39">
        <f>[2]Emissions!H2345</f>
        <v>6687.1453767585836</v>
      </c>
      <c r="I1229" s="39">
        <f>[2]Emissions!I2345</f>
        <v>11126.297525792441</v>
      </c>
      <c r="J1229" s="39">
        <f>[2]Emissions!J2345</f>
        <v>21242.381075363272</v>
      </c>
      <c r="K1229" s="39">
        <f>[2]Emissions!K2345</f>
        <v>20549.275312632759</v>
      </c>
      <c r="L1229" s="39">
        <f>[2]Emissions!L2345</f>
        <v>16996.34348221451</v>
      </c>
      <c r="M1229" s="39">
        <f>[2]Emissions!M2345</f>
        <v>15012.13451554436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182.62793998659569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5903.299042511886</v>
      </c>
      <c r="M1231" s="39">
        <f>[2]Emissions!M2271</f>
        <v>11321.48522183786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10.09813491903421</v>
      </c>
      <c r="H1232" s="39">
        <f>[2]Emissions!H2059</f>
        <v>60.603735805615031</v>
      </c>
      <c r="I1232" s="39">
        <f>[2]Emissions!I2059</f>
        <v>359.28371480227071</v>
      </c>
      <c r="J1232" s="39">
        <f>[2]Emissions!J2059</f>
        <v>1526.2738411420551</v>
      </c>
      <c r="K1232" s="39">
        <f>[2]Emissions!K2059</f>
        <v>1475.768240255532</v>
      </c>
      <c r="L1232" s="39">
        <f>[2]Emissions!L2059</f>
        <v>1175.4571628014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4.2897490599102509E-10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1.69320987654321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0.45638455999999988</v>
      </c>
      <c r="F1237" s="39">
        <f>[2]Emissions!F59</f>
        <v>0.34228841999999993</v>
      </c>
      <c r="G1237" s="39">
        <f>[2]Emissions!G59</f>
        <v>0.22819228</v>
      </c>
      <c r="H1237" s="39">
        <f>[2]Emissions!H59</f>
        <v>0.11409614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242.1972032528202</v>
      </c>
      <c r="H1241" s="39">
        <f>[2]Emissions!H819</f>
        <v>242.1972032528202</v>
      </c>
      <c r="I1241" s="39">
        <f>[2]Emissions!I819</f>
        <v>242.1972032528202</v>
      </c>
      <c r="J1241" s="39">
        <f>[2]Emissions!J819</f>
        <v>242.19720325282029</v>
      </c>
      <c r="K1241" s="39">
        <f>[2]Emissions!K819</f>
        <v>25.638872551087619</v>
      </c>
      <c r="L1241" s="39">
        <f>[2]Emissions!L819</f>
        <v>242.1972032528202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310.59306647470908</v>
      </c>
      <c r="I1242" s="39">
        <f>[2]Emissions!I380</f>
        <v>369.19553184729568</v>
      </c>
      <c r="J1242" s="39">
        <f>[2]Emissions!J380</f>
        <v>369.19553184729568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83105.252221700168</v>
      </c>
      <c r="G1245" s="39">
        <f>[2]Emissions!G2281</f>
        <v>136092.70385870131</v>
      </c>
      <c r="H1245" s="39">
        <f>[2]Emissions!H2281</f>
        <v>146143.48380284809</v>
      </c>
      <c r="I1245" s="39">
        <f>[2]Emissions!I2281</f>
        <v>137056.62264192279</v>
      </c>
      <c r="J1245" s="39">
        <f>[2]Emissions!J2281</f>
        <v>133841.7201174607</v>
      </c>
      <c r="K1245" s="39">
        <f>[2]Emissions!K2281</f>
        <v>94690.260426934736</v>
      </c>
      <c r="L1245" s="39">
        <f>[2]Emissions!L2281</f>
        <v>84639.480482787883</v>
      </c>
      <c r="M1245" s="39">
        <f>[2]Emissions!M2281</f>
        <v>17162.244160900758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408040.74454706529</v>
      </c>
      <c r="I1246" s="39">
        <f>[2]Emissions!I2173</f>
        <v>384986.04605822102</v>
      </c>
      <c r="J1246" s="39">
        <f>[2]Emissions!J2173</f>
        <v>381854.12171964988</v>
      </c>
      <c r="K1246" s="39">
        <f>[2]Emissions!K2173</f>
        <v>370951.54065290908</v>
      </c>
      <c r="L1246" s="39">
        <f>[2]Emissions!L2173</f>
        <v>344323.84100649907</v>
      </c>
      <c r="M1246" s="39">
        <f>[2]Emissions!M2173</f>
        <v>115631.3288490175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0</v>
      </c>
      <c r="F1248" s="39">
        <f>[2]Emissions!F1746</f>
        <v>258.50435203463502</v>
      </c>
      <c r="G1248" s="39">
        <f>[2]Emissions!G1746</f>
        <v>327.37380335365322</v>
      </c>
      <c r="H1248" s="39">
        <f>[2]Emissions!H1746</f>
        <v>375.95348096005267</v>
      </c>
      <c r="I1248" s="39">
        <f>[2]Emissions!I1746</f>
        <v>375.95348096005267</v>
      </c>
      <c r="J1248" s="39">
        <f>[2]Emissions!J1746</f>
        <v>399.72473701863368</v>
      </c>
      <c r="K1248" s="39">
        <f>[2]Emissions!K1746</f>
        <v>365.68952906538351</v>
      </c>
      <c r="L1248" s="39">
        <f>[2]Emissions!L1746</f>
        <v>372.03745346751492</v>
      </c>
      <c r="M1248" s="39">
        <f>[2]Emissions!M1746</f>
        <v>384.38267117721608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243.4562285676848</v>
      </c>
      <c r="F1250" s="39">
        <f>[2]Emissions!F1239</f>
        <v>302.16300346365352</v>
      </c>
      <c r="G1250" s="39">
        <f>[2]Emissions!G1239</f>
        <v>338.25371601519458</v>
      </c>
      <c r="H1250" s="39">
        <f>[2]Emissions!H1239</f>
        <v>412.08892249334173</v>
      </c>
      <c r="I1250" s="39">
        <f>[2]Emissions!I1239</f>
        <v>436.34004563348748</v>
      </c>
      <c r="J1250" s="39">
        <f>[2]Emissions!J1239</f>
        <v>481.46116278529479</v>
      </c>
      <c r="K1250" s="39">
        <f>[2]Emissions!K1239</f>
        <v>485.02547833943993</v>
      </c>
      <c r="L1250" s="39">
        <f>[2]Emissions!L1239</f>
        <v>489.20045732157172</v>
      </c>
      <c r="M1250" s="39">
        <f>[2]Emissions!M1239</f>
        <v>494.36763715203068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6315.4454092406013</v>
      </c>
      <c r="F1251" s="39">
        <f>[2]Emissions!F658</f>
        <v>5528.1194849916001</v>
      </c>
      <c r="G1251" s="39">
        <f>[2]Emissions!G658</f>
        <v>0</v>
      </c>
      <c r="H1251" s="39">
        <f>[2]Emissions!H658</f>
        <v>5808.1100798379866</v>
      </c>
      <c r="I1251" s="39">
        <f>[2]Emissions!I658</f>
        <v>11038.1343676795</v>
      </c>
      <c r="J1251" s="39">
        <f>[2]Emissions!J658</f>
        <v>3790.6601364348389</v>
      </c>
      <c r="K1251" s="39">
        <f>[2]Emissions!K658</f>
        <v>3300.1619041459062</v>
      </c>
      <c r="L1251" s="39">
        <f>[2]Emissions!L658</f>
        <v>3790.6309911157341</v>
      </c>
      <c r="M1251" s="39">
        <f>[2]Emissions!M658</f>
        <v>3946.3615085267852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1.726327726244415</v>
      </c>
      <c r="F1252" s="39">
        <f>[2]Emissions!F54</f>
        <v>1.88219748739314</v>
      </c>
      <c r="G1252" s="39">
        <f>[2]Emissions!G54</f>
        <v>1.9925751867217869</v>
      </c>
      <c r="H1252" s="39">
        <f>[2]Emissions!H54</f>
        <v>2.299801000483884</v>
      </c>
      <c r="I1252" s="39">
        <f>[2]Emissions!I54</f>
        <v>2.4450680280795818</v>
      </c>
      <c r="J1252" s="39">
        <f>[2]Emissions!J54</f>
        <v>2.5837121409162922</v>
      </c>
      <c r="K1252" s="39">
        <f>[2]Emissions!K54</f>
        <v>2.7130226671157391</v>
      </c>
      <c r="L1252" s="39">
        <f>[2]Emissions!L54</f>
        <v>2.8400347804814552</v>
      </c>
      <c r="M1252" s="39">
        <f>[2]Emissions!M54</f>
        <v>2.9606391630846352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4.4162474291547377E-5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1933.4492231853569</v>
      </c>
      <c r="J1255" s="39">
        <f>[2]Emissions!J666</f>
        <v>2150.3200909107009</v>
      </c>
      <c r="K1255" s="39">
        <f>[2]Emissions!K666</f>
        <v>0</v>
      </c>
      <c r="L1255" s="39">
        <f>[2]Emissions!L666</f>
        <v>0</v>
      </c>
      <c r="M1255" s="39">
        <f>[2]Emissions!M666</f>
        <v>15.03850744066205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212.1946290889048</v>
      </c>
      <c r="F1256" s="39">
        <f>[2]Emissions!F375</f>
        <v>102.84130589868199</v>
      </c>
      <c r="G1256" s="39">
        <f>[2]Emissions!G375</f>
        <v>0</v>
      </c>
      <c r="H1256" s="39">
        <f>[2]Emissions!H375</f>
        <v>64.264659095496896</v>
      </c>
      <c r="I1256" s="39">
        <f>[2]Emissions!I375</f>
        <v>76.390066472005742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4.4008769627195523</v>
      </c>
      <c r="F1257" s="39">
        <f>[2]Emissions!F132</f>
        <v>5.1278568820803976</v>
      </c>
      <c r="G1257" s="39">
        <f>[2]Emissions!G132</f>
        <v>5.4823725323919703</v>
      </c>
      <c r="H1257" s="39">
        <f>[2]Emissions!H132</f>
        <v>1.55681035965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1595.7113055419791</v>
      </c>
      <c r="G1258" s="39">
        <f>[2]Emissions!G518</f>
        <v>1595.711305541975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20524.308731228881</v>
      </c>
      <c r="F1259" s="39">
        <f>[2]Emissions!F2112</f>
        <v>51803.493525527621</v>
      </c>
      <c r="G1259" s="39">
        <f>[2]Emissions!G2112</f>
        <v>71553.928921307015</v>
      </c>
      <c r="H1259" s="39">
        <f>[2]Emissions!H2112</f>
        <v>53806.252263536357</v>
      </c>
      <c r="I1259" s="39">
        <f>[2]Emissions!I2112</f>
        <v>26962.317039186859</v>
      </c>
      <c r="J1259" s="39">
        <f>[2]Emissions!J2112</f>
        <v>7211.8816434072851</v>
      </c>
      <c r="K1259" s="39">
        <f>[2]Emissions!K2112</f>
        <v>3904.1218122627579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0.18486861708333341</v>
      </c>
      <c r="F1260" s="39">
        <f>[2]Emissions!F1776</f>
        <v>1.283196925190524</v>
      </c>
      <c r="G1260" s="39">
        <f>[2]Emissions!G1776</f>
        <v>0.8554646167936828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0</v>
      </c>
      <c r="F1262" s="39">
        <f>[2]Emissions!F1363</f>
        <v>0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0</v>
      </c>
      <c r="L1263" s="39">
        <f>[2]Emissions!L1049</f>
        <v>0</v>
      </c>
      <c r="M1263" s="39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975.60109115006605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975.60109115006583</v>
      </c>
      <c r="M1264" s="39">
        <f>[2]Emissions!M1435</f>
        <v>418.53286810335698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2577.069339506173</v>
      </c>
      <c r="I1266" s="39">
        <f>[2]Emissions!I1429</f>
        <v>904.23485596707803</v>
      </c>
      <c r="J1266" s="39">
        <f>[2]Emissions!J1429</f>
        <v>452.11742798353907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565.57212494444423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282.78606247222211</v>
      </c>
      <c r="I1267" s="39">
        <f>[2]Emissions!I1370</f>
        <v>282.78606247222211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29162.9830249156</v>
      </c>
      <c r="F1268" s="39">
        <f>[2]Emissions!F1201</f>
        <v>46496.867088154817</v>
      </c>
      <c r="G1268" s="39">
        <f>[2]Emissions!G1201</f>
        <v>57822.213768750356</v>
      </c>
      <c r="H1268" s="39">
        <f>[2]Emissions!H1201</f>
        <v>91851.876713392616</v>
      </c>
      <c r="I1268" s="39">
        <f>[2]Emissions!I1201</f>
        <v>98976.744597336903</v>
      </c>
      <c r="J1268" s="39">
        <f>[2]Emissions!J1201</f>
        <v>106212.06664699579</v>
      </c>
      <c r="K1268" s="39">
        <f>[2]Emissions!K1201</f>
        <v>90846.861969107398</v>
      </c>
      <c r="L1268" s="39">
        <f>[2]Emissions!L1201</f>
        <v>83382.983205132055</v>
      </c>
      <c r="M1268" s="39">
        <f>[2]Emissions!M1201</f>
        <v>75757.299733834618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8166.415413344268</v>
      </c>
      <c r="H1269" s="39">
        <f>[2]Emissions!H1194</f>
        <v>5312.8237541797644</v>
      </c>
      <c r="I1269" s="39">
        <f>[2]Emissions!I1194</f>
        <v>2685.526027958852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4927.5309516780444</v>
      </c>
      <c r="F1270" s="39">
        <f>[2]Emissions!F885</f>
        <v>8807.5863379295588</v>
      </c>
      <c r="G1270" s="39">
        <f>[2]Emissions!G885</f>
        <v>8895.9945175263674</v>
      </c>
      <c r="H1270" s="39">
        <f>[2]Emissions!H885</f>
        <v>6348.2070782618939</v>
      </c>
      <c r="I1270" s="39">
        <f>[2]Emissions!I885</f>
        <v>5789.7308816394216</v>
      </c>
      <c r="J1270" s="39">
        <f>[2]Emissions!J885</f>
        <v>8840.9446959438246</v>
      </c>
      <c r="K1270" s="39">
        <f>[2]Emissions!K885</f>
        <v>9008.0758759222626</v>
      </c>
      <c r="L1270" s="39">
        <f>[2]Emissions!L885</f>
        <v>8287.9321946522432</v>
      </c>
      <c r="M1270" s="39">
        <f>[2]Emissions!M885</f>
        <v>8225.2349818691582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7488.2566176584733</v>
      </c>
      <c r="F1271" s="39">
        <f>[2]Emissions!F878</f>
        <v>4464.8432815786737</v>
      </c>
      <c r="G1271" s="39">
        <f>[2]Emissions!G878</f>
        <v>4369.1613016560768</v>
      </c>
      <c r="H1271" s="39">
        <f>[2]Emissions!H878</f>
        <v>4241.6011174997384</v>
      </c>
      <c r="I1271" s="39">
        <f>[2]Emissions!I878</f>
        <v>2120.8005587498692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54.735327706057568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6977.8779858498046</v>
      </c>
      <c r="H1273" s="39">
        <f>[2]Emissions!H1849</f>
        <v>13701.02990235019</v>
      </c>
      <c r="I1273" s="39">
        <f>[2]Emissions!I1849</f>
        <v>13666.62644630336</v>
      </c>
      <c r="J1273" s="39">
        <f>[2]Emissions!J1849</f>
        <v>13701.02990235019</v>
      </c>
      <c r="K1273" s="39">
        <f>[2]Emissions!K1849</f>
        <v>17525.887198722248</v>
      </c>
      <c r="L1273" s="39">
        <f>[2]Emissions!L1849</f>
        <v>17661.78881909632</v>
      </c>
      <c r="M1273" s="39">
        <f>[2]Emissions!M1849</f>
        <v>17661.78881909632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318.23321293161831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7.5051288409999994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43152.767717214432</v>
      </c>
      <c r="F1277" s="39">
        <f>[2]Emissions!F1223</f>
        <v>38946.786444595338</v>
      </c>
      <c r="G1277" s="39">
        <f>[2]Emissions!G1223</f>
        <v>31771.536837900599</v>
      </c>
      <c r="H1277" s="39">
        <f>[2]Emissions!H1223</f>
        <v>8653.4034660291327</v>
      </c>
      <c r="I1277" s="39">
        <f>[2]Emissions!I1223</f>
        <v>4326.7017330145709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0.44418288214284779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8840.7894082155708</v>
      </c>
      <c r="F1282" s="39">
        <f>[2]Emissions!F1017</f>
        <v>10418.56540392699</v>
      </c>
      <c r="G1282" s="39">
        <f>[2]Emissions!G1017</f>
        <v>5563.6190943841093</v>
      </c>
      <c r="H1282" s="39">
        <f>[2]Emissions!H1017</f>
        <v>17129.350584746429</v>
      </c>
      <c r="I1282" s="39">
        <f>[2]Emissions!I1017</f>
        <v>18902.906404870839</v>
      </c>
      <c r="J1282" s="39">
        <f>[2]Emissions!J1017</f>
        <v>34944.353493201459</v>
      </c>
      <c r="K1282" s="39">
        <f>[2]Emissions!K1017</f>
        <v>49615.318540609369</v>
      </c>
      <c r="L1282" s="39">
        <f>[2]Emissions!L1017</f>
        <v>31594.369004105309</v>
      </c>
      <c r="M1282" s="39">
        <f>[2]Emissions!M1017</f>
        <v>16184.82126026106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564.37408837897237</v>
      </c>
      <c r="F1286" s="39">
        <f>[2]Emissions!F1141</f>
        <v>659.88354116805704</v>
      </c>
      <c r="G1286" s="39">
        <f>[2]Emissions!G1141</f>
        <v>705.43605501954187</v>
      </c>
      <c r="H1286" s="39">
        <f>[2]Emissions!H1141</f>
        <v>780.75140041962266</v>
      </c>
      <c r="I1286" s="39">
        <f>[2]Emissions!I1141</f>
        <v>712.20280565468738</v>
      </c>
      <c r="J1286" s="39">
        <f>[2]Emissions!J1141</f>
        <v>701.2020046868605</v>
      </c>
      <c r="K1286" s="39">
        <f>[2]Emissions!K1141</f>
        <v>694.6757948282426</v>
      </c>
      <c r="L1286" s="39">
        <f>[2]Emissions!L1141</f>
        <v>691.45580668855803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700.45684816613709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71.079036144578325</v>
      </c>
      <c r="J1291" s="39">
        <f>[2]Emissions!J922</f>
        <v>45.016722891566268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0</v>
      </c>
      <c r="F1292" s="39">
        <f>[2]Emissions!F235</f>
        <v>0</v>
      </c>
      <c r="G1292" s="39">
        <f>[2]Emissions!G235</f>
        <v>0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8.0630684060648736</v>
      </c>
      <c r="F1298" s="39">
        <f>[2]Emissions!F1449</f>
        <v>0</v>
      </c>
      <c r="G1298" s="39">
        <f>[2]Emissions!G1449</f>
        <v>25.484457676644048</v>
      </c>
      <c r="H1298" s="39">
        <f>[2]Emissions!H1449</f>
        <v>32.884612710069078</v>
      </c>
      <c r="I1298" s="39">
        <f>[2]Emissions!I1449</f>
        <v>38.72369019954909</v>
      </c>
      <c r="J1298" s="39">
        <f>[2]Emissions!J1449</f>
        <v>19.09095744811092</v>
      </c>
      <c r="K1298" s="39">
        <f>[2]Emissions!K1449</f>
        <v>14.1179586162219</v>
      </c>
      <c r="L1298" s="39">
        <f>[2]Emissions!L1449</f>
        <v>11.98124548861554</v>
      </c>
      <c r="M1298" s="39">
        <f>[2]Emissions!M1449</f>
        <v>9.6729114102630014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1430.1704580168889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0.15131983542592209</v>
      </c>
      <c r="G1303" s="39">
        <f>[2]Emissions!G870</f>
        <v>9.2288135519980982E-2</v>
      </c>
      <c r="H1303" s="39">
        <f>[2]Emissions!H870</f>
        <v>1.519750110952355</v>
      </c>
      <c r="I1303" s="39">
        <f>[2]Emissions!I870</f>
        <v>1.5197017966685591</v>
      </c>
      <c r="J1303" s="39">
        <f>[2]Emissions!J870</f>
        <v>1.519701796668558</v>
      </c>
      <c r="K1303" s="39">
        <f>[2]Emissions!K870</f>
        <v>1.519701796668558</v>
      </c>
      <c r="L1303" s="39">
        <f>[2]Emissions!L870</f>
        <v>1.3744651361787279</v>
      </c>
      <c r="M1303" s="39">
        <f>[2]Emissions!M870</f>
        <v>0.68723256808936406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3635.727582541595</v>
      </c>
      <c r="F1304" s="39">
        <f>[2]Emissions!F1126</f>
        <v>2908.5820660332729</v>
      </c>
      <c r="G1304" s="39">
        <f>[2]Emissions!G1126</f>
        <v>2181.4365495249581</v>
      </c>
      <c r="H1304" s="39">
        <f>[2]Emissions!H1126</f>
        <v>1780.924800018922</v>
      </c>
      <c r="I1304" s="39">
        <f>[2]Emissions!I1126</f>
        <v>849.66949416638931</v>
      </c>
      <c r="J1304" s="39">
        <f>[2]Emissions!J1126</f>
        <v>761.61628599333471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6877.6067770505979</v>
      </c>
      <c r="I1307" s="39">
        <f>[2]Emissions!I892</f>
        <v>11588.14284075845</v>
      </c>
      <c r="J1307" s="39">
        <f>[2]Emissions!J892</f>
        <v>11770.435457828449</v>
      </c>
      <c r="K1307" s="39">
        <f>[2]Emissions!K892</f>
        <v>11770.43545782844</v>
      </c>
      <c r="L1307" s="39">
        <f>[2]Emissions!L892</f>
        <v>12987.43952169001</v>
      </c>
      <c r="M1307" s="39">
        <f>[2]Emissions!M892</f>
        <v>13326.811744784371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765.9687947676199</v>
      </c>
      <c r="F1311" s="39">
        <f>[2]Emissions!F1103</f>
        <v>2278.959078534032</v>
      </c>
      <c r="G1311" s="39">
        <f>[2]Emissions!G1103</f>
        <v>218.30143278292391</v>
      </c>
      <c r="H1311" s="39">
        <f>[2]Emissions!H1103</f>
        <v>1345.709758414821</v>
      </c>
      <c r="I1311" s="39">
        <f>[2]Emissions!I1103</f>
        <v>911.58363141361281</v>
      </c>
      <c r="J1311" s="39">
        <f>[2]Emissions!J1103</f>
        <v>455.79181570680652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115480.67626677681</v>
      </c>
      <c r="F1312" s="39">
        <f>[2]Emissions!F1023</f>
        <v>98934.455285260527</v>
      </c>
      <c r="G1312" s="39">
        <f>[2]Emissions!G1023</f>
        <v>79147.564228208474</v>
      </c>
      <c r="H1312" s="39">
        <f>[2]Emissions!H1023</f>
        <v>55551.244919673547</v>
      </c>
      <c r="I1312" s="39">
        <f>[2]Emissions!I1023</f>
        <v>38391.098757892083</v>
      </c>
      <c r="J1312" s="39">
        <f>[2]Emissions!J1023</f>
        <v>18814.428567340739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0.141891866082208</v>
      </c>
      <c r="G1313" s="39">
        <f>[2]Emissions!G5</f>
        <v>0.112442692341103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1.9558968813977759E-3</v>
      </c>
      <c r="J1316" s="39">
        <f>[2]Emissions!J2159</f>
        <v>1.151544580556782E-2</v>
      </c>
      <c r="K1316" s="39">
        <f>[2]Emissions!K2159</f>
        <v>6.7459867837501505E-2</v>
      </c>
      <c r="L1316" s="39">
        <f>[2]Emissions!L2159</f>
        <v>6.8817957973417845E-2</v>
      </c>
      <c r="M1316" s="39">
        <f>[2]Emissions!M2159</f>
        <v>0.81127509217524341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329.21503706293697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13759.418312644701</v>
      </c>
      <c r="J1318" s="39">
        <f>[2]Emissions!J2145</f>
        <v>18554.08800941319</v>
      </c>
      <c r="K1318" s="39">
        <f>[2]Emissions!K2145</f>
        <v>18609.199922959171</v>
      </c>
      <c r="L1318" s="39">
        <f>[2]Emissions!L2145</f>
        <v>18602.532539754298</v>
      </c>
      <c r="M1318" s="39">
        <f>[2]Emissions!M2145</f>
        <v>18583.79339592324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101.1158888888889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3.3131178711702539E-5</v>
      </c>
      <c r="K1322" s="39">
        <f>[2]Emissions!K338</f>
        <v>1.8126115930146209E-5</v>
      </c>
      <c r="L1322" s="39">
        <f>[2]Emissions!L338</f>
        <v>0</v>
      </c>
      <c r="M1322" s="39">
        <f>[2]Emissions!M338</f>
        <v>3.3371259686670459E-5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64381.884485917493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7797.1168122276949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8588.0451080323874</v>
      </c>
      <c r="I1326" s="39">
        <f>[2]Emissions!I1961</f>
        <v>22261.64261684829</v>
      </c>
      <c r="J1326" s="39">
        <f>[2]Emissions!J1961</f>
        <v>24598.367076250011</v>
      </c>
      <c r="K1326" s="39">
        <f>[2]Emissions!K1961</f>
        <v>24598.367076250011</v>
      </c>
      <c r="L1326" s="39">
        <f>[2]Emissions!L1961</f>
        <v>24598.367076250001</v>
      </c>
      <c r="M1326" s="39">
        <f>[2]Emissions!M1961</f>
        <v>24598.367076250001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13.403484099264739</v>
      </c>
      <c r="G1328" s="39">
        <f>[2]Emissions!G1808</f>
        <v>13.403484099264871</v>
      </c>
      <c r="H1328" s="39">
        <f>[2]Emissions!H1808</f>
        <v>4.4678280330882361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1.288723240604595E-5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60.750416666666659</v>
      </c>
      <c r="I1330" s="39">
        <f>[2]Emissions!I1442</f>
        <v>40.500277777777761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7.3184984906902338E-3</v>
      </c>
      <c r="F1331" s="39">
        <f>[2]Emissions!F1186</f>
        <v>5.2781021351912009E-3</v>
      </c>
      <c r="G1331" s="39">
        <f>[2]Emissions!G1186</f>
        <v>4.8789989937934918E-3</v>
      </c>
      <c r="H1331" s="39">
        <f>[2]Emissions!H1186</f>
        <v>3.6592492453451199E-3</v>
      </c>
      <c r="I1331" s="39">
        <f>[2]Emissions!I1186</f>
        <v>2.439499496896739E-3</v>
      </c>
      <c r="J1331" s="39">
        <f>[2]Emissions!J1186</f>
        <v>1.2197497484483721E-3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8.7791194852869356</v>
      </c>
      <c r="F1333" s="39">
        <f>[2]Emissions!F1601</f>
        <v>8.0492407011735025</v>
      </c>
      <c r="G1333" s="39">
        <f>[2]Emissions!G1601</f>
        <v>8.0492407011735043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14.530551551675449</v>
      </c>
      <c r="K1333" s="39">
        <f>[2]Emissions!K1601</f>
        <v>15.01493622476505</v>
      </c>
      <c r="L1333" s="39">
        <f>[2]Emissions!L1601</f>
        <v>15.59609112622131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30.69891749999999</v>
      </c>
      <c r="F1334" s="39">
        <f>[2]Emissions!F1531</f>
        <v>12.92586</v>
      </c>
      <c r="G1334" s="39">
        <f>[2]Emissions!G1531</f>
        <v>9.7349069999999909</v>
      </c>
      <c r="H1334" s="39">
        <f>[2]Emissions!H1531</f>
        <v>6.462930000000001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638.64804800000002</v>
      </c>
      <c r="F1335" s="39">
        <f>[2]Emissions!F1524</f>
        <v>510.91843840000001</v>
      </c>
      <c r="G1335" s="39">
        <f>[2]Emissions!G1524</f>
        <v>383.1888287999999</v>
      </c>
      <c r="H1335" s="39">
        <f>[2]Emissions!H1524</f>
        <v>255.45921920000001</v>
      </c>
      <c r="I1335" s="39">
        <f>[2]Emissions!I1524</f>
        <v>127.7296096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75.149848619999744</v>
      </c>
      <c r="F1337" s="39">
        <f>[2]Emissions!F686</f>
        <v>72.693652268999898</v>
      </c>
      <c r="G1337" s="39">
        <f>[2]Emissions!G686</f>
        <v>272.03396776728113</v>
      </c>
      <c r="H1337" s="39">
        <f>[2]Emissions!H686</f>
        <v>282.20421838964398</v>
      </c>
      <c r="I1337" s="39">
        <f>[2]Emissions!I686</f>
        <v>328.7307246118404</v>
      </c>
      <c r="J1337" s="39">
        <f>[2]Emissions!J686</f>
        <v>375.41632754200822</v>
      </c>
      <c r="K1337" s="39">
        <f>[2]Emissions!K686</f>
        <v>385.4029087423869</v>
      </c>
      <c r="L1337" s="39">
        <f>[2]Emissions!L686</f>
        <v>371.91995098373422</v>
      </c>
      <c r="M1337" s="39">
        <f>[2]Emissions!M686</f>
        <v>382.30236262637447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1231.9476480390431</v>
      </c>
      <c r="F1341" s="39">
        <f>[2]Emissions!F1271</f>
        <v>5240.475733481846</v>
      </c>
      <c r="G1341" s="39">
        <f>[2]Emissions!G1271</f>
        <v>8169.5532945686664</v>
      </c>
      <c r="H1341" s="39">
        <f>[2]Emissions!H1271</f>
        <v>12828.30856759233</v>
      </c>
      <c r="I1341" s="39">
        <f>[2]Emissions!I1271</f>
        <v>16299.54595587778</v>
      </c>
      <c r="J1341" s="39">
        <f>[2]Emissions!J1271</f>
        <v>19688.180623910612</v>
      </c>
      <c r="K1341" s="39">
        <f>[2]Emissions!K1271</f>
        <v>22808.137915463241</v>
      </c>
      <c r="L1341" s="39">
        <f>[2]Emissions!L1271</f>
        <v>22950.01869745164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43.539083860032591</v>
      </c>
      <c r="F1342" s="39">
        <f>[2]Emissions!F1166</f>
        <v>51.678858891668298</v>
      </c>
      <c r="G1342" s="39">
        <f>[2]Emissions!G1166</f>
        <v>10.717436548297661</v>
      </c>
      <c r="H1342" s="39">
        <f>[2]Emissions!H1166</f>
        <v>68.859039393541693</v>
      </c>
      <c r="I1342" s="39">
        <f>[2]Emissions!I1166</f>
        <v>75.780241468855934</v>
      </c>
      <c r="J1342" s="39">
        <f>[2]Emissions!J1166</f>
        <v>83.604506067978534</v>
      </c>
      <c r="K1342" s="39">
        <f>[2]Emissions!K1166</f>
        <v>78.797927558629809</v>
      </c>
      <c r="L1342" s="39">
        <f>[2]Emissions!L1166</f>
        <v>35.334850248399938</v>
      </c>
      <c r="M1342" s="39">
        <f>[2]Emissions!M1166</f>
        <v>77.482925014994379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3.532997943323781E-6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624.90488525144815</v>
      </c>
      <c r="F1344" s="39">
        <f>[2]Emissions!F1402</f>
        <v>739.22118411489043</v>
      </c>
      <c r="G1344" s="39">
        <f>[2]Emissions!G1402</f>
        <v>799.37140972533268</v>
      </c>
      <c r="H1344" s="39">
        <f>[2]Emissions!H1402</f>
        <v>974.40095296495019</v>
      </c>
      <c r="I1344" s="39">
        <f>[2]Emissions!I1402</f>
        <v>1615.557205502221</v>
      </c>
      <c r="J1344" s="39">
        <f>[2]Emissions!J1402</f>
        <v>1926.987625889062</v>
      </c>
      <c r="K1344" s="39">
        <f>[2]Emissions!K1402</f>
        <v>2153.2552891784921</v>
      </c>
      <c r="L1344" s="39">
        <f>[2]Emissions!L1402</f>
        <v>2175.2097352081041</v>
      </c>
      <c r="M1344" s="39">
        <f>[2]Emissions!M1402</f>
        <v>2197.043263058843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3.5029536180357752</v>
      </c>
      <c r="F1346" s="39">
        <f>[2]Emissions!F856</f>
        <v>31.687345802222399</v>
      </c>
      <c r="G1346" s="39">
        <f>[2]Emissions!G856</f>
        <v>58.573709594769973</v>
      </c>
      <c r="H1346" s="39">
        <f>[2]Emissions!H856</f>
        <v>55.070754904964367</v>
      </c>
      <c r="I1346" s="39">
        <f>[2]Emissions!I856</f>
        <v>0</v>
      </c>
      <c r="J1346" s="39">
        <f>[2]Emissions!J856</f>
        <v>30.622694086253031</v>
      </c>
      <c r="K1346" s="39">
        <f>[2]Emissions!K856</f>
        <v>55.070755976734183</v>
      </c>
      <c r="L1346" s="39">
        <f>[2]Emissions!L856</f>
        <v>8.0302571572951148E-2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37.869515215428542</v>
      </c>
      <c r="F1347" s="39">
        <f>[2]Emissions!F787</f>
        <v>198.10033139299179</v>
      </c>
      <c r="G1347" s="39">
        <f>[2]Emissions!G787</f>
        <v>305.96540223745961</v>
      </c>
      <c r="H1347" s="39">
        <f>[2]Emissions!H787</f>
        <v>534.96363468678419</v>
      </c>
      <c r="I1347" s="39">
        <f>[2]Emissions!I787</f>
        <v>717.44994674125496</v>
      </c>
      <c r="J1347" s="39">
        <f>[2]Emissions!J787</f>
        <v>793.37460352798496</v>
      </c>
      <c r="K1347" s="39">
        <f>[2]Emissions!K787</f>
        <v>813.92663725326543</v>
      </c>
      <c r="L1347" s="39">
        <f>[2]Emissions!L787</f>
        <v>813.92663725326554</v>
      </c>
      <c r="M1347" s="39">
        <f>[2]Emissions!M787</f>
        <v>814.71648341669879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0</v>
      </c>
      <c r="F1348" s="39">
        <f>[2]Emissions!F1584</f>
        <v>23428.114521340329</v>
      </c>
      <c r="G1348" s="39">
        <f>[2]Emissions!G1584</f>
        <v>30668.605239930039</v>
      </c>
      <c r="H1348" s="39">
        <f>[2]Emissions!H1584</f>
        <v>41249.159926594861</v>
      </c>
      <c r="I1348" s="39">
        <f>[2]Emissions!I1584</f>
        <v>49677.924538839427</v>
      </c>
      <c r="J1348" s="39">
        <f>[2]Emissions!J1584</f>
        <v>64252.64227310654</v>
      </c>
      <c r="K1348" s="39">
        <f>[2]Emissions!K1584</f>
        <v>64579.96705449796</v>
      </c>
      <c r="L1348" s="39">
        <f>[2]Emissions!L1584</f>
        <v>64673.377363987493</v>
      </c>
      <c r="M1348" s="39">
        <f>[2]Emissions!M1584</f>
        <v>64766.756037186853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52.532921810699598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6.7945541258741251</v>
      </c>
      <c r="I1352" s="39">
        <f>[2]Emissions!I849</f>
        <v>3.3972770629370612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167781.79924950111</v>
      </c>
      <c r="F1355" s="39">
        <f>[2]Emissions!F438</f>
        <v>174000.46687694409</v>
      </c>
      <c r="G1355" s="39">
        <f>[2]Emissions!G438</f>
        <v>147932.48823283581</v>
      </c>
      <c r="H1355" s="39">
        <f>[2]Emissions!H438</f>
        <v>22228.062940450549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-9.5386620321234278E-5</v>
      </c>
      <c r="K1357" s="39">
        <f>[2]Emissions!K344</f>
        <v>-5.2186158336613072E-5</v>
      </c>
      <c r="L1357" s="39">
        <f>[2]Emissions!L344</f>
        <v>0</v>
      </c>
      <c r="M1357" s="39">
        <f>[2]Emissions!M344</f>
        <v>-9.6077827627949486E-5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948.96987827805276</v>
      </c>
      <c r="F1358" s="39">
        <f>[2]Emissions!F527</f>
        <v>1508.758946023094</v>
      </c>
      <c r="G1358" s="39">
        <f>[2]Emissions!G527</f>
        <v>1796.9351662365691</v>
      </c>
      <c r="H1358" s="39">
        <f>[2]Emissions!H527</f>
        <v>1796.93516623657</v>
      </c>
      <c r="I1358" s="39">
        <f>[2]Emissions!I527</f>
        <v>1796.93516623657</v>
      </c>
      <c r="J1358" s="39">
        <f>[2]Emissions!J527</f>
        <v>1796.93516623657</v>
      </c>
      <c r="K1358" s="39">
        <f>[2]Emissions!K527</f>
        <v>847.96528795851691</v>
      </c>
      <c r="L1358" s="39">
        <f>[2]Emissions!L527</f>
        <v>288.17622021347512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0</v>
      </c>
      <c r="M1360" s="39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1.4222388334835949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2677.2938553078552</v>
      </c>
      <c r="G1364" s="39">
        <f>[2]Emissions!G349</f>
        <v>2863.5885292760868</v>
      </c>
      <c r="H1364" s="39">
        <f>[2]Emissions!H349</f>
        <v>2476.8096864330341</v>
      </c>
      <c r="I1364" s="39">
        <f>[2]Emissions!I349</f>
        <v>1760.949698306466</v>
      </c>
      <c r="J1364" s="39">
        <f>[2]Emissions!J349</f>
        <v>901.81940463977162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559862.06408709777</v>
      </c>
      <c r="F1368" s="39">
        <f>[2]Emissions!F444</f>
        <v>559862.06408709777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135874.53206579739</v>
      </c>
      <c r="F1371" s="39">
        <f>[2]Emissions!F397</f>
        <v>95923.646494420362</v>
      </c>
      <c r="G1371" s="39">
        <f>[2]Emissions!G397</f>
        <v>71942.734870815271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0</v>
      </c>
      <c r="M1372" s="39">
        <f>[2]Emissions!M325</f>
        <v>0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3.7590625210084027E-4</v>
      </c>
      <c r="F1373" s="39">
        <f>[2]Emissions!F229</f>
        <v>2.3064520538772469E-3</v>
      </c>
      <c r="G1373" s="39">
        <f>[2]Emissions!G229</f>
        <v>1.4195786999308589E-2</v>
      </c>
      <c r="H1373" s="39">
        <f>[2]Emissions!H229</f>
        <v>0</v>
      </c>
      <c r="I1373" s="39">
        <f>[2]Emissions!I229</f>
        <v>0</v>
      </c>
      <c r="J1373" s="39">
        <f>[2]Emissions!J229</f>
        <v>0</v>
      </c>
      <c r="K1373" s="39">
        <f>[2]Emissions!K229</f>
        <v>4.5188138977115934E-3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4658.7726012174917</v>
      </c>
      <c r="G1374" s="39">
        <f>[2]Emissions!G145</f>
        <v>3105.8484008116611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0.24618939840000001</v>
      </c>
      <c r="F1375" s="39">
        <f>[2]Emissions!F136</f>
        <v>1.5140713474601659</v>
      </c>
      <c r="G1375" s="39">
        <f>[2]Emissions!G136</f>
        <v>13.18521789794773</v>
      </c>
      <c r="H1375" s="39">
        <f>[2]Emissions!H136</f>
        <v>15.65436301719744</v>
      </c>
      <c r="I1375" s="39">
        <f>[2]Emissions!I136</f>
        <v>15.65436301719744</v>
      </c>
      <c r="J1375" s="39">
        <f>[2]Emissions!J136</f>
        <v>15.654419710669719</v>
      </c>
      <c r="K1375" s="39">
        <f>[2]Emissions!K136</f>
        <v>14.868233069028079</v>
      </c>
      <c r="L1375" s="39">
        <f>[2]Emissions!L136</f>
        <v>15.653713621738611</v>
      </c>
      <c r="M1375" s="39">
        <f>[2]Emissions!M136</f>
        <v>15.64989984594148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383.48716188234067</v>
      </c>
      <c r="J1377" s="39">
        <f>[2]Emissions!J140</f>
        <v>383.52806646695137</v>
      </c>
      <c r="K1377" s="39">
        <f>[2]Emissions!K140</f>
        <v>383.53295642343841</v>
      </c>
      <c r="L1377" s="39">
        <f>[2]Emissions!L140</f>
        <v>383.61871050202592</v>
      </c>
      <c r="M1377" s="39">
        <f>[2]Emissions!M140</f>
        <v>383.5646594944966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37.312304901451689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6.5413917665476057E-5</v>
      </c>
      <c r="J1380" s="39">
        <f>[2]Emissions!J623</f>
        <v>6.5413917665476043E-5</v>
      </c>
      <c r="K1380" s="39">
        <f>[2]Emissions!K623</f>
        <v>6.5413917665476057E-5</v>
      </c>
      <c r="L1380" s="39">
        <f>[2]Emissions!L623</f>
        <v>1.442021344128906E-2</v>
      </c>
      <c r="M1380" s="39">
        <f>[2]Emissions!M623</f>
        <v>9.849541025191591E-2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9873.0205487970925</v>
      </c>
      <c r="H1385" s="39">
        <f>[2]Emissions!H418</f>
        <v>6582.0136991980607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3.5329979380461699E-6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120.29197916666659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1.044306137923626E-7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1030.174040609128</v>
      </c>
      <c r="F1390" s="39">
        <f>[2]Emissions!F1111</f>
        <v>5895.5583028999372</v>
      </c>
      <c r="G1390" s="39">
        <f>[2]Emissions!G1111</f>
        <v>9470.7041337503979</v>
      </c>
      <c r="H1390" s="39">
        <f>[2]Emissions!H1111</f>
        <v>14492.91057200718</v>
      </c>
      <c r="I1390" s="39">
        <f>[2]Emissions!I1111</f>
        <v>16039.237804767399</v>
      </c>
      <c r="J1390" s="39">
        <f>[2]Emissions!J1111</f>
        <v>19542.541562853901</v>
      </c>
      <c r="K1390" s="39">
        <f>[2]Emissions!K1111</f>
        <v>22459.7724418502</v>
      </c>
      <c r="L1390" s="39">
        <f>[2]Emissions!L1111</f>
        <v>22725.561745290412</v>
      </c>
      <c r="M1390" s="39">
        <f>[2]Emissions!M1111</f>
        <v>23724.303756272941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40.564802310656752</v>
      </c>
      <c r="F1391" s="39">
        <f>[2]Emissions!F1294</f>
        <v>57.214736756254332</v>
      </c>
      <c r="G1391" s="39">
        <f>[2]Emissions!G1294</f>
        <v>68.265798083705832</v>
      </c>
      <c r="H1391" s="39">
        <f>[2]Emissions!H1294</f>
        <v>68.265798083705832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1358.8292853814351</v>
      </c>
      <c r="H1392" s="39">
        <f>[2]Emissions!H673</f>
        <v>11406.025822056319</v>
      </c>
      <c r="I1392" s="39">
        <f>[2]Emissions!I673</f>
        <v>17757.451240572562</v>
      </c>
      <c r="J1392" s="39">
        <f>[2]Emissions!J673</f>
        <v>23054.71060864938</v>
      </c>
      <c r="K1392" s="39">
        <f>[2]Emissions!K673</f>
        <v>23054.71060864953</v>
      </c>
      <c r="L1392" s="39">
        <f>[2]Emissions!L673</f>
        <v>25094.830966635851</v>
      </c>
      <c r="M1392" s="39">
        <f>[2]Emissions!M673</f>
        <v>27223.553525332489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11.198085681465519</v>
      </c>
      <c r="F1394" s="39">
        <f>[2]Emissions!F1140</f>
        <v>13.093146170145999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13.719590476744189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7.3763910241750104E-6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1.423874460773342</v>
      </c>
      <c r="H1397" s="39">
        <f>[2]Emissions!H337</f>
        <v>2.5897105367340481</v>
      </c>
      <c r="I1397" s="39">
        <f>[2]Emissions!I337</f>
        <v>0.97930230380699301</v>
      </c>
      <c r="J1397" s="39">
        <f>[2]Emissions!J337</f>
        <v>1.1309596480004469</v>
      </c>
      <c r="K1397" s="39">
        <f>[2]Emissions!K337</f>
        <v>0.97930230380699301</v>
      </c>
      <c r="L1397" s="39">
        <f>[2]Emissions!L337</f>
        <v>1.3337164708990481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1855.006795136251</v>
      </c>
      <c r="G1403" s="39">
        <f>[2]Emissions!G1824</f>
        <v>1236.6711967575</v>
      </c>
      <c r="H1403" s="39">
        <f>[2]Emissions!H1824</f>
        <v>618.33559837875009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3.1546887324260101E-2</v>
      </c>
      <c r="F1406" s="39">
        <f>[2]Emissions!F1993</f>
        <v>4.0505858218105498E-2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4957.5986817736366</v>
      </c>
      <c r="J1407" s="39">
        <f>[2]Emissions!J1972</f>
        <v>5584.2350699977478</v>
      </c>
      <c r="K1407" s="39">
        <f>[2]Emissions!K1972</f>
        <v>5692.4879777582828</v>
      </c>
      <c r="L1407" s="39">
        <f>[2]Emissions!L1972</f>
        <v>5709.6773418509547</v>
      </c>
      <c r="M1407" s="39">
        <f>[2]Emissions!M1972</f>
        <v>4627.3994462395758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3.1310641896006519E-2</v>
      </c>
      <c r="G1408" s="39">
        <f>[2]Emissions!G1937</f>
        <v>5.232053645641687E-2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0</v>
      </c>
      <c r="K1410" s="39">
        <f>[2]Emissions!K1839</f>
        <v>32489.77713151323</v>
      </c>
      <c r="L1410" s="39">
        <f>[2]Emissions!L1839</f>
        <v>28164.650030715438</v>
      </c>
      <c r="M1410" s="39">
        <f>[2]Emissions!M1839</f>
        <v>20030.71198319989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638.04440000219302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6.2989968721783276</v>
      </c>
      <c r="F1412" s="39">
        <f>[2]Emissions!F2008</f>
        <v>4.7305044977426638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0.75962652975691547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-5286.8104811145431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-17020.839557380052</v>
      </c>
      <c r="K1415" s="39">
        <f>[2]Emissions!K1882</f>
        <v>-19054.42873612975</v>
      </c>
      <c r="L1415" s="39">
        <f>[2]Emissions!L1882</f>
        <v>-21124.706044135881</v>
      </c>
      <c r="M1415" s="39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0</v>
      </c>
      <c r="F1419" s="39">
        <f>[2]Emissions!F1897</f>
        <v>-36.031113663520927</v>
      </c>
      <c r="G1419" s="39">
        <f>[2]Emissions!G1897</f>
        <v>0</v>
      </c>
      <c r="H1419" s="39">
        <f>[2]Emissions!H1897</f>
        <v>-486.5447241666667</v>
      </c>
      <c r="I1419" s="39">
        <f>[2]Emissions!I1897</f>
        <v>-681.16261383333347</v>
      </c>
      <c r="J1419" s="39">
        <f>[2]Emissions!J1897</f>
        <v>-875.78050350000012</v>
      </c>
      <c r="K1419" s="39">
        <f>[2]Emissions!K1897</f>
        <v>-1070.3983931666669</v>
      </c>
      <c r="L1419" s="39">
        <f>[2]Emissions!L1897</f>
        <v>-1265.016282833333</v>
      </c>
      <c r="M1419" s="39">
        <f>[2]Emissions!M1897</f>
        <v>-459.78476433749989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32.411831483769937</v>
      </c>
      <c r="H1424" s="39">
        <f>[2]Emissions!H1912</f>
        <v>53.757748434589928</v>
      </c>
      <c r="I1424" s="39">
        <f>[2]Emissions!I1912</f>
        <v>126.56171728958969</v>
      </c>
      <c r="J1424" s="39">
        <f>[2]Emissions!J1912</f>
        <v>142.23360500403359</v>
      </c>
      <c r="K1424" s="39">
        <f>[2]Emissions!K1912</f>
        <v>144.24516156934109</v>
      </c>
      <c r="L1424" s="39">
        <f>[2]Emissions!L1912</f>
        <v>142.59264392287659</v>
      </c>
      <c r="M1424" s="39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-464.90779919523089</v>
      </c>
      <c r="F1425" s="39">
        <f>[2]Emissions!F1877</f>
        <v>0</v>
      </c>
      <c r="G1425" s="39">
        <f>[2]Emissions!G1877</f>
        <v>0</v>
      </c>
      <c r="H1425" s="39">
        <f>[2]Emissions!H1877</f>
        <v>-1169.4671834999999</v>
      </c>
      <c r="I1425" s="39">
        <f>[2]Emissions!I1877</f>
        <v>-1484.3827845000001</v>
      </c>
      <c r="J1425" s="39">
        <f>[2]Emissions!J1877</f>
        <v>-1060.7936749810219</v>
      </c>
      <c r="K1425" s="39">
        <f>[2]Emissions!K1877</f>
        <v>-1251.0168676585081</v>
      </c>
      <c r="L1425" s="39">
        <f>[2]Emissions!L1877</f>
        <v>-1439.743567462438</v>
      </c>
      <c r="M1425" s="39">
        <f>[2]Emissions!M1877</f>
        <v>-2578.4354557499969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2.725629357042767</v>
      </c>
      <c r="H1429" s="39">
        <f>[2]Emissions!H1766</f>
        <v>3.784837569765902</v>
      </c>
      <c r="I1429" s="39">
        <f>[2]Emissions!I1766</f>
        <v>3.9818671330128681</v>
      </c>
      <c r="J1429" s="39">
        <f>[2]Emissions!J1766</f>
        <v>3.9818671330128699</v>
      </c>
      <c r="K1429" s="39">
        <f>[2]Emissions!K1766</f>
        <v>3.981955984596798</v>
      </c>
      <c r="L1429" s="39">
        <f>[2]Emissions!L1766</f>
        <v>3.9820294152752709</v>
      </c>
      <c r="M1429" s="39">
        <f>[2]Emissions!M1766</f>
        <v>3.9820294152752709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0</v>
      </c>
      <c r="F1430" s="39">
        <f>[2]Emissions!F1745</f>
        <v>137162.4091895773</v>
      </c>
      <c r="G1430" s="39">
        <f>[2]Emissions!G1745</f>
        <v>173704.54005944839</v>
      </c>
      <c r="H1430" s="39">
        <f>[2]Emissions!H1745</f>
        <v>199480.91699740401</v>
      </c>
      <c r="I1430" s="39">
        <f>[2]Emissions!I1745</f>
        <v>199480.91699740401</v>
      </c>
      <c r="J1430" s="39">
        <f>[2]Emissions!J1745</f>
        <v>212093.94546208699</v>
      </c>
      <c r="K1430" s="39">
        <f>[2]Emissions!K1745</f>
        <v>194034.86412209249</v>
      </c>
      <c r="L1430" s="39">
        <f>[2]Emissions!L1745</f>
        <v>197403.0728098634</v>
      </c>
      <c r="M1430" s="39">
        <f>[2]Emissions!M1745</f>
        <v>203953.4453266309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3956.9444269769142</v>
      </c>
      <c r="H1434" s="39">
        <f>[2]Emissions!H1907</f>
        <v>6562.9251213895204</v>
      </c>
      <c r="I1434" s="39">
        <f>[2]Emissions!I1907</f>
        <v>15451.076319104081</v>
      </c>
      <c r="J1434" s="39">
        <f>[2]Emissions!J1907</f>
        <v>17364.352610909111</v>
      </c>
      <c r="K1434" s="39">
        <f>[2]Emissions!K1907</f>
        <v>17609.930141590401</v>
      </c>
      <c r="L1434" s="39">
        <f>[2]Emissions!L1907</f>
        <v>17408.185278917848</v>
      </c>
      <c r="M1434" s="39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46397.621737586538</v>
      </c>
      <c r="F1435" s="39">
        <f>[2]Emissions!F1844</f>
        <v>37303.269202350108</v>
      </c>
      <c r="G1435" s="39">
        <f>[2]Emissions!G1844</f>
        <v>16044.77110220239</v>
      </c>
      <c r="H1435" s="39">
        <f>[2]Emissions!H1844</f>
        <v>6767.7971578888664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933.97457448200942</v>
      </c>
      <c r="G1437" s="39">
        <f>[2]Emissions!G2013</f>
        <v>700.4809308615088</v>
      </c>
      <c r="H1437" s="39">
        <f>[2]Emissions!H2013</f>
        <v>466.98728724100579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-18141.54283634746</v>
      </c>
      <c r="F1439" s="39">
        <f>[2]Emissions!F1887</f>
        <v>-16195.750246912539</v>
      </c>
      <c r="G1439" s="39">
        <f>[2]Emissions!G1887</f>
        <v>-14441.87315360498</v>
      </c>
      <c r="H1439" s="39">
        <f>[2]Emissions!H1887</f>
        <v>-16684.187889175701</v>
      </c>
      <c r="I1439" s="39">
        <f>[2]Emissions!I1887</f>
        <v>-20167.856105574279</v>
      </c>
      <c r="J1439" s="39">
        <f>[2]Emissions!J1887</f>
        <v>-10888.926874824559</v>
      </c>
      <c r="K1439" s="39">
        <f>[2]Emissions!K1887</f>
        <v>-9479.9376245647927</v>
      </c>
      <c r="L1439" s="39">
        <f>[2]Emissions!L1887</f>
        <v>-10888.84315292994</v>
      </c>
      <c r="M1439" s="39">
        <f>[2]Emissions!M1887</f>
        <v>-11336.189566281149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612.2721889285715</v>
      </c>
      <c r="F1440" s="39">
        <f>[2]Emissions!F1790</f>
        <v>459.20414169642862</v>
      </c>
      <c r="G1440" s="39">
        <f>[2]Emissions!G1790</f>
        <v>306.13609446428569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0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6970.6787172161175</v>
      </c>
      <c r="H1445" s="39">
        <f>[2]Emissions!H1848</f>
        <v>13686.894172974409</v>
      </c>
      <c r="I1445" s="39">
        <f>[2]Emissions!I1848</f>
        <v>13652.526211919399</v>
      </c>
      <c r="J1445" s="39">
        <f>[2]Emissions!J1848</f>
        <v>13686.894172974409</v>
      </c>
      <c r="K1445" s="39">
        <f>[2]Emissions!K1848</f>
        <v>17507.805258877041</v>
      </c>
      <c r="L1445" s="39">
        <f>[2]Emissions!L1848</f>
        <v>17643.566665811621</v>
      </c>
      <c r="M1445" s="39">
        <f>[2]Emissions!M1848</f>
        <v>17643.566665811621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0</v>
      </c>
      <c r="K1448" s="39">
        <f>[2]Emissions!K1780</f>
        <v>0</v>
      </c>
      <c r="L1448" s="39">
        <f>[2]Emissions!L1780</f>
        <v>0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26.88998066666667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351.72880988528539</v>
      </c>
      <c r="I1451" s="39">
        <f>[2]Emissions!I1960</f>
        <v>911.7396293589743</v>
      </c>
      <c r="J1451" s="39">
        <f>[2]Emissions!J1960</f>
        <v>1007.441655</v>
      </c>
      <c r="K1451" s="39">
        <f>[2]Emissions!K1960</f>
        <v>1007.441655</v>
      </c>
      <c r="L1451" s="39">
        <f>[2]Emissions!L1960</f>
        <v>1007.441655</v>
      </c>
      <c r="M1451" s="39">
        <f>[2]Emissions!M1960</f>
        <v>1007.441655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121.3378900978467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7770.1942824136804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0.1073423713235297</v>
      </c>
      <c r="G1457" s="39">
        <f>[2]Emissions!G1807</f>
        <v>0.10734237132353069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3982.2213630345982</v>
      </c>
      <c r="F1461" s="39">
        <f>[2]Emissions!F1750</f>
        <v>2790.067862927915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338.10406804586881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179398.018505138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1362.8146785213839</v>
      </c>
      <c r="H1470" s="39">
        <f>[2]Emissions!H1765</f>
        <v>1892.4187848829511</v>
      </c>
      <c r="I1470" s="39">
        <f>[2]Emissions!I1765</f>
        <v>1990.9335665064341</v>
      </c>
      <c r="J1470" s="39">
        <f>[2]Emissions!J1765</f>
        <v>1990.933566506435</v>
      </c>
      <c r="K1470" s="39">
        <f>[2]Emissions!K1765</f>
        <v>1990.9779922983989</v>
      </c>
      <c r="L1470" s="39">
        <f>[2]Emissions!L1765</f>
        <v>1991.014707637635</v>
      </c>
      <c r="M1470" s="39">
        <f>[2]Emissions!M1765</f>
        <v>1991.014707637635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615.80293293750015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3864.6934941749169</v>
      </c>
      <c r="F1473" s="39">
        <f>[2]Emissions!F1992</f>
        <v>4962.224168819972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0</v>
      </c>
      <c r="K1474" s="39">
        <f>[2]Emissions!K1838</f>
        <v>32456.256534865839</v>
      </c>
      <c r="L1474" s="39">
        <f>[2]Emissions!L1838</f>
        <v>28135.59178665384</v>
      </c>
      <c r="M1474" s="39">
        <f>[2]Emissions!M1838</f>
        <v>20010.04574673322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26.131511262888448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6.8807338148984198E-4</v>
      </c>
      <c r="G1476" s="39">
        <f>[2]Emissions!G2007</f>
        <v>6.0301251805869056E-4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4.9614630960156767E-6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-216.52466134257509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-697.09923101897812</v>
      </c>
      <c r="K1479" s="39">
        <f>[2]Emissions!K1881</f>
        <v>-780.38615984149124</v>
      </c>
      <c r="L1479" s="39">
        <f>[2]Emissions!L1881</f>
        <v>-865.17567416256145</v>
      </c>
      <c r="M1479" s="39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0</v>
      </c>
      <c r="F1483" s="39">
        <f>[2]Emissions!F1896</f>
        <v>1.493939880507841</v>
      </c>
      <c r="G1483" s="39">
        <f>[2]Emissions!G1896</f>
        <v>0</v>
      </c>
      <c r="H1483" s="39">
        <f>[2]Emissions!H1896</f>
        <v>20.17335833333334</v>
      </c>
      <c r="I1483" s="39">
        <f>[2]Emissions!I1896</f>
        <v>28.242701666666669</v>
      </c>
      <c r="J1483" s="39">
        <f>[2]Emissions!J1896</f>
        <v>36.312045000000012</v>
      </c>
      <c r="K1483" s="39">
        <f>[2]Emissions!K1896</f>
        <v>44.381388333333341</v>
      </c>
      <c r="L1483" s="39">
        <f>[2]Emissions!L1896</f>
        <v>52.450731666666677</v>
      </c>
      <c r="M1483" s="39">
        <f>[2]Emissions!M1896</f>
        <v>19.063823625000001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3956.9444269769142</v>
      </c>
      <c r="H1488" s="39">
        <f>[2]Emissions!H1911</f>
        <v>6562.9251213895204</v>
      </c>
      <c r="I1488" s="39">
        <f>[2]Emissions!I1911</f>
        <v>15451.076319104081</v>
      </c>
      <c r="J1488" s="39">
        <f>[2]Emissions!J1911</f>
        <v>17364.352610909111</v>
      </c>
      <c r="K1488" s="39">
        <f>[2]Emissions!K1911</f>
        <v>17609.930141590401</v>
      </c>
      <c r="L1488" s="39">
        <f>[2]Emissions!L1911</f>
        <v>17408.185278917848</v>
      </c>
      <c r="M1488" s="39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-11385.75007094293</v>
      </c>
      <c r="F1489" s="39">
        <f>[2]Emissions!F1876</f>
        <v>0</v>
      </c>
      <c r="G1489" s="39">
        <f>[2]Emissions!G1876</f>
        <v>0</v>
      </c>
      <c r="H1489" s="39">
        <f>[2]Emissions!H1876</f>
        <v>-28640.648942757391</v>
      </c>
      <c r="I1489" s="39">
        <f>[2]Emissions!I1876</f>
        <v>-36353.039082551739</v>
      </c>
      <c r="J1489" s="39">
        <f>[2]Emissions!J1876</f>
        <v>-25979.19777013472</v>
      </c>
      <c r="K1489" s="39">
        <f>[2]Emissions!K1876</f>
        <v>-30637.82843469187</v>
      </c>
      <c r="L1489" s="39">
        <f>[2]Emissions!L1876</f>
        <v>-35259.809479968062</v>
      </c>
      <c r="M1489" s="39">
        <f>[2]Emissions!M1876</f>
        <v>-63146.760979372397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9.5298601005867525</v>
      </c>
      <c r="F1490" s="39">
        <f>[2]Emissions!F2017</f>
        <v>7.623888080469384</v>
      </c>
      <c r="G1490" s="39">
        <f>[2]Emissions!G2017</f>
        <v>5.717916060352052</v>
      </c>
      <c r="H1490" s="39">
        <f>[2]Emissions!H2017</f>
        <v>3.8119440402347009</v>
      </c>
      <c r="I1490" s="39">
        <f>[2]Emissions!I2017</f>
        <v>1.90597202011735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0.16205915741884969</v>
      </c>
      <c r="H1496" s="39">
        <f>[2]Emissions!H1906</f>
        <v>0.26878874217294968</v>
      </c>
      <c r="I1496" s="39">
        <f>[2]Emissions!I1906</f>
        <v>0.63280858644794891</v>
      </c>
      <c r="J1496" s="39">
        <f>[2]Emissions!J1906</f>
        <v>0.7111680250201684</v>
      </c>
      <c r="K1496" s="39">
        <f>[2]Emissions!K1906</f>
        <v>0.72122580784670587</v>
      </c>
      <c r="L1496" s="39">
        <f>[2]Emissions!L1906</f>
        <v>0.71296321961438314</v>
      </c>
      <c r="M1496" s="39">
        <f>[2]Emissions!M1906</f>
        <v>0.60647941997376864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46349.752035145422</v>
      </c>
      <c r="F1498" s="39">
        <f>[2]Emissions!F1843</f>
        <v>37264.782393545611</v>
      </c>
      <c r="G1498" s="39">
        <f>[2]Emissions!G1843</f>
        <v>16028.21727056977</v>
      </c>
      <c r="H1498" s="39">
        <f>[2]Emissions!H1843</f>
        <v>6760.8146354233331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7500.7220867613214</v>
      </c>
      <c r="H1499" s="39">
        <f>[2]Emissions!H1794</f>
        <v>3750.3610433806598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1163.4370872799659</v>
      </c>
      <c r="F1500" s="39">
        <f>[2]Emissions!F2012</f>
        <v>930.74966982397075</v>
      </c>
      <c r="G1500" s="39">
        <f>[2]Emissions!G2012</f>
        <v>698.0622523679798</v>
      </c>
      <c r="H1500" s="39">
        <f>[2]Emissions!H2012</f>
        <v>465.37483491198651</v>
      </c>
      <c r="I1500" s="39">
        <f>[2]Emissions!I2012</f>
        <v>232.6874174559932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-775.05879391971519</v>
      </c>
      <c r="F1502" s="39">
        <f>[2]Emissions!F1886</f>
        <v>-691.92894817342108</v>
      </c>
      <c r="G1502" s="39">
        <f>[2]Emissions!G1886</f>
        <v>-616.99828340664965</v>
      </c>
      <c r="H1502" s="39">
        <f>[2]Emissions!H1886</f>
        <v>-712.79640654410593</v>
      </c>
      <c r="I1502" s="39">
        <f>[2]Emissions!I1886</f>
        <v>-861.62871427973289</v>
      </c>
      <c r="J1502" s="39">
        <f>[2]Emissions!J1886</f>
        <v>-465.20621795035152</v>
      </c>
      <c r="K1502" s="39">
        <f>[2]Emissions!K1886</f>
        <v>-405.01015200362252</v>
      </c>
      <c r="L1502" s="39">
        <f>[2]Emissions!L1886</f>
        <v>-465.20264111064972</v>
      </c>
      <c r="M1502" s="39">
        <f>[2]Emissions!M1886</f>
        <v>-484.31456421024569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98811.478154208729</v>
      </c>
      <c r="H1504" s="39">
        <f>[2]Emissions!H1971</f>
        <v>119508.11674399261</v>
      </c>
      <c r="I1504" s="39">
        <f>[2]Emissions!I1971</f>
        <v>124227.177261305</v>
      </c>
      <c r="J1504" s="39">
        <f>[2]Emissions!J1971</f>
        <v>139929.39010166551</v>
      </c>
      <c r="K1504" s="39">
        <f>[2]Emissions!K1971</f>
        <v>142641.9842474685</v>
      </c>
      <c r="L1504" s="39">
        <f>[2]Emissions!L1971</f>
        <v>143072.71418694509</v>
      </c>
      <c r="M1504" s="39">
        <f>[2]Emissions!M1971</f>
        <v>115953.0668305749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3922.899886270025</v>
      </c>
      <c r="G1505" s="39">
        <f>[2]Emissions!G1936</f>
        <v>6555.2225724456503</v>
      </c>
      <c r="H1505" s="39">
        <f>[2]Emissions!H1936</f>
        <v>7082.4330537497499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0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0</v>
      </c>
      <c r="K1509" s="39">
        <f>[2]Emissions!K1784</f>
        <v>0</v>
      </c>
      <c r="L1509" s="39">
        <f>[2]Emissions!L1784</f>
        <v>0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0</v>
      </c>
      <c r="K1510" s="39">
        <f>[2]Emissions!K1779</f>
        <v>0</v>
      </c>
      <c r="L1510" s="39">
        <f>[2]Emissions!L1779</f>
        <v>0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75.051288409999984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13.403484099264739</v>
      </c>
      <c r="G1519" s="39">
        <f>[2]Emissions!G1806</f>
        <v>13.403484099264871</v>
      </c>
      <c r="H1519" s="39">
        <f>[2]Emissions!H1806</f>
        <v>4.4678280330882361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3381.0406804586878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55.73613692307692</v>
      </c>
      <c r="F1523" s="39">
        <f>[2]Emissions!F1810</f>
        <v>41.802102692307692</v>
      </c>
      <c r="G1523" s="39">
        <f>[2]Emissions!G1810</f>
        <v>41.802102692307692</v>
      </c>
      <c r="H1523" s="39">
        <f>[2]Emissions!H1810</f>
        <v>13.93403423076923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2725.629357042767</v>
      </c>
      <c r="H1528" s="39">
        <f>[2]Emissions!H1764</f>
        <v>3784.8375697659021</v>
      </c>
      <c r="I1528" s="39">
        <f>[2]Emissions!I1764</f>
        <v>3981.8671330128682</v>
      </c>
      <c r="J1528" s="39">
        <f>[2]Emissions!J1764</f>
        <v>3981.86713301287</v>
      </c>
      <c r="K1528" s="39">
        <f>[2]Emissions!K1764</f>
        <v>3981.9559845967979</v>
      </c>
      <c r="L1528" s="39">
        <f>[2]Emissions!L1764</f>
        <v>3982.0294152752699</v>
      </c>
      <c r="M1528" s="39">
        <f>[2]Emissions!M1764</f>
        <v>3982.0294152752699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23.949554999999989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5.9873887499999991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3851.3491608367549</v>
      </c>
      <c r="F1531" s="39">
        <f>[2]Emissions!F1991</f>
        <v>4945.0901907937132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0</v>
      </c>
      <c r="K1532" s="39">
        <f>[2]Emissions!K1837</f>
        <v>61.168971984292938</v>
      </c>
      <c r="L1532" s="39">
        <f>[2]Emissions!L1837</f>
        <v>53.025992813143297</v>
      </c>
      <c r="M1532" s="39">
        <f>[2]Emissions!M1837</f>
        <v>37.712110340620477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0</v>
      </c>
      <c r="F1535" s="39">
        <f>[2]Emissions!F1895</f>
        <v>-36.014001261253291</v>
      </c>
      <c r="G1535" s="39">
        <f>[2]Emissions!G1895</f>
        <v>0</v>
      </c>
      <c r="H1535" s="39">
        <f>[2]Emissions!H1895</f>
        <v>-486.31364751666672</v>
      </c>
      <c r="I1535" s="39">
        <f>[2]Emissions!I1895</f>
        <v>-680.83910652333338</v>
      </c>
      <c r="J1535" s="39">
        <f>[2]Emissions!J1895</f>
        <v>-875.36456553000005</v>
      </c>
      <c r="K1535" s="39">
        <f>[2]Emissions!K1895</f>
        <v>-1069.8900245366669</v>
      </c>
      <c r="L1535" s="39">
        <f>[2]Emissions!L1895</f>
        <v>-1264.415483543333</v>
      </c>
      <c r="M1535" s="39">
        <f>[2]Emissions!M1895</f>
        <v>-459.56639690324988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162.05915741884971</v>
      </c>
      <c r="H1540" s="39">
        <f>[2]Emissions!H1910</f>
        <v>268.78874217294958</v>
      </c>
      <c r="I1540" s="39">
        <f>[2]Emissions!I1910</f>
        <v>632.80858644794876</v>
      </c>
      <c r="J1540" s="39">
        <f>[2]Emissions!J1910</f>
        <v>711.16802502016822</v>
      </c>
      <c r="K1540" s="39">
        <f>[2]Emissions!K1910</f>
        <v>721.22580784670561</v>
      </c>
      <c r="L1540" s="39">
        <f>[2]Emissions!L1910</f>
        <v>712.96321961438298</v>
      </c>
      <c r="M1540" s="39">
        <f>[2]Emissions!M1910</f>
        <v>606.4794199737687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-11351.49876368355</v>
      </c>
      <c r="F1541" s="39">
        <f>[2]Emissions!F1875</f>
        <v>0</v>
      </c>
      <c r="G1541" s="39">
        <f>[2]Emissions!G1875</f>
        <v>0</v>
      </c>
      <c r="H1541" s="39">
        <f>[2]Emissions!H1875</f>
        <v>-28554.490397124999</v>
      </c>
      <c r="I1541" s="39">
        <f>[2]Emissions!I1875</f>
        <v>-36243.679654874999</v>
      </c>
      <c r="J1541" s="39">
        <f>[2]Emissions!J1875</f>
        <v>-25901.045564119951</v>
      </c>
      <c r="K1541" s="39">
        <f>[2]Emissions!K1875</f>
        <v>-30545.66185199525</v>
      </c>
      <c r="L1541" s="39">
        <f>[2]Emissions!L1875</f>
        <v>-35153.738772207878</v>
      </c>
      <c r="M1541" s="39">
        <f>[2]Emissions!M1875</f>
        <v>-62956.799044562453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13.13735152132702</v>
      </c>
      <c r="H1542" s="39">
        <f>[2]Emissions!H1847</f>
        <v>25.795126598142499</v>
      </c>
      <c r="I1542" s="39">
        <f>[2]Emissions!I1847</f>
        <v>25.7303547152646</v>
      </c>
      <c r="J1542" s="39">
        <f>[2]Emissions!J1847</f>
        <v>25.795126598142499</v>
      </c>
      <c r="K1542" s="39">
        <f>[2]Emissions!K1847</f>
        <v>32.996240593435822</v>
      </c>
      <c r="L1542" s="39">
        <f>[2]Emissions!L1847</f>
        <v>33.252104534134219</v>
      </c>
      <c r="M1542" s="39">
        <f>[2]Emissions!M1847</f>
        <v>33.252104534134233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1163.4370872799659</v>
      </c>
      <c r="F1544" s="39">
        <f>[2]Emissions!F2016</f>
        <v>930.74966982397075</v>
      </c>
      <c r="G1544" s="39">
        <f>[2]Emissions!G2016</f>
        <v>698.0622523679798</v>
      </c>
      <c r="H1544" s="39">
        <f>[2]Emissions!H2016</f>
        <v>465.37483491198651</v>
      </c>
      <c r="I1544" s="39">
        <f>[2]Emissions!I2016</f>
        <v>232.6874174559932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31.546887324260091</v>
      </c>
      <c r="F1548" s="39">
        <f>[2]Emissions!F1996</f>
        <v>40.505858218105502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31.310641896006519</v>
      </c>
      <c r="G1549" s="39">
        <f>[2]Emissions!G1940</f>
        <v>52.320536456416868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87.353471607888096</v>
      </c>
      <c r="F1551" s="39">
        <f>[2]Emissions!F1842</f>
        <v>70.231402927903531</v>
      </c>
      <c r="G1551" s="39">
        <f>[2]Emissions!G1842</f>
        <v>30.20772195734973</v>
      </c>
      <c r="H1551" s="39">
        <f>[2]Emissions!H1842</f>
        <v>12.741829316666671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4.764930050293377E-2</v>
      </c>
      <c r="F1553" s="39">
        <f>[2]Emissions!F2011</f>
        <v>3.8119440402346931E-2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9.5298601005867536E-3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-18198.644001224849</v>
      </c>
      <c r="F1556" s="39">
        <f>[2]Emissions!F1885</f>
        <v>-16246.72695895431</v>
      </c>
      <c r="G1556" s="39">
        <f>[2]Emissions!G1885</f>
        <v>-14487.32947380449</v>
      </c>
      <c r="H1556" s="39">
        <f>[2]Emissions!H1885</f>
        <v>-16736.701976433829</v>
      </c>
      <c r="I1556" s="39">
        <f>[2]Emissions!I1885</f>
        <v>-20231.33516505099</v>
      </c>
      <c r="J1556" s="39">
        <f>[2]Emissions!J1885</f>
        <v>-10923.20016758836</v>
      </c>
      <c r="K1556" s="39">
        <f>[2]Emissions!K1885</f>
        <v>-9509.7760724967393</v>
      </c>
      <c r="L1556" s="39">
        <f>[2]Emissions!L1885</f>
        <v>-10923.116182176031</v>
      </c>
      <c r="M1556" s="39">
        <f>[2]Emissions!M1885</f>
        <v>-11371.8706346084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3909.6554847480138</v>
      </c>
      <c r="G1559" s="39">
        <f>[2]Emissions!G1935</f>
        <v>6533.0909855245864</v>
      </c>
      <c r="H1559" s="39">
        <f>[2]Emissions!H1935</f>
        <v>7058.5215113102076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11043.65935525336</v>
      </c>
      <c r="G1561" s="39">
        <f>[2]Emissions!G1774</f>
        <v>7362.4395701689036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640.25512585503327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6.5895391633780394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0.62162005747877191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-5302.7625746645217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-17072.19718139332</v>
      </c>
      <c r="K1566" s="39">
        <f>[2]Emissions!K1880</f>
        <v>-19111.922385812471</v>
      </c>
      <c r="L1566" s="39">
        <f>[2]Emissions!L1880</f>
        <v>-21188.446419970351</v>
      </c>
      <c r="M1566" s="39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0</v>
      </c>
      <c r="K1568" s="39">
        <f>[2]Emissions!K1783</f>
        <v>0</v>
      </c>
      <c r="L1568" s="39">
        <f>[2]Emissions!L1783</f>
        <v>0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8617.8013653486814</v>
      </c>
      <c r="I1569" s="39">
        <f>[2]Emissions!I1959</f>
        <v>22338.775789492069</v>
      </c>
      <c r="J1569" s="39">
        <f>[2]Emissions!J1959</f>
        <v>24683.596640263011</v>
      </c>
      <c r="K1569" s="39">
        <f>[2]Emissions!K1959</f>
        <v>24683.596640263011</v>
      </c>
      <c r="L1569" s="39">
        <f>[2]Emissions!L1959</f>
        <v>24683.596640263011</v>
      </c>
      <c r="M1569" s="39">
        <f>[2]Emissions!M1959</f>
        <v>24683.596640263011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7420.9066882512207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64381.884485917493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63.646642586323651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0.22743948562783661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0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0</v>
      </c>
      <c r="F1576" s="39">
        <f>[2]Emissions!F1744</f>
        <v>2585.0435203463499</v>
      </c>
      <c r="G1576" s="39">
        <f>[2]Emissions!G1744</f>
        <v>3273.7380335365319</v>
      </c>
      <c r="H1576" s="39">
        <f>[2]Emissions!H1744</f>
        <v>3759.5348096005282</v>
      </c>
      <c r="I1576" s="39">
        <f>[2]Emissions!I1744</f>
        <v>3759.5348096005268</v>
      </c>
      <c r="J1576" s="39">
        <f>[2]Emissions!J1744</f>
        <v>3997.2473701863369</v>
      </c>
      <c r="K1576" s="39">
        <f>[2]Emissions!K1744</f>
        <v>3656.8952906538361</v>
      </c>
      <c r="L1576" s="39">
        <f>[2]Emissions!L1744</f>
        <v>3720.3745346751489</v>
      </c>
      <c r="M1576" s="39">
        <f>[2]Emissions!M1744</f>
        <v>3843.8267117721612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0</v>
      </c>
      <c r="F1577" s="39">
        <f>[2]Emissions!F1748</f>
        <v>137304.06957449231</v>
      </c>
      <c r="G1577" s="39">
        <f>[2]Emissions!G1748</f>
        <v>173883.94090368619</v>
      </c>
      <c r="H1577" s="39">
        <f>[2]Emissions!H1748</f>
        <v>199686.9395049701</v>
      </c>
      <c r="I1577" s="39">
        <f>[2]Emissions!I1748</f>
        <v>199686.9395049701</v>
      </c>
      <c r="J1577" s="39">
        <f>[2]Emissions!J1748</f>
        <v>212312.99461797331</v>
      </c>
      <c r="K1577" s="39">
        <f>[2]Emissions!K1748</f>
        <v>194235.26198402041</v>
      </c>
      <c r="L1577" s="39">
        <f>[2]Emissions!L1748</f>
        <v>197606.9493343636</v>
      </c>
      <c r="M1577" s="39">
        <f>[2]Emissions!M1748</f>
        <v>204164.087030436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82.742099528518835</v>
      </c>
      <c r="F1578" s="39">
        <f>[2]Emissions!F703</f>
        <v>66.193679622812013</v>
      </c>
      <c r="G1578" s="39">
        <f>[2]Emissions!G703</f>
        <v>49.64525971711128</v>
      </c>
      <c r="H1578" s="39">
        <f>[2]Emissions!H703</f>
        <v>33.096839811407548</v>
      </c>
      <c r="I1578" s="39">
        <f>[2]Emissions!I703</f>
        <v>16.54841990570376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1.243444330602828</v>
      </c>
      <c r="I1579" s="39">
        <f>[2]Emissions!I1034</f>
        <v>1.2434443305770919</v>
      </c>
      <c r="J1579" s="39">
        <f>[2]Emissions!J1034</f>
        <v>9.070727807259571</v>
      </c>
      <c r="K1579" s="39">
        <f>[2]Emissions!K1034</f>
        <v>52.679878632473589</v>
      </c>
      <c r="L1579" s="39">
        <f>[2]Emissions!L1034</f>
        <v>333.07095398910462</v>
      </c>
      <c r="M1579" s="39">
        <f>[2]Emissions!M1034</f>
        <v>423.0040068523723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0</v>
      </c>
      <c r="F1580" s="39">
        <f>[2]Emissions!F1583</f>
        <v>23403.9430912348</v>
      </c>
      <c r="G1580" s="39">
        <f>[2]Emissions!G1583</f>
        <v>30636.963596411701</v>
      </c>
      <c r="H1580" s="39">
        <f>[2]Emissions!H1583</f>
        <v>41206.602033804571</v>
      </c>
      <c r="I1580" s="39">
        <f>[2]Emissions!I1583</f>
        <v>49626.670457778622</v>
      </c>
      <c r="J1580" s="39">
        <f>[2]Emissions!J1583</f>
        <v>64186.351054904328</v>
      </c>
      <c r="K1580" s="39">
        <f>[2]Emissions!K1583</f>
        <v>64513.33812631623</v>
      </c>
      <c r="L1580" s="39">
        <f>[2]Emissions!L1583</f>
        <v>64606.652061820358</v>
      </c>
      <c r="M1580" s="39">
        <f>[2]Emissions!M1583</f>
        <v>64699.934393674339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63.537609927599107</v>
      </c>
      <c r="F1582" s="39">
        <f>[2]Emissions!F1072</f>
        <v>2504.898711534986</v>
      </c>
      <c r="G1582" s="39">
        <f>[2]Emissions!G1072</f>
        <v>4620.8065689874129</v>
      </c>
      <c r="H1582" s="39">
        <f>[2]Emissions!H1072</f>
        <v>7208.9693081958849</v>
      </c>
      <c r="I1582" s="39">
        <f>[2]Emissions!I1072</f>
        <v>9405.7057697891942</v>
      </c>
      <c r="J1582" s="39">
        <f>[2]Emissions!J1072</f>
        <v>9796.2665794662862</v>
      </c>
      <c r="K1582" s="39">
        <f>[2]Emissions!K1072</f>
        <v>10337.903117178639</v>
      </c>
      <c r="L1582" s="39">
        <f>[2]Emissions!L1072</f>
        <v>10957.01845733383</v>
      </c>
      <c r="M1582" s="39">
        <f>[2]Emissions!M1072</f>
        <v>11638.73178172275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115.0295731887997</v>
      </c>
      <c r="I1583" s="39">
        <f>[2]Emissions!I1424</f>
        <v>309.6520480178923</v>
      </c>
      <c r="J1583" s="39">
        <f>[2]Emissions!J1424</f>
        <v>479.07309866253132</v>
      </c>
      <c r="K1583" s="39">
        <f>[2]Emissions!K1424</f>
        <v>456.26632742516881</v>
      </c>
      <c r="L1583" s="39">
        <f>[2]Emissions!L1424</f>
        <v>445.44966281725021</v>
      </c>
      <c r="M1583" s="39">
        <f>[2]Emissions!M1424</f>
        <v>428.64278636697151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1071.761765939149</v>
      </c>
      <c r="F1585" s="39">
        <f>[2]Emissions!F1319</f>
        <v>0</v>
      </c>
      <c r="G1585" s="39">
        <f>[2]Emissions!G1319</f>
        <v>1467.2451309383259</v>
      </c>
      <c r="H1585" s="39">
        <f>[2]Emissions!H1319</f>
        <v>1755.946069218418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2109.956038716919</v>
      </c>
      <c r="F1587" s="39">
        <f>[2]Emissions!F1327</f>
        <v>1037.7237333737301</v>
      </c>
      <c r="G1587" s="39">
        <f>[2]Emissions!G1327</f>
        <v>1754.7433625940409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1.968778513833141E-3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1.0682028958518981E-2</v>
      </c>
      <c r="H1595" s="39">
        <f>[2]Emissions!H818</f>
        <v>1.0682028958518981E-2</v>
      </c>
      <c r="I1595" s="39">
        <f>[2]Emissions!I818</f>
        <v>1.0682028958518981E-2</v>
      </c>
      <c r="J1595" s="39">
        <f>[2]Emissions!J818</f>
        <v>1.0682028958518981E-2</v>
      </c>
      <c r="K1595" s="39">
        <f>[2]Emissions!K818</f>
        <v>1.1307941436821949E-3</v>
      </c>
      <c r="L1595" s="39">
        <f>[2]Emissions!L818</f>
        <v>1.0682028958518981E-2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9.8089618109335232E-4</v>
      </c>
      <c r="F1596" s="39">
        <f>[2]Emissions!F1080</f>
        <v>1.3297842622950859E-3</v>
      </c>
      <c r="G1596" s="39">
        <f>[2]Emissions!G1080</f>
        <v>1.167512369597638E-4</v>
      </c>
      <c r="H1596" s="39">
        <f>[2]Emissions!H1080</f>
        <v>6.490415658718169E-4</v>
      </c>
      <c r="I1596" s="39">
        <f>[2]Emissions!I1080</f>
        <v>3.3244606557376378E-4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9933.4184474292633</v>
      </c>
      <c r="H1597" s="39">
        <f>[2]Emissions!H1238</f>
        <v>6622.2789649528431</v>
      </c>
      <c r="I1597" s="39">
        <f>[2]Emissions!I1238</f>
        <v>3403.458804624046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474.18038456879992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67.412144085014447</v>
      </c>
      <c r="F1599" s="39">
        <f>[2]Emissions!F1246</f>
        <v>272.96946669631131</v>
      </c>
      <c r="G1599" s="39">
        <f>[2]Emissions!G1246</f>
        <v>422.8098583659953</v>
      </c>
      <c r="H1599" s="39">
        <f>[2]Emissions!H1246</f>
        <v>661.1755066238527</v>
      </c>
      <c r="I1599" s="39">
        <f>[2]Emissions!I1246</f>
        <v>838.37229983225654</v>
      </c>
      <c r="J1599" s="39">
        <f>[2]Emissions!J1246</f>
        <v>1010.582166561348</v>
      </c>
      <c r="K1599" s="39">
        <f>[2]Emissions!K1246</f>
        <v>1168.945519683002</v>
      </c>
      <c r="L1599" s="39">
        <f>[2]Emissions!L1246</f>
        <v>1175.8004325625011</v>
      </c>
      <c r="M1599" s="39">
        <f>[2]Emissions!M1246</f>
        <v>1181.6410767103739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39583.599999999999</v>
      </c>
      <c r="I1600" s="39">
        <f>[2]Emissions!I665</f>
        <v>50377.093648551803</v>
      </c>
      <c r="J1600" s="39">
        <f>[2]Emissions!J665</f>
        <v>56027.784590951043</v>
      </c>
      <c r="K1600" s="39">
        <f>[2]Emissions!K665</f>
        <v>0</v>
      </c>
      <c r="L1600" s="39">
        <f>[2]Emissions!L665</f>
        <v>0</v>
      </c>
      <c r="M1600" s="39">
        <f>[2]Emissions!M665</f>
        <v>391.83666609280567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6.239634996233092E-8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561.85607499999992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280.92803750000002</v>
      </c>
      <c r="I1603" s="39">
        <f>[2]Emissions!I1369</f>
        <v>280.92803750000002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11.64081790123457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1.169507278876452</v>
      </c>
      <c r="F1605" s="39">
        <f>[2]Emissions!F1200</f>
        <v>1.9561084186488209</v>
      </c>
      <c r="G1605" s="39">
        <f>[2]Emissions!G1200</f>
        <v>2.5527169115496751</v>
      </c>
      <c r="H1605" s="39">
        <f>[2]Emissions!H1200</f>
        <v>4.7115646480295927</v>
      </c>
      <c r="I1605" s="39">
        <f>[2]Emissions!I1200</f>
        <v>5.2878957877939552</v>
      </c>
      <c r="J1605" s="39">
        <f>[2]Emissions!J1200</f>
        <v>5.8731615739622844</v>
      </c>
      <c r="K1605" s="39">
        <f>[2]Emissions!K1200</f>
        <v>5.8197577022631197</v>
      </c>
      <c r="L1605" s="39">
        <f>[2]Emissions!L1200</f>
        <v>5.83154208995066</v>
      </c>
      <c r="M1605" s="39">
        <f>[2]Emissions!M1200</f>
        <v>5.8311068800782033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0.5442536401770659</v>
      </c>
      <c r="F1606" s="39">
        <f>[2]Emissions!F1193</f>
        <v>0.4354029121416525</v>
      </c>
      <c r="G1606" s="39">
        <f>[2]Emissions!G1193</f>
        <v>0.32655218410623987</v>
      </c>
      <c r="H1606" s="39">
        <f>[2]Emissions!H1193</f>
        <v>0.20971038080944349</v>
      </c>
      <c r="I1606" s="39">
        <f>[2]Emissions!I1193</f>
        <v>0.10885072803541319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9.2867149485074338E-2</v>
      </c>
      <c r="F1607" s="39">
        <f>[2]Emissions!F884</f>
        <v>0.16599295774462039</v>
      </c>
      <c r="G1607" s="39">
        <f>[2]Emissions!G884</f>
        <v>0.1676591503491589</v>
      </c>
      <c r="H1607" s="39">
        <f>[2]Emissions!H884</f>
        <v>0.1196420482145099</v>
      </c>
      <c r="I1607" s="39">
        <f>[2]Emissions!I884</f>
        <v>0.10911667700036611</v>
      </c>
      <c r="J1607" s="39">
        <f>[2]Emissions!J884</f>
        <v>0.16662164900007209</v>
      </c>
      <c r="K1607" s="39">
        <f>[2]Emissions!K884</f>
        <v>0.1697715016193416</v>
      </c>
      <c r="L1607" s="39">
        <f>[2]Emissions!L884</f>
        <v>0.15619924980498009</v>
      </c>
      <c r="M1607" s="39">
        <f>[2]Emissions!M884</f>
        <v>0.15501762121879309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3.659549525228635E-2</v>
      </c>
      <c r="J1608" s="39">
        <f>[2]Emissions!J863</f>
        <v>3.6689472997364678E-2</v>
      </c>
      <c r="K1608" s="39">
        <f>[2]Emissions!K863</f>
        <v>1.4290612607126361</v>
      </c>
      <c r="L1608" s="39">
        <f>[2]Emissions!L863</f>
        <v>1.4290485419196739</v>
      </c>
      <c r="M1608" s="39">
        <f>[2]Emissions!M863</f>
        <v>1.4291559450567239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118.5436050441848</v>
      </c>
      <c r="H1609" s="39">
        <f>[2]Emissions!H1377</f>
        <v>118.5436050441848</v>
      </c>
      <c r="I1609" s="39">
        <f>[2]Emissions!I1377</f>
        <v>96.191554878048805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42971.622773574083</v>
      </c>
      <c r="F1610" s="39">
        <f>[2]Emissions!F1222</f>
        <v>38821.158899009533</v>
      </c>
      <c r="G1610" s="39">
        <f>[2]Emissions!G1222</f>
        <v>31669.053923216168</v>
      </c>
      <c r="H1610" s="39">
        <f>[2]Emissions!H1222</f>
        <v>8596.3868813800273</v>
      </c>
      <c r="I1610" s="39">
        <f>[2]Emissions!I1222</f>
        <v>4298.1934406900173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82.813714903566179</v>
      </c>
      <c r="J1613" s="39">
        <f>[2]Emissions!J1133</f>
        <v>82.813714903566179</v>
      </c>
      <c r="K1613" s="39">
        <f>[2]Emissions!K1133</f>
        <v>140.02671656987181</v>
      </c>
      <c r="L1613" s="39">
        <f>[2]Emissions!L1133</f>
        <v>139.78914428664859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9.957335796977496E-5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6309.8878399975392</v>
      </c>
      <c r="F1616" s="39">
        <f>[2]Emissions!F657</f>
        <v>5523.2547597298171</v>
      </c>
      <c r="G1616" s="39">
        <f>[2]Emissions!G657</f>
        <v>0</v>
      </c>
      <c r="H1616" s="39">
        <f>[2]Emissions!H657</f>
        <v>5802.9989638598818</v>
      </c>
      <c r="I1616" s="39">
        <f>[2]Emissions!I657</f>
        <v>11028.420849140841</v>
      </c>
      <c r="J1616" s="39">
        <f>[2]Emissions!J657</f>
        <v>3787.3243691500302</v>
      </c>
      <c r="K1616" s="39">
        <f>[2]Emissions!K657</f>
        <v>3297.257773541156</v>
      </c>
      <c r="L1616" s="39">
        <f>[2]Emissions!L657</f>
        <v>3787.295249478701</v>
      </c>
      <c r="M1616" s="39">
        <f>[2]Emissions!M657</f>
        <v>3942.888724594603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11.3908572451677</v>
      </c>
      <c r="F1617" s="39">
        <f>[2]Emissions!F1110</f>
        <v>65.188463659197055</v>
      </c>
      <c r="G1617" s="39">
        <f>[2]Emissions!G1110</f>
        <v>104.71962459370729</v>
      </c>
      <c r="H1617" s="39">
        <f>[2]Emissions!H1110</f>
        <v>160.25124773587001</v>
      </c>
      <c r="I1617" s="39">
        <f>[2]Emissions!I1110</f>
        <v>177.34932249639479</v>
      </c>
      <c r="J1617" s="39">
        <f>[2]Emissions!J1110</f>
        <v>216.08611008932161</v>
      </c>
      <c r="K1617" s="39">
        <f>[2]Emissions!K1110</f>
        <v>248.34256306128111</v>
      </c>
      <c r="L1617" s="39">
        <f>[2]Emissions!L1110</f>
        <v>251.28145289293511</v>
      </c>
      <c r="M1617" s="39">
        <f>[2]Emissions!M1110</f>
        <v>262.32475938620178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6.5230649999999981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0.63271284555518403</v>
      </c>
      <c r="F1619" s="39">
        <f>[2]Emissions!F1293</f>
        <v>0.8924115696042787</v>
      </c>
      <c r="G1619" s="39">
        <f>[2]Emissions!G1293</f>
        <v>1.0647814089874179</v>
      </c>
      <c r="H1619" s="39">
        <f>[2]Emissions!H1293</f>
        <v>1.0647814089874179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157.88657588672001</v>
      </c>
      <c r="H1621" s="39">
        <f>[2]Emissions!H672</f>
        <v>1325.3014053303009</v>
      </c>
      <c r="I1621" s="39">
        <f>[2]Emissions!I672</f>
        <v>2063.2931619974461</v>
      </c>
      <c r="J1621" s="39">
        <f>[2]Emissions!J672</f>
        <v>2678.7981060013021</v>
      </c>
      <c r="K1621" s="39">
        <f>[2]Emissions!K672</f>
        <v>2678.798106001319</v>
      </c>
      <c r="L1621" s="39">
        <f>[2]Emissions!L672</f>
        <v>2915.8459980246571</v>
      </c>
      <c r="M1621" s="39">
        <f>[2]Emissions!M672</f>
        <v>3163.188853688152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</v>
      </c>
      <c r="F1622" s="39">
        <f>[2]Emissions!F1362</f>
        <v>0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3294.8776126522048</v>
      </c>
      <c r="F1623" s="39">
        <f>[2]Emissions!F1334</f>
        <v>4259.3930504411856</v>
      </c>
      <c r="G1623" s="39">
        <f>[2]Emissions!G1334</f>
        <v>4861.8840016618688</v>
      </c>
      <c r="H1623" s="39">
        <f>[2]Emissions!H1334</f>
        <v>5967.5475863072106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3624.158951955073</v>
      </c>
      <c r="F1625" s="39">
        <f>[2]Emissions!F1125</f>
        <v>2899.327161564056</v>
      </c>
      <c r="G1625" s="39">
        <f>[2]Emissions!G1125</f>
        <v>2174.4953711730432</v>
      </c>
      <c r="H1625" s="39">
        <f>[2]Emissions!H1125</f>
        <v>1775.25802200928</v>
      </c>
      <c r="I1625" s="39">
        <f>[2]Emissions!I1125</f>
        <v>845.9627915141433</v>
      </c>
      <c r="J1625" s="39">
        <f>[2]Emissions!J1125</f>
        <v>758.9386551831451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</v>
      </c>
      <c r="L1627" s="39">
        <f>[2]Emissions!L1048</f>
        <v>0</v>
      </c>
      <c r="M1627" s="39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0.1133581071369042</v>
      </c>
      <c r="M1628" s="39">
        <f>[2]Emissions!M1434</f>
        <v>4.8630627961729442E-2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150.32600829959961</v>
      </c>
      <c r="F1629" s="39">
        <f>[2]Emissions!F1383</f>
        <v>4334.0639533977946</v>
      </c>
      <c r="G1629" s="39">
        <f>[2]Emissions!G1383</f>
        <v>4334.0639533977946</v>
      </c>
      <c r="H1629" s="39">
        <f>[2]Emissions!H1383</f>
        <v>4850.9014457030362</v>
      </c>
      <c r="I1629" s="39">
        <f>[2]Emissions!I1383</f>
        <v>4850.9014457030362</v>
      </c>
      <c r="J1629" s="39">
        <f>[2]Emissions!J1383</f>
        <v>3626.6805137134752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3550.711740648569</v>
      </c>
      <c r="F1630" s="39">
        <f>[2]Emissions!F942</f>
        <v>3550.711740648569</v>
      </c>
      <c r="G1630" s="39">
        <f>[2]Emissions!G942</f>
        <v>2033.548441757247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14.39768917466666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80.290304676994239</v>
      </c>
      <c r="G1633" s="39">
        <f>[2]Emissions!G869</f>
        <v>48.968084706901912</v>
      </c>
      <c r="H1633" s="39">
        <f>[2]Emissions!H869</f>
        <v>806.37940887131958</v>
      </c>
      <c r="I1633" s="39">
        <f>[2]Emissions!I869</f>
        <v>806.35377331233713</v>
      </c>
      <c r="J1633" s="39">
        <f>[2]Emissions!J869</f>
        <v>806.35377331233713</v>
      </c>
      <c r="K1633" s="39">
        <f>[2]Emissions!K869</f>
        <v>806.35377331233701</v>
      </c>
      <c r="L1633" s="39">
        <f>[2]Emissions!L869</f>
        <v>729.29120125643328</v>
      </c>
      <c r="M1633" s="39">
        <f>[2]Emissions!M869</f>
        <v>364.64560062821658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5.2532921810699601E-2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6849.4365131220547</v>
      </c>
      <c r="I1637" s="39">
        <f>[2]Emissions!I891</f>
        <v>11540.67850427514</v>
      </c>
      <c r="J1637" s="39">
        <f>[2]Emissions!J891</f>
        <v>11722.22446174369</v>
      </c>
      <c r="K1637" s="39">
        <f>[2]Emissions!K891</f>
        <v>11722.224461743681</v>
      </c>
      <c r="L1637" s="39">
        <f>[2]Emissions!L891</f>
        <v>12934.243750116861</v>
      </c>
      <c r="M1637" s="39">
        <f>[2]Emissions!M891</f>
        <v>13272.225924985931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0.26941631689911938</v>
      </c>
      <c r="F1638" s="39">
        <f>[2]Emissions!F877</f>
        <v>0.24989635546262459</v>
      </c>
      <c r="G1638" s="39">
        <f>[2]Emissions!G877</f>
        <v>0.15322498981404661</v>
      </c>
      <c r="H1638" s="39">
        <f>[2]Emissions!H877</f>
        <v>0.15107370580240459</v>
      </c>
      <c r="I1638" s="39">
        <f>[2]Emissions!I877</f>
        <v>7.5536852901202267E-2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4.0663713204901626</v>
      </c>
      <c r="F1639" s="39">
        <f>[2]Emissions!F1022</f>
        <v>3.523899780001047</v>
      </c>
      <c r="G1639" s="39">
        <f>[2]Emissions!G1022</f>
        <v>2.819119824000837</v>
      </c>
      <c r="H1639" s="39">
        <f>[2]Emissions!H1022</f>
        <v>1.9094691788076901</v>
      </c>
      <c r="I1639" s="39">
        <f>[2]Emissions!I1022</f>
        <v>1.495753561640947</v>
      </c>
      <c r="J1639" s="39">
        <f>[2]Emissions!J1022</f>
        <v>0.67340583972541335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1468.561984348949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23.465723598538819</v>
      </c>
      <c r="F1641" s="39">
        <f>[2]Emissions!F1607</f>
        <v>0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19.898039945205479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71.900078084132474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35.950039042066251</v>
      </c>
      <c r="I1645" s="39">
        <f>[2]Emissions!I1153</f>
        <v>59.999051093432129</v>
      </c>
      <c r="J1645" s="39">
        <f>[2]Emissions!J1153</f>
        <v>29.999525546716079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0.88964567925947657</v>
      </c>
      <c r="F1646" s="39">
        <f>[2]Emissions!F1016</f>
        <v>1.0484167496482351</v>
      </c>
      <c r="G1646" s="39">
        <f>[2]Emissions!G1016</f>
        <v>0.5598651274019415</v>
      </c>
      <c r="H1646" s="39">
        <f>[2]Emissions!H1016</f>
        <v>1.7237208163876301</v>
      </c>
      <c r="I1646" s="39">
        <f>[2]Emissions!I1016</f>
        <v>1.902193144982282</v>
      </c>
      <c r="J1646" s="39">
        <f>[2]Emissions!J1016</f>
        <v>3.5164385966317568</v>
      </c>
      <c r="K1646" s="39">
        <f>[2]Emissions!K1016</f>
        <v>4.9927728991844571</v>
      </c>
      <c r="L1646" s="39">
        <f>[2]Emissions!L1016</f>
        <v>3.17933077868723</v>
      </c>
      <c r="M1646" s="39">
        <f>[2]Emissions!M1016</f>
        <v>1.6286731465854949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0.61482917647058832</v>
      </c>
      <c r="I1649" s="39">
        <f>[2]Emissions!I1517</f>
        <v>0.30741458823529422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5029.1538506160696</v>
      </c>
      <c r="G1650" s="39">
        <f>[2]Emissions!G1252</f>
        <v>4023.3230804928562</v>
      </c>
      <c r="H1650" s="39">
        <f>[2]Emissions!H1252</f>
        <v>3017.4923103696419</v>
      </c>
      <c r="I1650" s="39">
        <f>[2]Emissions!I1252</f>
        <v>2179.8020298788479</v>
      </c>
      <c r="J1650" s="39">
        <f>[2]Emissions!J1252</f>
        <v>1089.9010149394239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1909.7476185648479</v>
      </c>
      <c r="H1651" s="39">
        <f>[2]Emissions!H1147</f>
        <v>3329.584211345787</v>
      </c>
      <c r="I1651" s="39">
        <f>[2]Emissions!I1147</f>
        <v>5305.7247005761874</v>
      </c>
      <c r="J1651" s="39">
        <f>[2]Emissions!J1147</f>
        <v>6122.7102491095766</v>
      </c>
      <c r="K1651" s="39">
        <f>[2]Emissions!K1147</f>
        <v>7766.1288280808694</v>
      </c>
      <c r="L1651" s="39">
        <f>[2]Emissions!L1147</f>
        <v>7766.1288280808676</v>
      </c>
      <c r="M1651" s="39">
        <f>[2]Emissions!M1147</f>
        <v>7058.1944959559869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5982.9007506944426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239.20268406862741</v>
      </c>
      <c r="F1654" s="39">
        <f>[2]Emissions!F679</f>
        <v>191.36214725490191</v>
      </c>
      <c r="G1654" s="39">
        <f>[2]Emissions!G679</f>
        <v>143.52161044117651</v>
      </c>
      <c r="H1654" s="39">
        <f>[2]Emissions!H679</f>
        <v>95.681073627450999</v>
      </c>
      <c r="I1654" s="39">
        <f>[2]Emissions!I679</f>
        <v>47.840536813725507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324.51555787037017</v>
      </c>
      <c r="G1656" s="39">
        <f>[2]Emissions!G1455</f>
        <v>259.61244629629618</v>
      </c>
      <c r="H1656" s="39">
        <f>[2]Emissions!H1455</f>
        <v>369.94773597222218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1006.8084749706341</v>
      </c>
      <c r="F1657" s="39">
        <f>[2]Emissions!F1448</f>
        <v>0</v>
      </c>
      <c r="G1657" s="39">
        <f>[2]Emissions!G1448</f>
        <v>3182.1592818902868</v>
      </c>
      <c r="H1657" s="39">
        <f>[2]Emissions!H1448</f>
        <v>4106.1919737306262</v>
      </c>
      <c r="I1657" s="39">
        <f>[2]Emissions!I1448</f>
        <v>4835.2981162503629</v>
      </c>
      <c r="J1657" s="39">
        <f>[2]Emissions!J1448</f>
        <v>2383.8242200207842</v>
      </c>
      <c r="K1657" s="39">
        <f>[2]Emissions!K1448</f>
        <v>1762.8624325455751</v>
      </c>
      <c r="L1657" s="39">
        <f>[2]Emissions!L1448</f>
        <v>1496.058186678461</v>
      </c>
      <c r="M1657" s="39">
        <f>[2]Emissions!M1448</f>
        <v>1207.824204761507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</v>
      </c>
      <c r="F1658" s="39">
        <f>[2]Emissions!F1185</f>
        <v>0.86100883993063215</v>
      </c>
      <c r="G1658" s="39">
        <f>[2]Emissions!G1185</f>
        <v>0.79590374647357531</v>
      </c>
      <c r="H1658" s="39">
        <f>[2]Emissions!H1185</f>
        <v>0.59692780985518146</v>
      </c>
      <c r="I1658" s="39">
        <f>[2]Emissions!I1185</f>
        <v>0.39795187323678621</v>
      </c>
      <c r="J1658" s="39">
        <f>[2]Emissions!J1185</f>
        <v>0.19897593661839361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5.4742952345187548E-3</v>
      </c>
      <c r="F1660" s="39">
        <f>[2]Emissions!F1172</f>
        <v>6.4989546233123856E-3</v>
      </c>
      <c r="G1660" s="39">
        <f>[2]Emissions!G1172</f>
        <v>9.1073881715705851E-4</v>
      </c>
      <c r="H1660" s="39">
        <f>[2]Emissions!H1172</f>
        <v>8.666542126559729E-3</v>
      </c>
      <c r="I1660" s="39">
        <f>[2]Emissions!I1172</f>
        <v>9.5412664991369987E-3</v>
      </c>
      <c r="J1660" s="39">
        <f>[2]Emissions!J1172</f>
        <v>1.053012289544953E-2</v>
      </c>
      <c r="K1660" s="39">
        <f>[2]Emissions!K1172</f>
        <v>9.9509695846239088E-3</v>
      </c>
      <c r="L1660" s="39">
        <f>[2]Emissions!L1172</f>
        <v>4.5719526257950354E-3</v>
      </c>
      <c r="M1660" s="39">
        <f>[2]Emissions!M1172</f>
        <v>9.7913973650103972E-3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3980.0761200000011</v>
      </c>
      <c r="F1661" s="39">
        <f>[2]Emissions!F1613</f>
        <v>3980.0761200000002</v>
      </c>
      <c r="G1661" s="39">
        <f>[2]Emissions!G1613</f>
        <v>1255.833538027242</v>
      </c>
      <c r="H1661" s="39">
        <f>[2]Emissions!H1613</f>
        <v>197.029563246968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11.772493922944779</v>
      </c>
      <c r="G1662" s="39">
        <f>[2]Emissions!G1543</f>
        <v>8.8293704422085888</v>
      </c>
      <c r="H1662" s="39">
        <f>[2]Emissions!H1543</f>
        <v>5.8862469614723931</v>
      </c>
      <c r="I1662" s="39">
        <f>[2]Emissions!I1543</f>
        <v>2.9431234807361948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0</v>
      </c>
      <c r="F1663" s="39">
        <f>[2]Emissions!F1414</f>
        <v>87.608521298742033</v>
      </c>
      <c r="G1663" s="39">
        <f>[2]Emissions!G1414</f>
        <v>87.608521298742033</v>
      </c>
      <c r="H1663" s="39">
        <f>[2]Emissions!H1414</f>
        <v>87.608521298742033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5.1146400000000014</v>
      </c>
      <c r="F1665" s="39">
        <f>[2]Emissions!F1523</f>
        <v>4.0917119999999993</v>
      </c>
      <c r="G1665" s="39">
        <f>[2]Emissions!G1523</f>
        <v>3.068784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9092.1231460843355</v>
      </c>
      <c r="G1666" s="39">
        <f>[2]Emissions!G1408</f>
        <v>7717.3977076604933</v>
      </c>
      <c r="H1666" s="39">
        <f>[2]Emissions!H1408</f>
        <v>9092.1231460843355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211.3247214642858</v>
      </c>
      <c r="G1667" s="39">
        <f>[2]Emissions!G1724</f>
        <v>140.88314764285721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2.2899244760470521</v>
      </c>
      <c r="G1668" s="39">
        <f>[2]Emissions!G1510</f>
        <v>1.629439854352942</v>
      </c>
      <c r="H1668" s="39">
        <f>[2]Emissions!H1510</f>
        <v>1.1449622380235229</v>
      </c>
      <c r="I1668" s="39">
        <f>[2]Emissions!I1510</f>
        <v>0.54314661811764731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1.8610996421568628E-2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7.4443985686274512E-3</v>
      </c>
      <c r="I1669" s="39">
        <f>[2]Emissions!I685</f>
        <v>3.722199284313726E-3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5226.2323853456801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1742.077461781892</v>
      </c>
      <c r="J1670" s="39">
        <f>[2]Emissions!J1461</f>
        <v>871.03873089094668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545.98964837917492</v>
      </c>
      <c r="F1671" s="39">
        <f>[2]Emissions!F1347</f>
        <v>0</v>
      </c>
      <c r="G1671" s="39">
        <f>[2]Emissions!G1347</f>
        <v>580.05956806865242</v>
      </c>
      <c r="H1671" s="39">
        <f>[2]Emissions!H1347</f>
        <v>580.05956806865242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1710.2552449040461</v>
      </c>
      <c r="F1675" s="39">
        <f>[2]Emissions!F691</f>
        <v>1654.357292094415</v>
      </c>
      <c r="G1675" s="39">
        <f>[2]Emissions!G691</f>
        <v>6190.9309028499301</v>
      </c>
      <c r="H1675" s="39">
        <f>[2]Emissions!H691</f>
        <v>6422.3847884969591</v>
      </c>
      <c r="I1675" s="39">
        <f>[2]Emissions!I691</f>
        <v>7481.2319153346216</v>
      </c>
      <c r="J1675" s="39">
        <f>[2]Emissions!J691</f>
        <v>8543.69975444585</v>
      </c>
      <c r="K1675" s="39">
        <f>[2]Emissions!K691</f>
        <v>8770.9737036319893</v>
      </c>
      <c r="L1675" s="39">
        <f>[2]Emissions!L691</f>
        <v>8464.1294498244224</v>
      </c>
      <c r="M1675" s="39">
        <f>[2]Emissions!M691</f>
        <v>8700.4116818268558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62815.726813999543</v>
      </c>
      <c r="F1678" s="39">
        <f>[2]Emissions!F1625</f>
        <v>36291.62492065665</v>
      </c>
      <c r="G1678" s="39">
        <f>[2]Emissions!G1625</f>
        <v>27360.21123982385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2674.5154285714279</v>
      </c>
      <c r="F1679" s="39">
        <f>[2]Emissions!F1555</f>
        <v>2005.8865714285721</v>
      </c>
      <c r="G1679" s="39">
        <f>[2]Emissions!G1555</f>
        <v>1337.257714285714</v>
      </c>
      <c r="H1679" s="39">
        <f>[2]Emissions!H1555</f>
        <v>1270.394828571428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0.25684800098191701</v>
      </c>
      <c r="F1681" s="39">
        <f>[2]Emissions!F984</f>
        <v>9.7219963821694844E-2</v>
      </c>
      <c r="G1681" s="39">
        <f>[2]Emissions!G984</f>
        <v>1.7854043837456621E-2</v>
      </c>
      <c r="H1681" s="39">
        <f>[2]Emissions!H984</f>
        <v>6.1988499660579552E-2</v>
      </c>
      <c r="I1681" s="39">
        <f>[2]Emissions!I984</f>
        <v>4.6024804507527772E-2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562.21243554509397</v>
      </c>
      <c r="F1682" s="39">
        <f>[2]Emissions!F775</f>
        <v>587.288349368637</v>
      </c>
      <c r="G1682" s="39">
        <f>[2]Emissions!G775</f>
        <v>3034.0211813778069</v>
      </c>
      <c r="H1682" s="39">
        <f>[2]Emissions!H775</f>
        <v>3311.8526758149769</v>
      </c>
      <c r="I1682" s="39">
        <f>[2]Emissions!I775</f>
        <v>3990.6623987750222</v>
      </c>
      <c r="J1682" s="39">
        <f>[2]Emissions!J775</f>
        <v>4464.2544228976176</v>
      </c>
      <c r="K1682" s="39">
        <f>[2]Emissions!K775</f>
        <v>3940.6924562947388</v>
      </c>
      <c r="L1682" s="39">
        <f>[2]Emissions!L775</f>
        <v>4468.6707002446428</v>
      </c>
      <c r="M1682" s="39">
        <f>[2]Emissions!M775</f>
        <v>3878.1838154933662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2951.5402075759998</v>
      </c>
      <c r="J1685" s="39">
        <f>[2]Emissions!J1619</f>
        <v>2951.5402075759989</v>
      </c>
      <c r="K1685" s="39">
        <f>[2]Emissions!K1619</f>
        <v>2953.025876983932</v>
      </c>
      <c r="L1685" s="39">
        <f>[2]Emissions!L1619</f>
        <v>2953.0258769839338</v>
      </c>
      <c r="M1685" s="39">
        <f>[2]Emissions!M1619</f>
        <v>2951.5402075759998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2.6991274390245028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422.97071972446389</v>
      </c>
      <c r="F1689" s="39">
        <f>[2]Emissions!F1420</f>
        <v>369.70282264989697</v>
      </c>
      <c r="G1689" s="39">
        <f>[2]Emissions!G1420</f>
        <v>356.31391335622448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89.974262515637847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209.68008162266699</v>
      </c>
      <c r="F1690" s="39">
        <f>[2]Emissions!F1270</f>
        <v>891.93999541062851</v>
      </c>
      <c r="G1690" s="39">
        <f>[2]Emissions!G1270</f>
        <v>1390.4751588694101</v>
      </c>
      <c r="H1690" s="39">
        <f>[2]Emissions!H1270</f>
        <v>2183.4051080133781</v>
      </c>
      <c r="I1690" s="39">
        <f>[2]Emissions!I1270</f>
        <v>2774.217014725406</v>
      </c>
      <c r="J1690" s="39">
        <f>[2]Emissions!J1270</f>
        <v>3350.969764660445</v>
      </c>
      <c r="K1690" s="39">
        <f>[2]Emissions!K1270</f>
        <v>3881.9930598412948</v>
      </c>
      <c r="L1690" s="39">
        <f>[2]Emissions!L1270</f>
        <v>3906.1414674423572</v>
      </c>
      <c r="M1690" s="39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2.5190697460434229E-3</v>
      </c>
      <c r="H1691" s="39">
        <f>[2]Emissions!H1165</f>
        <v>1.679379830695621E-3</v>
      </c>
      <c r="I1691" s="39">
        <f>[2]Emissions!I1165</f>
        <v>2.3874063673168912E-3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1765.8300067506791</v>
      </c>
      <c r="F1692" s="39">
        <f>[2]Emissions!F978</f>
        <v>668.38725127415182</v>
      </c>
      <c r="G1692" s="39">
        <f>[2]Emissions!G978</f>
        <v>122.7465513825142</v>
      </c>
      <c r="H1692" s="39">
        <f>[2]Emissions!H978</f>
        <v>426.17093516648441</v>
      </c>
      <c r="I1692" s="39">
        <f>[2]Emissions!I978</f>
        <v>316.42053098925328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192.72018212232419</v>
      </c>
      <c r="J1696" s="39">
        <f>[2]Emissions!J1264</f>
        <v>96.360091061162038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36.543305115936683</v>
      </c>
      <c r="F1697" s="39">
        <f>[2]Emissions!F1159</f>
        <v>29.234644092749349</v>
      </c>
      <c r="G1697" s="39">
        <f>[2]Emissions!G1159</f>
        <v>21.925983069561969</v>
      </c>
      <c r="H1697" s="39">
        <f>[2]Emissions!H1159</f>
        <v>14.61732204637468</v>
      </c>
      <c r="I1697" s="39">
        <f>[2]Emissions!I1159</f>
        <v>16.981888847994089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3465.3392146000001</v>
      </c>
      <c r="F1698" s="39">
        <f>[2]Emissions!F972</f>
        <v>2887.7826788333341</v>
      </c>
      <c r="G1698" s="39">
        <f>[2]Emissions!G972</f>
        <v>2696.0757516245699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59590.38617285611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1674.4834582611441</v>
      </c>
      <c r="H1701" s="39">
        <f>[2]Emissions!H1473</f>
        <v>6825.1522293363996</v>
      </c>
      <c r="I1701" s="39">
        <f>[2]Emissions!I1473</f>
        <v>2927.9903063853139</v>
      </c>
      <c r="J1701" s="39">
        <f>[2]Emissions!J1473</f>
        <v>1808.665340774146</v>
      </c>
      <c r="K1701" s="39">
        <f>[2]Emissions!K1473</f>
        <v>1808.665340774146</v>
      </c>
      <c r="L1701" s="39">
        <f>[2]Emissions!L1473</f>
        <v>778.06735414434945</v>
      </c>
      <c r="M1701" s="39">
        <f>[2]Emissions!M1473</f>
        <v>1586.796282554544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5.6817364401735943E-8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2365.862956894181</v>
      </c>
      <c r="F1703" s="39">
        <f>[2]Emissions!F721</f>
        <v>1620.7290925955999</v>
      </c>
      <c r="G1703" s="39">
        <f>[2]Emissions!G721</f>
        <v>25.670849745000002</v>
      </c>
      <c r="H1703" s="39">
        <f>[2]Emissions!H721</f>
        <v>35867.782965699836</v>
      </c>
      <c r="I1703" s="39">
        <f>[2]Emissions!I721</f>
        <v>20089.480942073289</v>
      </c>
      <c r="J1703" s="39">
        <f>[2]Emissions!J721</f>
        <v>4269.4425356946585</v>
      </c>
      <c r="K1703" s="39">
        <f>[2]Emissions!K721</f>
        <v>19068.482287211798</v>
      </c>
      <c r="L1703" s="39">
        <f>[2]Emissions!L721</f>
        <v>19332.50980004622</v>
      </c>
      <c r="M1703" s="39">
        <f>[2]Emissions!M721</f>
        <v>19552.196037289272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26866.160336103421</v>
      </c>
      <c r="F1706" s="39">
        <f>[2]Emissions!F1579</f>
        <v>11659.707047377109</v>
      </c>
      <c r="G1706" s="39">
        <f>[2]Emissions!G1579</f>
        <v>7773.1380315847373</v>
      </c>
      <c r="H1706" s="39">
        <f>[2]Emissions!H1579</f>
        <v>3886.5690157923691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0</v>
      </c>
      <c r="F1708" s="39">
        <f>[2]Emissions!F1258</f>
        <v>0</v>
      </c>
      <c r="G1708" s="39">
        <f>[2]Emissions!G1258</f>
        <v>0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4056.9074778157892</v>
      </c>
      <c r="F1711" s="39">
        <f>[2]Emissions!F1573</f>
        <v>3042.680608361843</v>
      </c>
      <c r="G1711" s="39">
        <f>[2]Emissions!G1573</f>
        <v>2028.4537389078939</v>
      </c>
      <c r="H1711" s="39">
        <f>[2]Emissions!H1573</f>
        <v>1014.226869453947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</v>
      </c>
      <c r="I1713" s="39">
        <f>[2]Emissions!I1467</f>
        <v>117.098487654321</v>
      </c>
      <c r="J1713" s="39">
        <f>[2]Emissions!J1467</f>
        <v>58.549243827160481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492.70441113911988</v>
      </c>
      <c r="F1716" s="39">
        <f>[2]Emissions!F769</f>
        <v>416.69539413273759</v>
      </c>
      <c r="G1716" s="39">
        <f>[2]Emissions!G769</f>
        <v>384.06339004981942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9611.4321358830966</v>
      </c>
      <c r="F1717" s="39">
        <f>[2]Emissions!F751</f>
        <v>6478.1711243166656</v>
      </c>
      <c r="G1717" s="39">
        <f>[2]Emissions!G751</f>
        <v>5182.5368994533328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17.623423333333331</v>
      </c>
      <c r="F1721" s="39">
        <f>[2]Emissions!F1567</f>
        <v>13.217567499999999</v>
      </c>
      <c r="G1721" s="39">
        <f>[2]Emissions!G1567</f>
        <v>13.217567499999991</v>
      </c>
      <c r="H1721" s="39">
        <f>[2]Emissions!H1567</f>
        <v>4.4058558333333337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34.043048780487638</v>
      </c>
      <c r="F1722" s="39">
        <f>[2]Emissions!F1497</f>
        <v>27.234439024390241</v>
      </c>
      <c r="G1722" s="39">
        <f>[2]Emissions!G1497</f>
        <v>20.425829268292691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3431.895336155575</v>
      </c>
      <c r="F1723" s="39">
        <f>[2]Emissions!F1395</f>
        <v>3983.3790573470169</v>
      </c>
      <c r="G1723" s="39">
        <f>[2]Emissions!G1395</f>
        <v>2949.1074687023461</v>
      </c>
      <c r="H1723" s="39">
        <f>[2]Emissions!H1395</f>
        <v>2576.919190324857</v>
      </c>
      <c r="I1723" s="39">
        <f>[2]Emissions!I1395</f>
        <v>0</v>
      </c>
      <c r="J1723" s="39">
        <f>[2]Emissions!J1395</f>
        <v>0</v>
      </c>
      <c r="K1723" s="39">
        <f>[2]Emissions!K1395</f>
        <v>83.856903456655729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35.782761540711697</v>
      </c>
      <c r="L1724" s="39">
        <f>[2]Emissions!L996</f>
        <v>15.47702310192482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51.129218379642033</v>
      </c>
      <c r="F1726" s="39">
        <f>[2]Emissions!F763</f>
        <v>461.5738854465568</v>
      </c>
      <c r="G1726" s="39">
        <f>[2]Emissions!G763</f>
        <v>852.81898104259972</v>
      </c>
      <c r="H1726" s="39">
        <f>[2]Emissions!H763</f>
        <v>19721.91878025758</v>
      </c>
      <c r="I1726" s="39">
        <f>[2]Emissions!I763</f>
        <v>32565.391915218261</v>
      </c>
      <c r="J1726" s="39">
        <f>[2]Emissions!J763</f>
        <v>33524.19506081396</v>
      </c>
      <c r="K1726" s="39">
        <f>[2]Emissions!K763</f>
        <v>33880.228164437627</v>
      </c>
      <c r="L1726" s="39">
        <f>[2]Emissions!L763</f>
        <v>36505.525117296667</v>
      </c>
      <c r="M1726" s="39">
        <f>[2]Emissions!M763</f>
        <v>37487.061190470617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1567.7350433340559</v>
      </c>
      <c r="F1727" s="39">
        <f>[2]Emissions!F745</f>
        <v>7638.6878731928191</v>
      </c>
      <c r="G1727" s="39">
        <f>[2]Emissions!G745</f>
        <v>11534.29966343458</v>
      </c>
      <c r="H1727" s="39">
        <f>[2]Emissions!H745</f>
        <v>20377.64845737693</v>
      </c>
      <c r="I1727" s="39">
        <f>[2]Emissions!I745</f>
        <v>29069.443228070279</v>
      </c>
      <c r="J1727" s="39">
        <f>[2]Emissions!J745</f>
        <v>32214.621478445551</v>
      </c>
      <c r="K1727" s="39">
        <f>[2]Emissions!K745</f>
        <v>33065.989297667991</v>
      </c>
      <c r="L1727" s="39">
        <f>[2]Emissions!L745</f>
        <v>33065.989297667991</v>
      </c>
      <c r="M1727" s="39">
        <f>[2]Emissions!M745</f>
        <v>33424.16597176504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1.4459784383624649E-2</v>
      </c>
      <c r="F1728" s="39">
        <f>[2]Emissions!F709</f>
        <v>1.1567827506899111E-2</v>
      </c>
      <c r="G1728" s="39">
        <f>[2]Emissions!G709</f>
        <v>8.675870630174793E-3</v>
      </c>
      <c r="H1728" s="39">
        <f>[2]Emissions!H709</f>
        <v>5.7839137534498623E-3</v>
      </c>
      <c r="I1728" s="39">
        <f>[2]Emissions!I709</f>
        <v>2.8919568767249298E-3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2512.0068292663332</v>
      </c>
      <c r="F1730" s="39">
        <f>[2]Emissions!F1655</f>
        <v>898.33356808200028</v>
      </c>
      <c r="G1730" s="39">
        <f>[2]Emissions!G1655</f>
        <v>2512.0068292663332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0</v>
      </c>
      <c r="I1731" s="39">
        <f>[2]Emissions!I1631</f>
        <v>0</v>
      </c>
      <c r="J1731" s="39">
        <f>[2]Emissions!J1631</f>
        <v>7353.2135823279568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3.3241542857142852</v>
      </c>
      <c r="F1732" s="39">
        <f>[2]Emissions!F1561</f>
        <v>2.493115714285715</v>
      </c>
      <c r="G1732" s="39">
        <f>[2]Emissions!G1561</f>
        <v>1.662077142857143</v>
      </c>
      <c r="H1732" s="39">
        <f>[2]Emissions!H1561</f>
        <v>0.83103857142857118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1.803300546450604E-4</v>
      </c>
      <c r="I1733" s="39">
        <f>[2]Emissions!I1040</f>
        <v>1.803300546413379E-4</v>
      </c>
      <c r="J1733" s="39">
        <f>[2]Emissions!J1040</f>
        <v>1.315478948993703E-3</v>
      </c>
      <c r="K1733" s="39">
        <f>[2]Emissions!K1040</f>
        <v>7.6398799317946844E-3</v>
      </c>
      <c r="L1733" s="39">
        <f>[2]Emissions!L1040</f>
        <v>4.8399875826049578E-2</v>
      </c>
      <c r="M1733" s="39">
        <f>[2]Emissions!M1040</f>
        <v>6.138507573443297E-2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770.51023484487791</v>
      </c>
      <c r="H1734" s="39">
        <f>[2]Emissions!H1491</f>
        <v>770.51023484486745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766.98069981874187</v>
      </c>
      <c r="F1736" s="39">
        <f>[2]Emissions!F990</f>
        <v>3154.8996645319321</v>
      </c>
      <c r="G1736" s="39">
        <f>[2]Emissions!G990</f>
        <v>3424.8139218576789</v>
      </c>
      <c r="H1736" s="39">
        <f>[2]Emissions!H990</f>
        <v>4298.2914441401008</v>
      </c>
      <c r="I1736" s="39">
        <f>[2]Emissions!I990</f>
        <v>4775.7073899064844</v>
      </c>
      <c r="J1736" s="39">
        <f>[2]Emissions!J990</f>
        <v>5314.6041598503043</v>
      </c>
      <c r="K1736" s="39">
        <f>[2]Emissions!K990</f>
        <v>5283.3509483720654</v>
      </c>
      <c r="L1736" s="39">
        <f>[2]Emissions!L990</f>
        <v>5274.4314417869027</v>
      </c>
      <c r="M1736" s="39">
        <f>[2]Emissions!M990</f>
        <v>5263.0400179701373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412.8490265986747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36.354698152789808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499.56396221666671</v>
      </c>
      <c r="F1740" s="39">
        <f>[2]Emissions!F1441</f>
        <v>219.10700097222221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8.9353040559440574E-4</v>
      </c>
      <c r="G1741" s="39">
        <f>[2]Emissions!G855</f>
        <v>6.7014780419580419E-4</v>
      </c>
      <c r="H1741" s="39">
        <f>[2]Emissions!H855</f>
        <v>4.4676520279720271E-4</v>
      </c>
      <c r="I1741" s="39">
        <f>[2]Emissions!I855</f>
        <v>2.2338260139860141E-4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4658.2007988932482</v>
      </c>
      <c r="F1742" s="39">
        <f>[2]Emissions!F1600</f>
        <v>4270.9271160426606</v>
      </c>
      <c r="G1742" s="39">
        <f>[2]Emissions!G1600</f>
        <v>4270.9271160426606</v>
      </c>
      <c r="H1742" s="39">
        <f>[2]Emissions!H1600</f>
        <v>6121.8004742277608</v>
      </c>
      <c r="I1742" s="39">
        <f>[2]Emissions!I1600</f>
        <v>7450.1012432788993</v>
      </c>
      <c r="J1742" s="39">
        <f>[2]Emissions!J1600</f>
        <v>7709.9106533189906</v>
      </c>
      <c r="K1742" s="39">
        <f>[2]Emissions!K1600</f>
        <v>7966.9251608603336</v>
      </c>
      <c r="L1742" s="39">
        <f>[2]Emissions!L1600</f>
        <v>8275.2859515730252</v>
      </c>
      <c r="M1742" s="39">
        <f>[2]Emissions!M1600</f>
        <v>8641.0179515793934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2088.357495294043</v>
      </c>
      <c r="G1743" s="39">
        <f>[2]Emissions!G786</f>
        <v>2210.1659442662758</v>
      </c>
      <c r="H1743" s="39">
        <f>[2]Emissions!H786</f>
        <v>2954.2453651824749</v>
      </c>
      <c r="I1743" s="39">
        <f>[2]Emissions!I786</f>
        <v>3096.8691443926182</v>
      </c>
      <c r="J1743" s="39">
        <f>[2]Emissions!J786</f>
        <v>3096.8691532661301</v>
      </c>
      <c r="K1743" s="39">
        <f>[2]Emissions!K786</f>
        <v>641.38510269591643</v>
      </c>
      <c r="L1743" s="39">
        <f>[2]Emissions!L786</f>
        <v>580.21233750796728</v>
      </c>
      <c r="M1743" s="39">
        <f>[2]Emissions!M786</f>
        <v>290.75427316962492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514.72777078800016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87.791194852869367</v>
      </c>
      <c r="F1747" s="39">
        <f>[2]Emissions!F1599</f>
        <v>80.49240701173504</v>
      </c>
      <c r="G1747" s="39">
        <f>[2]Emissions!G1599</f>
        <v>80.49240701173504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150.14936224765049</v>
      </c>
      <c r="L1747" s="39">
        <f>[2]Emissions!L1599</f>
        <v>155.9609112622131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2086.2028794291232</v>
      </c>
      <c r="G1748" s="39">
        <f>[2]Emissions!G785</f>
        <v>2207.8856552743991</v>
      </c>
      <c r="H1748" s="39">
        <f>[2]Emissions!H785</f>
        <v>2951.1973889872911</v>
      </c>
      <c r="I1748" s="39">
        <f>[2]Emissions!I785</f>
        <v>3093.674019321777</v>
      </c>
      <c r="J1748" s="39">
        <f>[2]Emissions!J785</f>
        <v>3093.6740281861339</v>
      </c>
      <c r="K1748" s="39">
        <f>[2]Emissions!K785</f>
        <v>640.72336804516499</v>
      </c>
      <c r="L1748" s="39">
        <f>[2]Emissions!L785</f>
        <v>579.61371648152181</v>
      </c>
      <c r="M1748" s="39">
        <f>[2]Emissions!M785</f>
        <v>290.45429398925148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499.1186439814814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560.98291418027895</v>
      </c>
      <c r="F1752" s="39">
        <f>[2]Emissions!F854</f>
        <v>448.78633134422358</v>
      </c>
      <c r="G1752" s="39">
        <f>[2]Emissions!G854</f>
        <v>336.58974850816782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4986.3527588191109</v>
      </c>
      <c r="G1753" s="39">
        <f>[2]Emissions!G702</f>
        <v>4685.5459862511434</v>
      </c>
      <c r="H1753" s="39">
        <f>[2]Emissions!H702</f>
        <v>4384.5076457289297</v>
      </c>
      <c r="I1753" s="39">
        <f>[2]Emissions!I702</f>
        <v>4083.932441115212</v>
      </c>
      <c r="J1753" s="39">
        <f>[2]Emissions!J702</f>
        <v>4083.9324411152111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5.3003875109106646E-3</v>
      </c>
      <c r="F1754" s="39">
        <f>[2]Emissions!F1071</f>
        <v>0.20722731561778829</v>
      </c>
      <c r="G1754" s="39">
        <f>[2]Emissions!G1071</f>
        <v>0.3822738767323326</v>
      </c>
      <c r="H1754" s="39">
        <f>[2]Emissions!H1071</f>
        <v>0.5963895271410028</v>
      </c>
      <c r="I1754" s="39">
        <f>[2]Emissions!I1071</f>
        <v>0.7876280079249659</v>
      </c>
      <c r="J1754" s="39">
        <f>[2]Emissions!J1071</f>
        <v>0.81043357840806529</v>
      </c>
      <c r="K1754" s="39">
        <f>[2]Emissions!K1071</f>
        <v>0.85524253025660602</v>
      </c>
      <c r="L1754" s="39">
        <f>[2]Emissions!L1071</f>
        <v>0.90646121203697683</v>
      </c>
      <c r="M1754" s="39">
        <f>[2]Emissions!M1071</f>
        <v>0.96285855121218367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42.916247968732613</v>
      </c>
      <c r="F1755" s="39">
        <f>[2]Emissions!F1318</f>
        <v>0</v>
      </c>
      <c r="G1755" s="39">
        <f>[2]Emissions!G1318</f>
        <v>58.752474543713006</v>
      </c>
      <c r="H1755" s="39">
        <f>[2]Emissions!H1318</f>
        <v>70.312843134747112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2101.3137856171029</v>
      </c>
      <c r="F1756" s="39">
        <f>[2]Emissions!F1326</f>
        <v>1033.4732793420169</v>
      </c>
      <c r="G1756" s="39">
        <f>[2]Emissions!G1326</f>
        <v>1747.556039262897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0.1968778513833141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2.1364057917037949</v>
      </c>
      <c r="H1763" s="39">
        <f>[2]Emissions!H817</f>
        <v>2.1364057917037949</v>
      </c>
      <c r="I1763" s="39">
        <f>[2]Emissions!I817</f>
        <v>2.1364057917037949</v>
      </c>
      <c r="J1763" s="39">
        <f>[2]Emissions!J817</f>
        <v>2.1364057917037949</v>
      </c>
      <c r="K1763" s="39">
        <f>[2]Emissions!K817</f>
        <v>0.22615882873643881</v>
      </c>
      <c r="L1763" s="39">
        <f>[2]Emissions!L817</f>
        <v>2.1364057917037949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242.79538553562571</v>
      </c>
      <c r="F1764" s="39">
        <f>[2]Emissions!F1079</f>
        <v>190.60933197633449</v>
      </c>
      <c r="G1764" s="39">
        <f>[2]Emissions!G1079</f>
        <v>153.66309137360949</v>
      </c>
      <c r="H1764" s="39">
        <f>[2]Emissions!H1079</f>
        <v>95.497375651209481</v>
      </c>
      <c r="I1764" s="39">
        <f>[2]Emissions!I1079</f>
        <v>47.652332994082514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16521.369094912308</v>
      </c>
      <c r="F1765" s="39">
        <f>[2]Emissions!F1237</f>
        <v>13217.095275929851</v>
      </c>
      <c r="G1765" s="39">
        <f>[2]Emissions!G1237</f>
        <v>9912.8214569473894</v>
      </c>
      <c r="H1765" s="39">
        <f>[2]Emissions!H1237</f>
        <v>6608.5476379649263</v>
      </c>
      <c r="I1765" s="39">
        <f>[2]Emissions!I1237</f>
        <v>3395.7603044145799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472.41767351999982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3866.8984463707152</v>
      </c>
      <c r="J1768" s="39">
        <f>[2]Emissions!J664</f>
        <v>4300.6401818214017</v>
      </c>
      <c r="K1768" s="39">
        <f>[2]Emissions!K664</f>
        <v>0</v>
      </c>
      <c r="L1768" s="39">
        <f>[2]Emissions!L664</f>
        <v>0</v>
      </c>
      <c r="M1768" s="39">
        <f>[2]Emissions!M664</f>
        <v>30.077014881324111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</v>
      </c>
      <c r="F1769" s="39">
        <f>[2]Emissions!F1124</f>
        <v>0.13694286189683841</v>
      </c>
      <c r="G1769" s="39">
        <f>[2]Emissions!G1124</f>
        <v>0.1027071464226289</v>
      </c>
      <c r="H1769" s="39">
        <f>[2]Emissions!H1124</f>
        <v>8.3850114385892585E-2</v>
      </c>
      <c r="I1769" s="39">
        <f>[2]Emissions!I1124</f>
        <v>5.422103161397672E-2</v>
      </c>
      <c r="J1769" s="39">
        <f>[2]Emissions!J1124</f>
        <v>3.7756135560478347E-2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8.9987274959017814E-7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5.4371574074074072E-2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2.7185787037037029E-2</v>
      </c>
      <c r="I1771" s="39">
        <f>[2]Emissions!I1368</f>
        <v>2.7185787037037029E-2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176.758640339571</v>
      </c>
      <c r="F1773" s="39">
        <f>[2]Emissions!F1199</f>
        <v>295.6450726577138</v>
      </c>
      <c r="G1773" s="39">
        <f>[2]Emissions!G1199</f>
        <v>385.81612838770218</v>
      </c>
      <c r="H1773" s="39">
        <f>[2]Emissions!H1199</f>
        <v>712.10310196425826</v>
      </c>
      <c r="I1773" s="39">
        <f>[2]Emissions!I1199</f>
        <v>799.20945050102989</v>
      </c>
      <c r="J1773" s="39">
        <f>[2]Emissions!J1199</f>
        <v>887.66617622553292</v>
      </c>
      <c r="K1773" s="39">
        <f>[2]Emissions!K1199</f>
        <v>879.59474655518341</v>
      </c>
      <c r="L1773" s="39">
        <f>[2]Emissions!L1199</f>
        <v>881.37583195970092</v>
      </c>
      <c r="M1773" s="39">
        <f>[2]Emissions!M1199</f>
        <v>881.31005459626999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98.140616218381126</v>
      </c>
      <c r="F1774" s="39">
        <f>[2]Emissions!F1192</f>
        <v>78.51249297470487</v>
      </c>
      <c r="G1774" s="39">
        <f>[2]Emissions!G1192</f>
        <v>58.884369731028713</v>
      </c>
      <c r="H1774" s="39">
        <f>[2]Emissions!H1192</f>
        <v>37.924400610455308</v>
      </c>
      <c r="I1774" s="39">
        <f>[2]Emissions!I1192</f>
        <v>19.628123243676221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9.2867149485074343</v>
      </c>
      <c r="F1775" s="39">
        <f>[2]Emissions!F883</f>
        <v>16.599295774462039</v>
      </c>
      <c r="G1775" s="39">
        <f>[2]Emissions!G883</f>
        <v>16.765915034915881</v>
      </c>
      <c r="H1775" s="39">
        <f>[2]Emissions!H883</f>
        <v>11.96420482145099</v>
      </c>
      <c r="I1775" s="39">
        <f>[2]Emissions!I883</f>
        <v>10.911667700036601</v>
      </c>
      <c r="J1775" s="39">
        <f>[2]Emissions!J883</f>
        <v>16.662164900007209</v>
      </c>
      <c r="K1775" s="39">
        <f>[2]Emissions!K883</f>
        <v>16.977150161934158</v>
      </c>
      <c r="L1775" s="39">
        <f>[2]Emissions!L883</f>
        <v>15.619924980498009</v>
      </c>
      <c r="M1775" s="39">
        <f>[2]Emissions!M883</f>
        <v>15.501762121879301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7.9367266363636357E-4</v>
      </c>
      <c r="J1776" s="39">
        <f>[2]Emissions!J862</f>
        <v>7.9367266363636368E-4</v>
      </c>
      <c r="K1776" s="39">
        <f>[2]Emissions!K862</f>
        <v>3.0706024363636061E-2</v>
      </c>
      <c r="L1776" s="39">
        <f>[2]Emissions!L862</f>
        <v>3.0706024363634982E-2</v>
      </c>
      <c r="M1776" s="39">
        <f>[2]Emissions!M862</f>
        <v>3.0706024363618151E-2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0</v>
      </c>
      <c r="F1778" s="39">
        <f>[2]Emissions!F1376</f>
        <v>0</v>
      </c>
      <c r="G1778" s="39">
        <f>[2]Emissions!G1376</f>
        <v>0</v>
      </c>
      <c r="H1778" s="39">
        <f>[2]Emissions!H1376</f>
        <v>0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2.371593930203451</v>
      </c>
      <c r="F1779" s="39">
        <f>[2]Emissions!F1221</f>
        <v>1.5515862593524801</v>
      </c>
      <c r="G1779" s="39">
        <f>[2]Emissions!G1221</f>
        <v>1.2657342106087579</v>
      </c>
      <c r="H1779" s="39">
        <f>[2]Emissions!H1221</f>
        <v>0.79738782399430463</v>
      </c>
      <c r="I1779" s="39">
        <f>[2]Emissions!I1221</f>
        <v>0.39869391199715221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82.728273716237695</v>
      </c>
      <c r="J1782" s="39">
        <f>[2]Emissions!J1132</f>
        <v>82.728273716237695</v>
      </c>
      <c r="K1782" s="39">
        <f>[2]Emissions!K1132</f>
        <v>139.88224715516949</v>
      </c>
      <c r="L1782" s="39">
        <f>[2]Emissions!L1132</f>
        <v>139.644919981805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6.2946979443576315E-2</v>
      </c>
      <c r="F1784" s="39">
        <f>[2]Emissions!F1109</f>
        <v>0.27179179379782509</v>
      </c>
      <c r="G1784" s="39">
        <f>[2]Emissions!G1109</f>
        <v>0</v>
      </c>
      <c r="H1784" s="39">
        <f>[2]Emissions!H1109</f>
        <v>0.1601397249056786</v>
      </c>
      <c r="I1784" s="39">
        <f>[2]Emissions!I1109</f>
        <v>0.1087167175191301</v>
      </c>
      <c r="J1784" s="39">
        <f>[2]Emissions!J1109</f>
        <v>5.4358358759565059E-2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1.0443061379236259E-6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83.043560979117913</v>
      </c>
      <c r="F1786" s="39">
        <f>[2]Emissions!F1292</f>
        <v>117.12901851056159</v>
      </c>
      <c r="G1786" s="39">
        <f>[2]Emissions!G1292</f>
        <v>139.75255992959859</v>
      </c>
      <c r="H1786" s="39">
        <f>[2]Emissions!H1292</f>
        <v>139.75255992959859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24.98585688638622</v>
      </c>
      <c r="F1788" s="39">
        <f>[2]Emissions!F656</f>
        <v>0</v>
      </c>
      <c r="G1788" s="39">
        <f>[2]Emissions!G656</f>
        <v>0</v>
      </c>
      <c r="H1788" s="39">
        <f>[2]Emissions!H656</f>
        <v>42.880463395</v>
      </c>
      <c r="I1788" s="39">
        <f>[2]Emissions!I656</f>
        <v>54.427368764999997</v>
      </c>
      <c r="J1788" s="39">
        <f>[2]Emissions!J656</f>
        <v>64.456073219999993</v>
      </c>
      <c r="K1788" s="39">
        <f>[2]Emissions!K656</f>
        <v>74.484777675000018</v>
      </c>
      <c r="L1788" s="39">
        <f>[2]Emissions!L656</f>
        <v>84.513705526249993</v>
      </c>
      <c r="M1788" s="39">
        <f>[2]Emissions!M656</f>
        <v>94.542633377499911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700.45684816613709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0</v>
      </c>
      <c r="F1791" s="39">
        <f>[2]Emissions!F1361</f>
        <v>0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62.097203404677813</v>
      </c>
      <c r="F1792" s="39">
        <f>[2]Emissions!F1333</f>
        <v>80.275029220527443</v>
      </c>
      <c r="G1792" s="39">
        <f>[2]Emissions!G1333</f>
        <v>91.629928414283228</v>
      </c>
      <c r="H1792" s="39">
        <f>[2]Emissions!H1333</f>
        <v>112.4679153092199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7.5739030430857076E-3</v>
      </c>
      <c r="F1794" s="39">
        <f>[2]Emissions!F793</f>
        <v>3.9620066278598362E-2</v>
      </c>
      <c r="G1794" s="39">
        <f>[2]Emissions!G793</f>
        <v>6.1193080447491909E-2</v>
      </c>
      <c r="H1794" s="39">
        <f>[2]Emissions!H793</f>
        <v>0.1069927269373568</v>
      </c>
      <c r="I1794" s="39">
        <f>[2]Emissions!I793</f>
        <v>0.143489989348251</v>
      </c>
      <c r="J1794" s="39">
        <f>[2]Emissions!J793</f>
        <v>0.15867492070559699</v>
      </c>
      <c r="K1794" s="39">
        <f>[2]Emissions!K793</f>
        <v>0.16278532745065311</v>
      </c>
      <c r="L1794" s="39">
        <f>[2]Emissions!L793</f>
        <v>0.16278532745065311</v>
      </c>
      <c r="M1794" s="39">
        <f>[2]Emissions!M793</f>
        <v>0.16294329668333971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0.33298184312698359</v>
      </c>
      <c r="I1797" s="39">
        <f>[2]Emissions!I890</f>
        <v>0.56104416646937971</v>
      </c>
      <c r="J1797" s="39">
        <f>[2]Emissions!J890</f>
        <v>0.56986993007990694</v>
      </c>
      <c r="K1797" s="39">
        <f>[2]Emissions!K890</f>
        <v>0.56986993007990661</v>
      </c>
      <c r="L1797" s="39">
        <f>[2]Emissions!L890</f>
        <v>0.62879162616027484</v>
      </c>
      <c r="M1797" s="39">
        <f>[2]Emissions!M890</f>
        <v>0.64522245624627761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48.772938704195653</v>
      </c>
      <c r="F1798" s="39">
        <f>[2]Emissions!F876</f>
        <v>40.608157762676477</v>
      </c>
      <c r="G1798" s="39">
        <f>[2]Emissions!G876</f>
        <v>27.41920870356622</v>
      </c>
      <c r="H1798" s="39">
        <f>[2]Emissions!H876</f>
        <v>27.247221939362252</v>
      </c>
      <c r="I1798" s="39">
        <f>[2]Emissions!I876</f>
        <v>13.623610969681121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69.245136000000002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4.4224884279191128E-2</v>
      </c>
      <c r="F1800" s="39">
        <f>[2]Emissions!F1606</f>
        <v>0</v>
      </c>
      <c r="G1800" s="39">
        <f>[2]Emissions!G1606</f>
        <v>3.7501017612524473E-2</v>
      </c>
      <c r="H1800" s="39">
        <f>[2]Emissions!H1606</f>
        <v>3.7501017612524459E-2</v>
      </c>
      <c r="I1800" s="39">
        <f>[2]Emissions!I1606</f>
        <v>3.7501017612524473E-2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6.5450182672165069E-2</v>
      </c>
      <c r="J1804" s="39">
        <f>[2]Emissions!J1152</f>
        <v>7.552832588721399E-2</v>
      </c>
      <c r="K1804" s="39">
        <f>[2]Emissions!K1152</f>
        <v>9.5801154251041451E-2</v>
      </c>
      <c r="L1804" s="39">
        <f>[2]Emissions!L1152</f>
        <v>9.5801154251041451E-2</v>
      </c>
      <c r="M1804" s="39">
        <f>[2]Emissions!M1152</f>
        <v>8.7068241412115055E-2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129.4890471262585</v>
      </c>
      <c r="F1805" s="39">
        <f>[2]Emissions!F1015</f>
        <v>152.59837603680779</v>
      </c>
      <c r="G1805" s="39">
        <f>[2]Emissions!G1015</f>
        <v>81.489073185679118</v>
      </c>
      <c r="H1805" s="39">
        <f>[2]Emissions!H1015</f>
        <v>250.88973197905059</v>
      </c>
      <c r="I1805" s="39">
        <f>[2]Emissions!I1015</f>
        <v>276.86660379094161</v>
      </c>
      <c r="J1805" s="39">
        <f>[2]Emissions!J1015</f>
        <v>511.82205879408087</v>
      </c>
      <c r="K1805" s="39">
        <f>[2]Emissions!K1015</f>
        <v>726.70437265692556</v>
      </c>
      <c r="L1805" s="39">
        <f>[2]Emissions!L1015</f>
        <v>462.75559206230969</v>
      </c>
      <c r="M1805" s="39">
        <f>[2]Emissions!M1015</f>
        <v>237.05542414034531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90.9466845882353</v>
      </c>
      <c r="F1807" s="39">
        <f>[2]Emissions!F1516</f>
        <v>72.757347670588231</v>
      </c>
      <c r="G1807" s="39">
        <f>[2]Emissions!G1516</f>
        <v>54.568010752941177</v>
      </c>
      <c r="H1807" s="39">
        <f>[2]Emissions!H1516</f>
        <v>36.378673835294109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123.5330035793196</v>
      </c>
      <c r="F1808" s="39">
        <f>[2]Emissions!F1251</f>
        <v>102.94416964943289</v>
      </c>
      <c r="G1808" s="39">
        <f>[2]Emissions!G1251</f>
        <v>82.355335719546332</v>
      </c>
      <c r="H1808" s="39">
        <f>[2]Emissions!H1251</f>
        <v>61.766501789659777</v>
      </c>
      <c r="I1808" s="39">
        <f>[2]Emissions!I1251</f>
        <v>56.561061238768602</v>
      </c>
      <c r="J1808" s="39">
        <f>[2]Emissions!J1251</f>
        <v>28.280530619384301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304.94913112830352</v>
      </c>
      <c r="I1809" s="39">
        <f>[2]Emissions!I1146</f>
        <v>485.93939505519103</v>
      </c>
      <c r="J1809" s="39">
        <f>[2]Emissions!J1146</f>
        <v>560.76526439968143</v>
      </c>
      <c r="K1809" s="39">
        <f>[2]Emissions!K1146</f>
        <v>711.28227671301249</v>
      </c>
      <c r="L1809" s="39">
        <f>[2]Emissions!L1146</f>
        <v>711.28227671301238</v>
      </c>
      <c r="M1809" s="39">
        <f>[2]Emissions!M1146</f>
        <v>646.44416307055258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695.17173611111093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2.2965320128977462E-2</v>
      </c>
      <c r="H1812" s="39">
        <f>[2]Emissions!H678</f>
        <v>0.19277111350258919</v>
      </c>
      <c r="I1812" s="39">
        <f>[2]Emissions!I678</f>
        <v>0.30011536901781027</v>
      </c>
      <c r="J1812" s="39">
        <f>[2]Emissions!J678</f>
        <v>0.38964336087291668</v>
      </c>
      <c r="K1812" s="39">
        <f>[2]Emissions!K678</f>
        <v>0.38964336087291912</v>
      </c>
      <c r="L1812" s="39">
        <f>[2]Emissions!L678</f>
        <v>0.42412305425813202</v>
      </c>
      <c r="M1812" s="39">
        <f>[2]Emissions!M678</f>
        <v>0.4601001969000949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3.1552314814814801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1.262092592592593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40.315342030324373</v>
      </c>
      <c r="F1814" s="39">
        <f>[2]Emissions!F1447</f>
        <v>0</v>
      </c>
      <c r="G1814" s="39">
        <f>[2]Emissions!G1447</f>
        <v>127.42228838322031</v>
      </c>
      <c r="H1814" s="39">
        <f>[2]Emissions!H1447</f>
        <v>164.4230635503454</v>
      </c>
      <c r="I1814" s="39">
        <f>[2]Emissions!I1447</f>
        <v>193.6184509977455</v>
      </c>
      <c r="J1814" s="39">
        <f>[2]Emissions!J1447</f>
        <v>95.454787240554637</v>
      </c>
      <c r="K1814" s="39">
        <f>[2]Emissions!K1447</f>
        <v>70.589793081109519</v>
      </c>
      <c r="L1814" s="39">
        <f>[2]Emissions!L1447</f>
        <v>59.906227443077732</v>
      </c>
      <c r="M1814" s="39">
        <f>[2]Emissions!M1447</f>
        <v>48.364557051315018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1.33913752034982E-5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16.488451947186071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16.488451947186071</v>
      </c>
      <c r="M1816" s="39">
        <f>[2]Emissions!M1433</f>
        <v>7.0735458853424644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6.0194610904804984</v>
      </c>
      <c r="F1817" s="39">
        <f>[2]Emissions!F1382</f>
        <v>173.5476756566122</v>
      </c>
      <c r="G1817" s="39">
        <f>[2]Emissions!G1382</f>
        <v>173.5476756566122</v>
      </c>
      <c r="H1817" s="39">
        <f>[2]Emissions!H1382</f>
        <v>194.2432506287922</v>
      </c>
      <c r="I1817" s="39">
        <f>[2]Emissions!I1382</f>
        <v>194.2432506287922</v>
      </c>
      <c r="J1817" s="39">
        <f>[2]Emissions!J1382</f>
        <v>145.22212414762981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3535.655543050812</v>
      </c>
      <c r="F1818" s="39">
        <f>[2]Emissions!F941</f>
        <v>3535.655543050812</v>
      </c>
      <c r="G1818" s="39">
        <f>[2]Emissions!G941</f>
        <v>2024.9255206642181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1430.1704580168889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4.5570547048192784</v>
      </c>
      <c r="J1820" s="39">
        <f>[2]Emissions!J927</f>
        <v>2.8861346463855422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1.5131983542592209</v>
      </c>
      <c r="G1821" s="39">
        <f>[2]Emissions!G868</f>
        <v>0.92288135519980985</v>
      </c>
      <c r="H1821" s="39">
        <f>[2]Emissions!H868</f>
        <v>15.19750110952355</v>
      </c>
      <c r="I1821" s="39">
        <f>[2]Emissions!I868</f>
        <v>15.19701796668558</v>
      </c>
      <c r="J1821" s="39">
        <f>[2]Emissions!J868</f>
        <v>15.197017966685589</v>
      </c>
      <c r="K1821" s="39">
        <f>[2]Emissions!K868</f>
        <v>15.197017966685589</v>
      </c>
      <c r="L1821" s="39">
        <f>[2]Emissions!L868</f>
        <v>13.74465136178728</v>
      </c>
      <c r="M1821" s="39">
        <f>[2]Emissions!M868</f>
        <v>6.872325680893641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212.03304089621389</v>
      </c>
      <c r="F1822" s="39">
        <f>[2]Emissions!F1171</f>
        <v>251.67331577469179</v>
      </c>
      <c r="G1822" s="39">
        <f>[2]Emissions!G1171</f>
        <v>345.78799040926322</v>
      </c>
      <c r="H1822" s="39">
        <f>[2]Emissions!H1171</f>
        <v>335.33988824251509</v>
      </c>
      <c r="I1822" s="39">
        <f>[2]Emissions!I1171</f>
        <v>369.04577712625451</v>
      </c>
      <c r="J1822" s="39">
        <f>[2]Emissions!J1171</f>
        <v>407.14953284747838</v>
      </c>
      <c r="K1822" s="39">
        <f>[2]Emissions!K1171</f>
        <v>383.74174914399168</v>
      </c>
      <c r="L1822" s="39">
        <f>[2]Emissions!L1171</f>
        <v>569.94233892526233</v>
      </c>
      <c r="M1822" s="39">
        <f>[2]Emissions!M1171</f>
        <v>377.33775614750101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2780.0703371617151</v>
      </c>
      <c r="F1823" s="39">
        <f>[2]Emissions!F1612</f>
        <v>2478.1060359192861</v>
      </c>
      <c r="G1823" s="39">
        <f>[2]Emissions!G1612</f>
        <v>2443.5905161468572</v>
      </c>
      <c r="H1823" s="39">
        <f>[2]Emissions!H1612</f>
        <v>2468.798122304112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772.56991369325146</v>
      </c>
      <c r="I1824" s="39">
        <f>[2]Emissions!I1542</f>
        <v>386.28495684662568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0</v>
      </c>
      <c r="F1825" s="39">
        <f>[2]Emissions!F1413</f>
        <v>10883.89862934705</v>
      </c>
      <c r="G1825" s="39">
        <f>[2]Emissions!G1413</f>
        <v>10883.89862934705</v>
      </c>
      <c r="H1825" s="39">
        <f>[2]Emissions!H1413</f>
        <v>10883.89862934705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638.64804800000002</v>
      </c>
      <c r="F1827" s="39">
        <f>[2]Emissions!F1522</f>
        <v>510.91843840000001</v>
      </c>
      <c r="G1827" s="39">
        <f>[2]Emissions!G1522</f>
        <v>383.1888287999999</v>
      </c>
      <c r="H1827" s="39">
        <f>[2]Emissions!H1522</f>
        <v>255.45921920000001</v>
      </c>
      <c r="I1827" s="39">
        <f>[2]Emissions!I1522</f>
        <v>127.7296096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365.92929216867469</v>
      </c>
      <c r="G1828" s="39">
        <f>[2]Emissions!G1407</f>
        <v>310.60092732736092</v>
      </c>
      <c r="H1828" s="39">
        <f>[2]Emissions!H1407</f>
        <v>365.92929216867469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6817.5406186654664</v>
      </c>
      <c r="G1829" s="39">
        <f>[2]Emissions!G1723</f>
        <v>6817.5406186654736</v>
      </c>
      <c r="H1829" s="39">
        <f>[2]Emissions!H1723</f>
        <v>22887.06396982976</v>
      </c>
      <c r="I1829" s="39">
        <f>[2]Emissions!I1723</f>
        <v>25978.74026598861</v>
      </c>
      <c r="J1829" s="39">
        <f>[2]Emissions!J1723</f>
        <v>19161.199647323119</v>
      </c>
      <c r="K1829" s="39">
        <f>[2]Emissions!K1723</f>
        <v>25979.585673795042</v>
      </c>
      <c r="L1829" s="39">
        <f>[2]Emissions!L1723</f>
        <v>25979.556974157891</v>
      </c>
      <c r="M1829" s="39">
        <f>[2]Emissions!M1723</f>
        <v>25979.556974157891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3.5717285647058707E-2</v>
      </c>
      <c r="G1830" s="39">
        <f>[2]Emissions!G1509</f>
        <v>2.541532235294118E-2</v>
      </c>
      <c r="H1830" s="39">
        <f>[2]Emissions!H1509</f>
        <v>1.7858642823529312E-2</v>
      </c>
      <c r="I1830" s="39">
        <f>[2]Emissions!I1509</f>
        <v>8.4717741176470619E-3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7493.0205389350958</v>
      </c>
      <c r="F1831" s="39">
        <f>[2]Emissions!F684</f>
        <v>5994.416431148079</v>
      </c>
      <c r="G1831" s="39">
        <f>[2]Emissions!G684</f>
        <v>4495.8123233610586</v>
      </c>
      <c r="H1831" s="39">
        <f>[2]Emissions!H684</f>
        <v>2997.20821557404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2610.420168827161</v>
      </c>
      <c r="I1832" s="39">
        <f>[2]Emissions!I1460</f>
        <v>1740.28011255144</v>
      </c>
      <c r="J1832" s="39">
        <f>[2]Emissions!J1460</f>
        <v>870.14005627572033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544.13692565672147</v>
      </c>
      <c r="F1833" s="39">
        <f>[2]Emissions!F1346</f>
        <v>0</v>
      </c>
      <c r="G1833" s="39">
        <f>[2]Emissions!G1346</f>
        <v>578.09123488627858</v>
      </c>
      <c r="H1833" s="39">
        <f>[2]Emissions!H1346</f>
        <v>578.09123488627858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258.55750913522661</v>
      </c>
      <c r="F1836" s="39">
        <f>[2]Emissions!F1184</f>
        <v>186.47171175513171</v>
      </c>
      <c r="G1836" s="39">
        <f>[2]Emissions!G1184</f>
        <v>172.3716727568177</v>
      </c>
      <c r="H1836" s="39">
        <f>[2]Emissions!H1184</f>
        <v>129.2787545676133</v>
      </c>
      <c r="I1836" s="39">
        <f>[2]Emissions!I1184</f>
        <v>86.185836378408695</v>
      </c>
      <c r="J1836" s="39">
        <f>[2]Emissions!J1184</f>
        <v>43.092918189204418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172.9845077743999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579.26464586483689</v>
      </c>
      <c r="H1838" s="39">
        <f>[2]Emissions!H726</f>
        <v>5114.0562168388151</v>
      </c>
      <c r="I1838" s="39">
        <f>[2]Emissions!I726</f>
        <v>8382.7795001853883</v>
      </c>
      <c r="J1838" s="39">
        <f>[2]Emissions!J726</f>
        <v>10901.02893497187</v>
      </c>
      <c r="K1838" s="39">
        <f>[2]Emissions!K726</f>
        <v>10901.028934971981</v>
      </c>
      <c r="L1838" s="39">
        <f>[2]Emissions!L726</f>
        <v>11879.6392184014</v>
      </c>
      <c r="M1838" s="39">
        <f>[2]Emissions!M726</f>
        <v>12941.729584016261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2347.223025861721</v>
      </c>
      <c r="F1839" s="39">
        <f>[2]Emissions!F720</f>
        <v>1607.9598498039809</v>
      </c>
      <c r="G1839" s="39">
        <f>[2]Emissions!G720</f>
        <v>25.46859675</v>
      </c>
      <c r="H1839" s="39">
        <f>[2]Emissions!H720</f>
        <v>35585.191364686092</v>
      </c>
      <c r="I1839" s="39">
        <f>[2]Emissions!I720</f>
        <v>19931.20189292256</v>
      </c>
      <c r="J1839" s="39">
        <f>[2]Emissions!J720</f>
        <v>4235.804866961359</v>
      </c>
      <c r="K1839" s="39">
        <f>[2]Emissions!K720</f>
        <v>18918.247382991529</v>
      </c>
      <c r="L1839" s="39">
        <f>[2]Emissions!L720</f>
        <v>19180.19470152917</v>
      </c>
      <c r="M1839" s="39">
        <f>[2]Emissions!M720</f>
        <v>19398.150096206271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46.036891520000012</v>
      </c>
      <c r="J1842" s="39">
        <f>[2]Emissions!J1618</f>
        <v>46.036891519999998</v>
      </c>
      <c r="K1842" s="39">
        <f>[2]Emissions!K1618</f>
        <v>46.060064370971837</v>
      </c>
      <c r="L1842" s="39">
        <f>[2]Emissions!L1618</f>
        <v>46.060064370971851</v>
      </c>
      <c r="M1842" s="39">
        <f>[2]Emissions!M1618</f>
        <v>46.036891519999998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277.60525710367028</v>
      </c>
      <c r="F1845" s="39">
        <f>[2]Emissions!F1478</f>
        <v>222.08420568292681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6.5973206430019733</v>
      </c>
      <c r="F1846" s="39">
        <f>[2]Emissions!F1419</f>
        <v>5.7664702304526738</v>
      </c>
      <c r="G1846" s="39">
        <f>[2]Emissions!G1419</f>
        <v>5.5576356148368014</v>
      </c>
      <c r="H1846" s="39">
        <f>[2]Emissions!H1419</f>
        <v>4.2101429135802464</v>
      </c>
      <c r="I1846" s="39">
        <f>[2]Emissions!I1419</f>
        <v>2.8067619423868302</v>
      </c>
      <c r="J1846" s="39">
        <f>[2]Emissions!J1419</f>
        <v>1.4033809711934151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6631.080298910384</v>
      </c>
      <c r="H1847" s="39">
        <f>[2]Emissions!H1269</f>
        <v>4973.3102241827883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800.97236418770683</v>
      </c>
      <c r="F1848" s="39">
        <f>[2]Emissions!F1164</f>
        <v>640.77789135016519</v>
      </c>
      <c r="G1848" s="39">
        <f>[2]Emissions!G1164</f>
        <v>480.58341851262372</v>
      </c>
      <c r="H1848" s="39">
        <f>[2]Emissions!H1164</f>
        <v>320.38894567508271</v>
      </c>
      <c r="I1848" s="39">
        <f>[2]Emissions!I1164</f>
        <v>219.49813066308411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6245.4390205437903</v>
      </c>
      <c r="F1849" s="39">
        <f>[2]Emissions!F977</f>
        <v>0</v>
      </c>
      <c r="G1849" s="39">
        <f>[2]Emissions!G977</f>
        <v>6245.4390205437903</v>
      </c>
      <c r="H1849" s="39">
        <f>[2]Emissions!H977</f>
        <v>1552.723243788816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2336.1264120036249</v>
      </c>
      <c r="H1854" s="39">
        <f>[2]Emissions!H1158</f>
        <v>1752.0948090027191</v>
      </c>
      <c r="I1854" s="39">
        <f>[2]Emissions!I1158</f>
        <v>1565.4821029605091</v>
      </c>
      <c r="J1854" s="39">
        <f>[2]Emissions!J1158</f>
        <v>782.74105148025467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3461.76392882353</v>
      </c>
      <c r="F1855" s="39">
        <f>[2]Emissions!F971</f>
        <v>2884.8032740196081</v>
      </c>
      <c r="G1855" s="39">
        <f>[2]Emissions!G971</f>
        <v>2693.294136120247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2440.5618910384751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26838.44177957268</v>
      </c>
      <c r="F1860" s="39">
        <f>[2]Emissions!F1578</f>
        <v>11647.67740693421</v>
      </c>
      <c r="G1860" s="39">
        <f>[2]Emissions!G1578</f>
        <v>7765.1182712894743</v>
      </c>
      <c r="H1860" s="39">
        <f>[2]Emissions!H1578</f>
        <v>3882.5591356447371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67.392680101736417</v>
      </c>
      <c r="H1861" s="39">
        <f>[2]Emissions!H1472</f>
        <v>274.69085978010719</v>
      </c>
      <c r="I1861" s="39">
        <f>[2]Emissions!I1472</f>
        <v>117.842378845666</v>
      </c>
      <c r="J1861" s="39">
        <f>[2]Emissions!J1472</f>
        <v>72.793077841728419</v>
      </c>
      <c r="K1861" s="39">
        <f>[2]Emissions!K1472</f>
        <v>72.793077841728419</v>
      </c>
      <c r="L1861" s="39">
        <f>[2]Emissions!L1472</f>
        <v>31.314758014932231</v>
      </c>
      <c r="M1861" s="39">
        <f>[2]Emissions!M1472</f>
        <v>63.863547728248349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0</v>
      </c>
      <c r="F1862" s="39">
        <f>[2]Emissions!F1257</f>
        <v>0</v>
      </c>
      <c r="G1862" s="39">
        <f>[2]Emissions!G1257</f>
        <v>0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8.1941328233981252E-7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38486.101699648199</v>
      </c>
      <c r="G1866" s="39">
        <f>[2]Emissions!G1636</f>
        <v>52779.131757528157</v>
      </c>
      <c r="H1866" s="39">
        <f>[2]Emissions!H1636</f>
        <v>64921.589123463098</v>
      </c>
      <c r="I1866" s="39">
        <f>[2]Emissions!I1636</f>
        <v>91983.751809433306</v>
      </c>
      <c r="J1866" s="39">
        <f>[2]Emissions!J1636</f>
        <v>39204.62005190528</v>
      </c>
      <c r="K1866" s="39">
        <f>[2]Emissions!K1636</f>
        <v>39204.620051905396</v>
      </c>
      <c r="L1866" s="39">
        <f>[2]Emissions!L1636</f>
        <v>9459.7520733204765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39.444895263157868</v>
      </c>
      <c r="F1867" s="39">
        <f>[2]Emissions!F1572</f>
        <v>29.58367144736842</v>
      </c>
      <c r="G1867" s="39">
        <f>[2]Emissions!G1572</f>
        <v>19.722447631578941</v>
      </c>
      <c r="H1867" s="39">
        <f>[2]Emissions!H1572</f>
        <v>9.8612238157894705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3534.1517768773501</v>
      </c>
      <c r="F1869" s="39">
        <f>[2]Emissions!F1466</f>
        <v>3301.9291704564598</v>
      </c>
      <c r="G1869" s="39">
        <f>[2]Emissions!G1466</f>
        <v>3895.6626803095601</v>
      </c>
      <c r="H1869" s="39">
        <f>[2]Emissions!H1466</f>
        <v>5360.0259054936059</v>
      </c>
      <c r="I1869" s="39">
        <f>[2]Emissions!I1466</f>
        <v>6414.4216109507979</v>
      </c>
      <c r="J1869" s="39">
        <f>[2]Emissions!J1466</f>
        <v>2406.2759955074171</v>
      </c>
      <c r="K1869" s="39">
        <f>[2]Emissions!K1466</f>
        <v>15282.38904327329</v>
      </c>
      <c r="L1869" s="39">
        <f>[2]Emissions!L1466</f>
        <v>12578.199896121851</v>
      </c>
      <c r="M1869" s="39">
        <f>[2]Emissions!M1466</f>
        <v>14903.988217970131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55856.256742804893</v>
      </c>
      <c r="F1872" s="39">
        <f>[2]Emissions!F768</f>
        <v>47239.367848181348</v>
      </c>
      <c r="G1872" s="39">
        <f>[2]Emissions!G768</f>
        <v>43539.986318647847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9578.9822467450304</v>
      </c>
      <c r="F1873" s="39">
        <f>[2]Emissions!F750</f>
        <v>6456.2996766666674</v>
      </c>
      <c r="G1873" s="39">
        <f>[2]Emissions!G750</f>
        <v>5165.0397413333321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2121.2727218888881</v>
      </c>
      <c r="F1877" s="39">
        <f>[2]Emissions!F1566</f>
        <v>1590.954541416666</v>
      </c>
      <c r="G1877" s="39">
        <f>[2]Emissions!G1566</f>
        <v>1590.954541416666</v>
      </c>
      <c r="H1877" s="39">
        <f>[2]Emissions!H1566</f>
        <v>530.31818047222214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2927.5024854287071</v>
      </c>
      <c r="F1878" s="39">
        <f>[2]Emissions!F1496</f>
        <v>4106.0637011081344</v>
      </c>
      <c r="G1878" s="39">
        <f>[2]Emissions!G1496</f>
        <v>5227.8334224242326</v>
      </c>
      <c r="H1878" s="39">
        <f>[2]Emissions!H1496</f>
        <v>5486.6531273796081</v>
      </c>
      <c r="I1878" s="39">
        <f>[2]Emissions!I1496</f>
        <v>2518.2566929942209</v>
      </c>
      <c r="J1878" s="39">
        <f>[2]Emissions!J1496</f>
        <v>2116.1263546785922</v>
      </c>
      <c r="K1878" s="39">
        <f>[2]Emissions!K1496</f>
        <v>6106.588529385007</v>
      </c>
      <c r="L1878" s="39">
        <f>[2]Emissions!L1496</f>
        <v>6512.4349934190104</v>
      </c>
      <c r="M1878" s="39">
        <f>[2]Emissions!M1496</f>
        <v>6600.1550259896194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33.367966321395961</v>
      </c>
      <c r="F1879" s="39">
        <f>[2]Emissions!F1394</f>
        <v>38.729985973233021</v>
      </c>
      <c r="G1879" s="39">
        <f>[2]Emissions!G1394</f>
        <v>28.67386940887064</v>
      </c>
      <c r="H1879" s="39">
        <f>[2]Emissions!H1394</f>
        <v>25.055120956002501</v>
      </c>
      <c r="I1879" s="39">
        <f>[2]Emissions!I1394</f>
        <v>0</v>
      </c>
      <c r="J1879" s="39">
        <f>[2]Emissions!J1394</f>
        <v>0</v>
      </c>
      <c r="K1879" s="39">
        <f>[2]Emissions!K1394</f>
        <v>0.8153320705557191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2.485620728227615</v>
      </c>
      <c r="F1882" s="39">
        <f>[2]Emissions!F762</f>
        <v>22.439177707659539</v>
      </c>
      <c r="G1882" s="39">
        <f>[2]Emissions!G762</f>
        <v>41.459357367165751</v>
      </c>
      <c r="H1882" s="39">
        <f>[2]Emissions!H762</f>
        <v>958.77096646852556</v>
      </c>
      <c r="I1882" s="39">
        <f>[2]Emissions!I762</f>
        <v>1583.1498257276739</v>
      </c>
      <c r="J1882" s="39">
        <f>[2]Emissions!J762</f>
        <v>1629.7615488971301</v>
      </c>
      <c r="K1882" s="39">
        <f>[2]Emissions!K762</f>
        <v>1647.0699156265259</v>
      </c>
      <c r="L1882" s="39">
        <f>[2]Emissions!L762</f>
        <v>1774.697380520013</v>
      </c>
      <c r="M1882" s="39">
        <f>[2]Emissions!M762</f>
        <v>1822.4142533043571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15.782567550342851</v>
      </c>
      <c r="F1883" s="39">
        <f>[2]Emissions!F744</f>
        <v>76.899542347578702</v>
      </c>
      <c r="G1883" s="39">
        <f>[2]Emissions!G744</f>
        <v>116.11711070571729</v>
      </c>
      <c r="H1883" s="39">
        <f>[2]Emissions!H744</f>
        <v>205.144111987016</v>
      </c>
      <c r="I1883" s="39">
        <f>[2]Emissions!I744</f>
        <v>292.6454016248685</v>
      </c>
      <c r="J1883" s="39">
        <f>[2]Emissions!J744</f>
        <v>324.308269917237</v>
      </c>
      <c r="K1883" s="39">
        <f>[2]Emissions!K744</f>
        <v>332.87908688927502</v>
      </c>
      <c r="L1883" s="39">
        <f>[2]Emissions!L744</f>
        <v>332.87908688927502</v>
      </c>
      <c r="M1883" s="39">
        <f>[2]Emissions!M744</f>
        <v>336.48489233320498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2121.5366728085319</v>
      </c>
      <c r="F1884" s="39">
        <f>[2]Emissions!F708</f>
        <v>1697.2293382467651</v>
      </c>
      <c r="G1884" s="39">
        <f>[2]Emissions!G708</f>
        <v>1272.9220036851179</v>
      </c>
      <c r="H1884" s="39">
        <f>[2]Emissions!H708</f>
        <v>848.61466912341302</v>
      </c>
      <c r="I1884" s="39">
        <f>[2]Emissions!I708</f>
        <v>424.30733456170628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20.117513314999989</v>
      </c>
      <c r="F1886" s="39">
        <f>[2]Emissions!F1654</f>
        <v>7.1943425099999994</v>
      </c>
      <c r="G1886" s="39">
        <f>[2]Emissions!G1654</f>
        <v>20.117513314999989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0</v>
      </c>
      <c r="I1887" s="39">
        <f>[2]Emissions!I1630</f>
        <v>0</v>
      </c>
      <c r="J1887" s="39">
        <f>[2]Emissions!J1630</f>
        <v>7295.2797981068024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196.6860538928571</v>
      </c>
      <c r="F1888" s="39">
        <f>[2]Emissions!F1560</f>
        <v>147.51454041964291</v>
      </c>
      <c r="G1888" s="39">
        <f>[2]Emissions!G1560</f>
        <v>98.343026946428566</v>
      </c>
      <c r="H1888" s="39">
        <f>[2]Emissions!H1560</f>
        <v>49.171513473214269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10.94984427938687</v>
      </c>
      <c r="I1889" s="39">
        <f>[2]Emissions!I1039</f>
        <v>10.94984427915724</v>
      </c>
      <c r="J1889" s="39">
        <f>[2]Emissions!J1039</f>
        <v>79.877365271386324</v>
      </c>
      <c r="K1889" s="39">
        <f>[2]Emissions!K1039</f>
        <v>463.90212650157991</v>
      </c>
      <c r="L1889" s="39">
        <f>[2]Emissions!L1039</f>
        <v>2903.5947952642991</v>
      </c>
      <c r="M1889" s="39">
        <f>[2]Emissions!M1039</f>
        <v>3713.0595937274161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2437.4317144390252</v>
      </c>
      <c r="F1890" s="39">
        <f>[2]Emissions!F1490</f>
        <v>1026.2870376585361</v>
      </c>
      <c r="G1890" s="39">
        <f>[2]Emissions!G1490</f>
        <v>769.71527824390228</v>
      </c>
      <c r="H1890" s="39">
        <f>[2]Emissions!H1490</f>
        <v>769.71527824389182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761.94130968396234</v>
      </c>
      <c r="F1892" s="39">
        <f>[2]Emissions!F989</f>
        <v>3134.1706289128879</v>
      </c>
      <c r="G1892" s="39">
        <f>[2]Emissions!G989</f>
        <v>3402.3114345130239</v>
      </c>
      <c r="H1892" s="39">
        <f>[2]Emissions!H989</f>
        <v>4270.0498371412205</v>
      </c>
      <c r="I1892" s="39">
        <f>[2]Emissions!I989</f>
        <v>4744.3289566382464</v>
      </c>
      <c r="J1892" s="39">
        <f>[2]Emissions!J989</f>
        <v>5279.6849450907448</v>
      </c>
      <c r="K1892" s="39">
        <f>[2]Emissions!K989</f>
        <v>5248.6370805340648</v>
      </c>
      <c r="L1892" s="39">
        <f>[2]Emissions!L989</f>
        <v>5239.7761789092392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3884.796137606751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3611.2333498437879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62320.820373136288</v>
      </c>
      <c r="F1897" s="39">
        <f>[2]Emissions!F1624</f>
        <v>36005.693994858237</v>
      </c>
      <c r="G1897" s="39">
        <f>[2]Emissions!G1624</f>
        <v>27144.648267734661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1034.4827005540001</v>
      </c>
      <c r="F1898" s="39">
        <f>[2]Emissions!F1554</f>
        <v>1034.482700553998</v>
      </c>
      <c r="G1898" s="39">
        <f>[2]Emissions!G1554</f>
        <v>982.75856552629978</v>
      </c>
      <c r="H1898" s="39">
        <f>[2]Emissions!H1554</f>
        <v>491.37928276315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15658.18350307848</v>
      </c>
      <c r="F1900" s="39">
        <f>[2]Emissions!F983</f>
        <v>5941.2741819359617</v>
      </c>
      <c r="G1900" s="39">
        <f>[2]Emissions!G983</f>
        <v>1172.1975379508899</v>
      </c>
      <c r="H1900" s="39">
        <f>[2]Emissions!H983</f>
        <v>4363.2824138562837</v>
      </c>
      <c r="I1900" s="39">
        <f>[2]Emissions!I983</f>
        <v>3256.5306576581352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4.959239360879983</v>
      </c>
      <c r="F1902" s="39">
        <f>[2]Emissions!F774</f>
        <v>5.1804323672623092</v>
      </c>
      <c r="G1902" s="39">
        <f>[2]Emissions!G774</f>
        <v>26.76290368754314</v>
      </c>
      <c r="H1902" s="39">
        <f>[2]Emissions!H774</f>
        <v>29.213637246236189</v>
      </c>
      <c r="I1902" s="39">
        <f>[2]Emissions!I774</f>
        <v>35.201373702808191</v>
      </c>
      <c r="J1902" s="39">
        <f>[2]Emissions!J774</f>
        <v>39.378898173163343</v>
      </c>
      <c r="K1902" s="39">
        <f>[2]Emissions!K774</f>
        <v>34.760592087280862</v>
      </c>
      <c r="L1902" s="39">
        <f>[2]Emissions!L774</f>
        <v>39.417853868667827</v>
      </c>
      <c r="M1902" s="39">
        <f>[2]Emissions!M774</f>
        <v>34.209207428638933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6042.3056070175653</v>
      </c>
      <c r="F1906" s="39">
        <f>[2]Emissions!F1256</f>
        <v>5035.2546725146376</v>
      </c>
      <c r="G1906" s="39">
        <f>[2]Emissions!G1256</f>
        <v>4028.2037380117099</v>
      </c>
      <c r="H1906" s="39">
        <f>[2]Emissions!H1256</f>
        <v>3021.1528035087831</v>
      </c>
      <c r="I1906" s="39">
        <f>[2]Emissions!I1256</f>
        <v>2183.7730062794858</v>
      </c>
      <c r="J1906" s="39">
        <f>[2]Emissions!J1256</f>
        <v>1091.8865031397429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39.669978254766598</v>
      </c>
      <c r="F1909" s="39">
        <f>[2]Emissions!F719</f>
        <v>27.175829298472259</v>
      </c>
      <c r="G1909" s="39">
        <f>[2]Emissions!G719</f>
        <v>0.43043999999999999</v>
      </c>
      <c r="H1909" s="39">
        <f>[2]Emissions!H719</f>
        <v>601.4186773370418</v>
      </c>
      <c r="I1909" s="39">
        <f>[2]Emissions!I719</f>
        <v>336.85352306618881</v>
      </c>
      <c r="J1909" s="39">
        <f>[2]Emissions!J719</f>
        <v>71.58854745049301</v>
      </c>
      <c r="K1909" s="39">
        <f>[2]Emissions!K719</f>
        <v>319.73376796014003</v>
      </c>
      <c r="L1909" s="39">
        <f>[2]Emissions!L719</f>
        <v>324.16089069870787</v>
      </c>
      <c r="M1909" s="39">
        <f>[2]Emissions!M719</f>
        <v>327.84451414312912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76.713685905592868</v>
      </c>
      <c r="F1910" s="39">
        <f>[2]Emissions!F749</f>
        <v>51.705550000000002</v>
      </c>
      <c r="G1910" s="39">
        <f>[2]Emissions!G749</f>
        <v>41.364439999999988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0</v>
      </c>
      <c r="F1914" s="39">
        <f>[2]Emissions!F1262</f>
        <v>0</v>
      </c>
      <c r="G1914" s="39">
        <f>[2]Emissions!G1262</f>
        <v>0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2916.5959741227111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1560.472066947108</v>
      </c>
      <c r="J1915" s="39">
        <f>[2]Emissions!J1157</f>
        <v>780.23603347355413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6.5242441176470569</v>
      </c>
      <c r="F1916" s="39">
        <f>[2]Emissions!F970</f>
        <v>5.4368700980392157</v>
      </c>
      <c r="G1916" s="39">
        <f>[2]Emissions!G970</f>
        <v>5.075940701319726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57364.422068119449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50.581307537830163</v>
      </c>
      <c r="F1919" s="39">
        <f>[2]Emissions!F1577</f>
        <v>21.951898618421051</v>
      </c>
      <c r="G1919" s="39">
        <f>[2]Emissions!G1577</f>
        <v>14.634599078947369</v>
      </c>
      <c r="H1919" s="39">
        <f>[2]Emissions!H1577</f>
        <v>7.3172995394736846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8758.2408659197554</v>
      </c>
      <c r="F1920" s="39">
        <f>[2]Emissions!F1471</f>
        <v>7298.5340549331258</v>
      </c>
      <c r="G1920" s="39">
        <f>[2]Emissions!G1471</f>
        <v>5838.8272439465027</v>
      </c>
      <c r="H1920" s="39">
        <f>[2]Emissions!H1471</f>
        <v>4379.1204329598777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3.9061938026193452E-7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38353.213704587128</v>
      </c>
      <c r="G1924" s="39">
        <f>[2]Emissions!G1635</f>
        <v>52596.891606133788</v>
      </c>
      <c r="H1924" s="39">
        <f>[2]Emissions!H1635</f>
        <v>64697.422490996003</v>
      </c>
      <c r="I1924" s="39">
        <f>[2]Emissions!I1635</f>
        <v>91666.142703383899</v>
      </c>
      <c r="J1924" s="39">
        <f>[2]Emissions!J1635</f>
        <v>39069.251097250228</v>
      </c>
      <c r="K1924" s="39">
        <f>[2]Emissions!K1635</f>
        <v>39069.251097250351</v>
      </c>
      <c r="L1924" s="39">
        <f>[2]Emissions!L1635</f>
        <v>9427.0886589635484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4056.9074778157892</v>
      </c>
      <c r="F1925" s="39">
        <f>[2]Emissions!F1571</f>
        <v>3042.680608361843</v>
      </c>
      <c r="G1925" s="39">
        <f>[2]Emissions!G1571</f>
        <v>2028.4537389078939</v>
      </c>
      <c r="H1925" s="39">
        <f>[2]Emissions!H1571</f>
        <v>1014.226869453947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848.73632729267899</v>
      </c>
      <c r="F1926" s="39">
        <f>[2]Emissions!F1501</f>
        <v>678.98906183414647</v>
      </c>
      <c r="G1926" s="39">
        <f>[2]Emissions!G1501</f>
        <v>509.24179637560991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3530.505495287794</v>
      </c>
      <c r="F1927" s="39">
        <f>[2]Emissions!F1465</f>
        <v>3298.5224793168718</v>
      </c>
      <c r="G1927" s="39">
        <f>[2]Emissions!G1465</f>
        <v>3891.643417978139</v>
      </c>
      <c r="H1927" s="39">
        <f>[2]Emissions!H1465</f>
        <v>5354.4958193477287</v>
      </c>
      <c r="I1927" s="39">
        <f>[2]Emissions!I1465</f>
        <v>6407.803675756084</v>
      </c>
      <c r="J1927" s="39">
        <f>[2]Emissions!J1465</f>
        <v>2403.7933743819722</v>
      </c>
      <c r="K1927" s="39">
        <f>[2]Emissions!K1465</f>
        <v>15266.621782178991</v>
      </c>
      <c r="L1927" s="39">
        <f>[2]Emissions!L1465</f>
        <v>12565.22262134519</v>
      </c>
      <c r="M1927" s="39">
        <f>[2]Emissions!M1465</f>
        <v>14888.61136341462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-862.60527352697113</v>
      </c>
      <c r="L1929" s="39">
        <f>[2]Emissions!L1000</f>
        <v>-373.10037491180088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88.117116666666661</v>
      </c>
      <c r="F1933" s="39">
        <f>[2]Emissions!F1565</f>
        <v>66.087837499999992</v>
      </c>
      <c r="G1933" s="39">
        <f>[2]Emissions!G1565</f>
        <v>66.087837499999978</v>
      </c>
      <c r="H1933" s="39">
        <f>[2]Emissions!H1565</f>
        <v>22.029279166666669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2924.4821005980862</v>
      </c>
      <c r="F1934" s="39">
        <f>[2]Emissions!F1495</f>
        <v>4101.8273622568022</v>
      </c>
      <c r="G1934" s="39">
        <f>[2]Emissions!G1495</f>
        <v>5222.4397228988864</v>
      </c>
      <c r="H1934" s="39">
        <f>[2]Emissions!H1495</f>
        <v>5480.9923964462259</v>
      </c>
      <c r="I1934" s="39">
        <f>[2]Emissions!I1495</f>
        <v>2515.658538303323</v>
      </c>
      <c r="J1934" s="39">
        <f>[2]Emissions!J1495</f>
        <v>2113.9430889177052</v>
      </c>
      <c r="K1934" s="39">
        <f>[2]Emissions!K1495</f>
        <v>6100.288194047017</v>
      </c>
      <c r="L1934" s="39">
        <f>[2]Emissions!L1495</f>
        <v>6505.7159351218988</v>
      </c>
      <c r="M1934" s="39">
        <f>[2]Emissions!M1495</f>
        <v>6593.3454645223001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3431.895336155575</v>
      </c>
      <c r="F1935" s="39">
        <f>[2]Emissions!F1393</f>
        <v>3983.3790573470169</v>
      </c>
      <c r="G1935" s="39">
        <f>[2]Emissions!G1393</f>
        <v>2949.1074687023461</v>
      </c>
      <c r="H1935" s="39">
        <f>[2]Emissions!H1393</f>
        <v>2576.919190324857</v>
      </c>
      <c r="I1935" s="39">
        <f>[2]Emissions!I1393</f>
        <v>0</v>
      </c>
      <c r="J1935" s="39">
        <f>[2]Emissions!J1393</f>
        <v>0</v>
      </c>
      <c r="K1935" s="39">
        <f>[2]Emissions!K1393</f>
        <v>83.856903456655729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8527.2315047849897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1567.7350433340559</v>
      </c>
      <c r="F1939" s="39">
        <f>[2]Emissions!F743</f>
        <v>7638.6878731928191</v>
      </c>
      <c r="G1939" s="39">
        <f>[2]Emissions!G743</f>
        <v>11534.29966343458</v>
      </c>
      <c r="H1939" s="39">
        <f>[2]Emissions!H743</f>
        <v>20377.64845737693</v>
      </c>
      <c r="I1939" s="39">
        <f>[2]Emissions!I743</f>
        <v>29069.443228070279</v>
      </c>
      <c r="J1939" s="39">
        <f>[2]Emissions!J743</f>
        <v>32214.621478445551</v>
      </c>
      <c r="K1939" s="39">
        <f>[2]Emissions!K743</f>
        <v>33065.989297667991</v>
      </c>
      <c r="L1939" s="39">
        <f>[2]Emissions!L743</f>
        <v>33065.989297667991</v>
      </c>
      <c r="M1939" s="39">
        <f>[2]Emissions!M743</f>
        <v>33424.16597176504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</v>
      </c>
      <c r="F1940" s="39">
        <f>[2]Emissions!F707</f>
        <v>1691.8783183049079</v>
      </c>
      <c r="G1940" s="39">
        <f>[2]Emissions!G707</f>
        <v>1268.9087387287241</v>
      </c>
      <c r="H1940" s="39">
        <f>[2]Emissions!H707</f>
        <v>845.93915915248397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2512.0068292663332</v>
      </c>
      <c r="F1942" s="39">
        <f>[2]Emissions!F1653</f>
        <v>898.33356808200028</v>
      </c>
      <c r="G1942" s="39">
        <f>[2]Emissions!G1653</f>
        <v>2512.0068292663332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0</v>
      </c>
      <c r="I1943" s="39">
        <f>[2]Emissions!I1629</f>
        <v>0</v>
      </c>
      <c r="J1943" s="39">
        <f>[2]Emissions!J1629</f>
        <v>0.84766111523370491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22.85356071428571</v>
      </c>
      <c r="F1944" s="39">
        <f>[2]Emissions!F1559</f>
        <v>17.14017053571429</v>
      </c>
      <c r="G1944" s="39">
        <f>[2]Emissions!G1559</f>
        <v>11.42678035714286</v>
      </c>
      <c r="H1944" s="39">
        <f>[2]Emissions!H1559</f>
        <v>5.7133901785714283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10.864910293731009</v>
      </c>
      <c r="I1945" s="39">
        <f>[2]Emissions!I1038</f>
        <v>10.86491029350314</v>
      </c>
      <c r="J1945" s="39">
        <f>[2]Emissions!J1038</f>
        <v>79.257785410423438</v>
      </c>
      <c r="K1945" s="39">
        <f>[2]Emissions!K1038</f>
        <v>460.30380533387199</v>
      </c>
      <c r="L1945" s="39">
        <f>[2]Emissions!L1038</f>
        <v>2880.8352685493951</v>
      </c>
      <c r="M1945" s="39">
        <f>[2]Emissions!M1038</f>
        <v>3684.162488974137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1.450650731707317</v>
      </c>
      <c r="H1946" s="39">
        <f>[2]Emissions!H1489</f>
        <v>1.450650731707297</v>
      </c>
      <c r="I1946" s="39">
        <f>[2]Emissions!I1489</f>
        <v>0.48355024390243878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7.3734093485735758E-2</v>
      </c>
      <c r="F1947" s="39">
        <f>[2]Emissions!F988</f>
        <v>0.30329794068832377</v>
      </c>
      <c r="G1947" s="39">
        <f>[2]Emissions!G988</f>
        <v>0.32924628995903282</v>
      </c>
      <c r="H1947" s="39">
        <f>[2]Emissions!H988</f>
        <v>0.4132185115558496</v>
      </c>
      <c r="I1947" s="39">
        <f>[2]Emissions!I988</f>
        <v>0.45911514491968591</v>
      </c>
      <c r="J1947" s="39">
        <f>[2]Emissions!J988</f>
        <v>0.51092226969295496</v>
      </c>
      <c r="K1947" s="39">
        <f>[2]Emissions!K988</f>
        <v>0.50791772574887573</v>
      </c>
      <c r="L1947" s="39">
        <f>[2]Emissions!L988</f>
        <v>0.50706024428610574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3880.7880865863031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181.7734907639491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7.2412488022023798</v>
      </c>
      <c r="F1952" s="39">
        <f>[2]Emissions!F1623</f>
        <v>4.1836129073987616</v>
      </c>
      <c r="G1952" s="39">
        <f>[2]Emissions!G1623</f>
        <v>3.1540206078491742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1033.4153963000001</v>
      </c>
      <c r="F1953" s="39">
        <f>[2]Emissions!F1553</f>
        <v>1033.4153962999981</v>
      </c>
      <c r="G1953" s="39">
        <f>[2]Emissions!G1553</f>
        <v>981.7446264849998</v>
      </c>
      <c r="H1953" s="39">
        <f>[2]Emissions!H1553</f>
        <v>490.87231324250013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15537.497048617101</v>
      </c>
      <c r="F1955" s="39">
        <f>[2]Emissions!F982</f>
        <v>5895.5929514352429</v>
      </c>
      <c r="G1955" s="39">
        <f>[2]Emissions!G982</f>
        <v>1163.808369102765</v>
      </c>
      <c r="H1955" s="39">
        <f>[2]Emissions!H982</f>
        <v>4334.1555675782693</v>
      </c>
      <c r="I1955" s="39">
        <f>[2]Emissions!I982</f>
        <v>3234.90475264016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6042.3420119999992</v>
      </c>
      <c r="J1960" s="39">
        <f>[2]Emissions!J1617</f>
        <v>6042.3420119999992</v>
      </c>
      <c r="K1960" s="39">
        <f>[2]Emissions!K1617</f>
        <v>6045.383448690056</v>
      </c>
      <c r="L1960" s="39">
        <f>[2]Emissions!L1617</f>
        <v>6045.3834486900569</v>
      </c>
      <c r="M1960" s="39">
        <f>[2]Emissions!M1617</f>
        <v>6042.3420120000001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13.495637195122519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5.3982548780487791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865.89833439400877</v>
      </c>
      <c r="F1963" s="39">
        <f>[2]Emissions!F1418</f>
        <v>756.8492177469135</v>
      </c>
      <c r="G1963" s="39">
        <f>[2]Emissions!G1418</f>
        <v>729.43967444733028</v>
      </c>
      <c r="H1963" s="39">
        <f>[2]Emissions!H1418</f>
        <v>552.58125740740729</v>
      </c>
      <c r="I1963" s="39">
        <f>[2]Emissions!I1418</f>
        <v>368.3875049382716</v>
      </c>
      <c r="J1963" s="39">
        <f>[2]Emissions!J1418</f>
        <v>184.1937524691358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9907.9248498761244</v>
      </c>
      <c r="F1964" s="39">
        <f>[2]Emissions!F1268</f>
        <v>8256.6040415634361</v>
      </c>
      <c r="G1964" s="39">
        <f>[2]Emissions!G1268</f>
        <v>6605.2832332507496</v>
      </c>
      <c r="H1964" s="39">
        <f>[2]Emissions!H1268</f>
        <v>4953.9624249380586</v>
      </c>
      <c r="I1964" s="39">
        <f>[2]Emissions!I1268</f>
        <v>3302.6416166253748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798.53939960434275</v>
      </c>
      <c r="F1965" s="39">
        <f>[2]Emissions!F1163</f>
        <v>638.83151968347408</v>
      </c>
      <c r="G1965" s="39">
        <f>[2]Emissions!G1163</f>
        <v>479.12363976260531</v>
      </c>
      <c r="H1965" s="39">
        <f>[2]Emissions!H1163</f>
        <v>319.41575984173699</v>
      </c>
      <c r="I1965" s="39">
        <f>[2]Emissions!I1163</f>
        <v>218.33731376702221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6238.9954293352048</v>
      </c>
      <c r="F1966" s="39">
        <f>[2]Emissions!F976</f>
        <v>0</v>
      </c>
      <c r="G1966" s="39">
        <f>[2]Emissions!G976</f>
        <v>6238.9954293352048</v>
      </c>
      <c r="H1966" s="39">
        <f>[2]Emissions!H976</f>
        <v>1551.1212565129599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574.70079189476735</v>
      </c>
      <c r="H1968" s="39">
        <f>[2]Emissions!H725</f>
        <v>5073.7640879561131</v>
      </c>
      <c r="I1968" s="39">
        <f>[2]Emissions!I725</f>
        <v>8316.7340721150813</v>
      </c>
      <c r="J1968" s="39">
        <f>[2]Emissions!J725</f>
        <v>10815.142968103581</v>
      </c>
      <c r="K1968" s="39">
        <f>[2]Emissions!K725</f>
        <v>10815.142968103701</v>
      </c>
      <c r="L1968" s="39">
        <f>[2]Emissions!L725</f>
        <v>11786.043071982091</v>
      </c>
      <c r="M1968" s="39">
        <f>[2]Emissions!M725</f>
        <v>12839.76554329114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562.21243554509397</v>
      </c>
      <c r="F1969" s="39">
        <f>[2]Emissions!F773</f>
        <v>587.288349368637</v>
      </c>
      <c r="G1969" s="39">
        <f>[2]Emissions!G773</f>
        <v>3034.0211813778069</v>
      </c>
      <c r="H1969" s="39">
        <f>[2]Emissions!H773</f>
        <v>3311.8526758149769</v>
      </c>
      <c r="I1969" s="39">
        <f>[2]Emissions!I773</f>
        <v>3990.6623987750222</v>
      </c>
      <c r="J1969" s="39">
        <f>[2]Emissions!J773</f>
        <v>4464.2544228976176</v>
      </c>
      <c r="K1969" s="39">
        <f>[2]Emissions!K773</f>
        <v>3940.6924562947388</v>
      </c>
      <c r="L1969" s="39">
        <f>[2]Emissions!L773</f>
        <v>4468.6707002446428</v>
      </c>
      <c r="M1969" s="39">
        <f>[2]Emissions!M773</f>
        <v>3878.1838154933662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2463.5220556956001</v>
      </c>
      <c r="F1970" s="39">
        <f>[2]Emissions!F767</f>
        <v>2083.476970663688</v>
      </c>
      <c r="G1970" s="39">
        <f>[2]Emissions!G767</f>
        <v>1920.3169502490971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3.9317807754035479</v>
      </c>
      <c r="G1971" s="39">
        <f>[2]Emissions!G784</f>
        <v>4.1611112990471133</v>
      </c>
      <c r="H1971" s="39">
        <f>[2]Emissions!H784</f>
        <v>5.5620003561765747</v>
      </c>
      <c r="I1971" s="39">
        <f>[2]Emissions!I784</f>
        <v>5.8305202022649407</v>
      </c>
      <c r="J1971" s="39">
        <f>[2]Emissions!J784</f>
        <v>5.8305202189712286</v>
      </c>
      <c r="K1971" s="39">
        <f>[2]Emissions!K784</f>
        <v>1.207544983123191</v>
      </c>
      <c r="L1971" s="39">
        <f>[2]Emissions!L784</f>
        <v>1.0923741358490799</v>
      </c>
      <c r="M1971" s="39">
        <f>[2]Emissions!M784</f>
        <v>0.54740726345505375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559.94804774125816</v>
      </c>
      <c r="F1973" s="39">
        <f>[2]Emissions!F853</f>
        <v>447.95843819300683</v>
      </c>
      <c r="G1973" s="39">
        <f>[2]Emissions!G853</f>
        <v>335.96882864475509</v>
      </c>
      <c r="H1973" s="39">
        <f>[2]Emissions!H853</f>
        <v>223.9792190965035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4981.2082015359574</v>
      </c>
      <c r="G1974" s="39">
        <f>[2]Emissions!G701</f>
        <v>4680.7117795884724</v>
      </c>
      <c r="H1974" s="39">
        <f>[2]Emissions!H701</f>
        <v>4379.9840286017643</v>
      </c>
      <c r="I1974" s="39">
        <f>[2]Emissions!I701</f>
        <v>4079.718935693501</v>
      </c>
      <c r="J1974" s="39">
        <f>[2]Emissions!J701</f>
        <v>4079.718935693501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</v>
      </c>
      <c r="F1975" s="39">
        <f>[2]Emissions!F1598</f>
        <v>16.095810681922501</v>
      </c>
      <c r="G1975" s="39">
        <f>[2]Emissions!G1598</f>
        <v>10.730540454614779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0.78748511840816438</v>
      </c>
      <c r="F1976" s="39">
        <f>[2]Emissions!F1070</f>
        <v>30.8272039761999</v>
      </c>
      <c r="G1976" s="39">
        <f>[2]Emissions!G1070</f>
        <v>56.867188274231289</v>
      </c>
      <c r="H1976" s="39">
        <f>[2]Emissions!H1070</f>
        <v>88.719103211058268</v>
      </c>
      <c r="I1976" s="39">
        <f>[2]Emissions!I1070</f>
        <v>116.95126639050631</v>
      </c>
      <c r="J1976" s="39">
        <f>[2]Emissions!J1070</f>
        <v>120.5603670359105</v>
      </c>
      <c r="K1976" s="39">
        <f>[2]Emissions!K1070</f>
        <v>127.22616152577611</v>
      </c>
      <c r="L1976" s="39">
        <f>[2]Emissions!L1070</f>
        <v>134.84546955921959</v>
      </c>
      <c r="M1976" s="39">
        <f>[2]Emissions!M1070</f>
        <v>143.23515637867189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20.43085839199906</v>
      </c>
      <c r="F1978" s="39">
        <f>[2]Emissions!F1325</f>
        <v>10.048354684900501</v>
      </c>
      <c r="G1978" s="39">
        <f>[2]Emissions!G1325</f>
        <v>16.991308111452572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0.37380864197530861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242.08173122620721</v>
      </c>
      <c r="F1981" s="39">
        <f>[2]Emissions!F1078</f>
        <v>189.7761728733241</v>
      </c>
      <c r="G1981" s="39">
        <f>[2]Emissions!G1078</f>
        <v>153.45687824664969</v>
      </c>
      <c r="H1981" s="39">
        <f>[2]Emissions!H1078</f>
        <v>95.088331911309623</v>
      </c>
      <c r="I1981" s="39">
        <f>[2]Emissions!I1078</f>
        <v>47.444043218329902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242.1972032528202</v>
      </c>
      <c r="H1985" s="39">
        <f>[2]Emissions!H816</f>
        <v>242.1972032528202</v>
      </c>
      <c r="I1985" s="39">
        <f>[2]Emissions!I816</f>
        <v>242.1972032528202</v>
      </c>
      <c r="J1985" s="39">
        <f>[2]Emissions!J816</f>
        <v>242.19720325282029</v>
      </c>
      <c r="K1985" s="39">
        <f>[2]Emissions!K816</f>
        <v>25.638872551087619</v>
      </c>
      <c r="L1985" s="39">
        <f>[2]Emissions!L816</f>
        <v>242.1972032528202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0.23300227341871921</v>
      </c>
      <c r="G1986" s="39">
        <f>[2]Emissions!G1236</f>
        <v>0.17475170506403931</v>
      </c>
      <c r="H1986" s="39">
        <f>[2]Emissions!H1236</f>
        <v>0.1165011367093596</v>
      </c>
      <c r="I1986" s="39">
        <f>[2]Emissions!I1236</f>
        <v>7.0805895724137896E-2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513.61633588582436</v>
      </c>
      <c r="F1988" s="39">
        <f>[2]Emissions!F1244</f>
        <v>2079.7673653052289</v>
      </c>
      <c r="G1988" s="39">
        <f>[2]Emissions!G1244</f>
        <v>3221.408444693297</v>
      </c>
      <c r="H1988" s="39">
        <f>[2]Emissions!H1244</f>
        <v>5037.5276695150678</v>
      </c>
      <c r="I1988" s="39">
        <f>[2]Emissions!I1244</f>
        <v>6387.5984749124291</v>
      </c>
      <c r="J1988" s="39">
        <f>[2]Emissions!J1244</f>
        <v>7699.6736499912213</v>
      </c>
      <c r="K1988" s="39">
        <f>[2]Emissions!K1244</f>
        <v>8906.2515785371543</v>
      </c>
      <c r="L1988" s="39">
        <f>[2]Emissions!L1244</f>
        <v>8958.4794861904847</v>
      </c>
      <c r="M1988" s="39">
        <f>[2]Emissions!M1244</f>
        <v>9002.9796320790429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51049.933978220302</v>
      </c>
      <c r="J1989" s="39">
        <f>[2]Emissions!J663</f>
        <v>56776.095982587947</v>
      </c>
      <c r="K1989" s="39">
        <f>[2]Emissions!K663</f>
        <v>0</v>
      </c>
      <c r="L1989" s="39">
        <f>[2]Emissions!L663</f>
        <v>0</v>
      </c>
      <c r="M1989" s="39">
        <f>[2]Emissions!M663</f>
        <v>397.07006668215598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104.4633879439864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1.559145754169576E-3</v>
      </c>
      <c r="J1992" s="39">
        <f>[2]Emissions!J1131</f>
        <v>1.559145754169576E-3</v>
      </c>
      <c r="K1992" s="39">
        <f>[2]Emissions!K1131</f>
        <v>2.636303187997918E-3</v>
      </c>
      <c r="L1992" s="39">
        <f>[2]Emissions!L1131</f>
        <v>2.6318303803581789E-3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0</v>
      </c>
      <c r="F1994" s="39">
        <f>[2]Emissions!F1375</f>
        <v>0</v>
      </c>
      <c r="G1994" s="39">
        <f>[2]Emissions!G1375</f>
        <v>0</v>
      </c>
      <c r="H1994" s="39">
        <f>[2]Emissions!H1375</f>
        <v>0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395.01487915750681</v>
      </c>
      <c r="F1996" s="39">
        <f>[2]Emissions!F1220</f>
        <v>279.41424376626679</v>
      </c>
      <c r="G1996" s="39">
        <f>[2]Emissions!G1220</f>
        <v>227.93716116945529</v>
      </c>
      <c r="H1996" s="39">
        <f>[2]Emissions!H1220</f>
        <v>121.3476120790318</v>
      </c>
      <c r="I1996" s="39">
        <f>[2]Emissions!I1220</f>
        <v>60.673806039515853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333.01557630680708</v>
      </c>
      <c r="G1998" s="39">
        <f>[2]Emissions!G897</f>
        <v>157.58252566513841</v>
      </c>
      <c r="H1998" s="39">
        <f>[2]Emissions!H897</f>
        <v>536.95718133868286</v>
      </c>
      <c r="I1998" s="39">
        <f>[2]Emissions!I897</f>
        <v>662.49426074873884</v>
      </c>
      <c r="J1998" s="39">
        <f>[2]Emissions!J897</f>
        <v>726.75844761618384</v>
      </c>
      <c r="K1998" s="39">
        <f>[2]Emissions!K897</f>
        <v>789.17582002162317</v>
      </c>
      <c r="L1998" s="39">
        <f>[2]Emissions!L897</f>
        <v>800.10296806680947</v>
      </c>
      <c r="M1998" s="39">
        <f>[2]Emissions!M897</f>
        <v>809.19499037946218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8209.909348012683</v>
      </c>
      <c r="F2000" s="39">
        <f>[2]Emissions!F1108</f>
        <v>5329.8185384235194</v>
      </c>
      <c r="G2000" s="39">
        <f>[2]Emissions!G1108</f>
        <v>6907.3898259877888</v>
      </c>
      <c r="H2000" s="39">
        <f>[2]Emissions!H1108</f>
        <v>3233.578845489973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632.71284555518423</v>
      </c>
      <c r="F2002" s="39">
        <f>[2]Emissions!F1291</f>
        <v>892.41156960427895</v>
      </c>
      <c r="G2002" s="39">
        <f>[2]Emissions!G1291</f>
        <v>1064.781408987418</v>
      </c>
      <c r="H2002" s="39">
        <f>[2]Emissions!H1291</f>
        <v>1064.781408987418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32.615324999999999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0</v>
      </c>
      <c r="F2006" s="39">
        <f>[2]Emissions!F1360</f>
        <v>0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0</v>
      </c>
      <c r="L2008" s="39">
        <f>[2]Emissions!L1053</f>
        <v>0</v>
      </c>
      <c r="M2008" s="39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24.460289101497459</v>
      </c>
      <c r="F2009" s="39">
        <f>[2]Emissions!F1123</f>
        <v>19.568231281197971</v>
      </c>
      <c r="G2009" s="39">
        <f>[2]Emissions!G1123</f>
        <v>14.67617346089849</v>
      </c>
      <c r="H2009" s="39">
        <f>[2]Emissions!H1123</f>
        <v>11.98162802011613</v>
      </c>
      <c r="I2009" s="39">
        <f>[2]Emissions!I1123</f>
        <v>7.8898552412645602</v>
      </c>
      <c r="J2009" s="39">
        <f>[2]Emissions!J1123</f>
        <v>5.817877252273707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4.2897490599102512E-7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7.9085925925925924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3.9542962962962962</v>
      </c>
      <c r="I2011" s="39">
        <f>[2]Emissions!I1367</f>
        <v>3.9542962962962962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17416.5836030272</v>
      </c>
      <c r="F2013" s="39">
        <f>[2]Emissions!F1198</f>
        <v>29433.590975098072</v>
      </c>
      <c r="G2013" s="39">
        <f>[2]Emissions!G1198</f>
        <v>38789.868442353472</v>
      </c>
      <c r="H2013" s="39">
        <f>[2]Emissions!H1198</f>
        <v>73568.570884186265</v>
      </c>
      <c r="I2013" s="39">
        <f>[2]Emissions!I1198</f>
        <v>83113.30525094617</v>
      </c>
      <c r="J2013" s="39">
        <f>[2]Emissions!J1198</f>
        <v>92806.008069699979</v>
      </c>
      <c r="K2013" s="39">
        <f>[2]Emissions!K1198</f>
        <v>93873.434460820281</v>
      </c>
      <c r="L2013" s="39">
        <f>[2]Emissions!L1198</f>
        <v>95078.648232285035</v>
      </c>
      <c r="M2013" s="39">
        <f>[2]Emissions!M1198</f>
        <v>96082.916454238599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8166.415413344268</v>
      </c>
      <c r="H2014" s="39">
        <f>[2]Emissions!H1191</f>
        <v>5312.8237541797644</v>
      </c>
      <c r="I2014" s="39">
        <f>[2]Emissions!I1191</f>
        <v>2685.526027958852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4927.5309516780444</v>
      </c>
      <c r="F2015" s="39">
        <f>[2]Emissions!F882</f>
        <v>8807.5863379295588</v>
      </c>
      <c r="G2015" s="39">
        <f>[2]Emissions!G882</f>
        <v>8895.9945175263674</v>
      </c>
      <c r="H2015" s="39">
        <f>[2]Emissions!H882</f>
        <v>6348.2070782618939</v>
      </c>
      <c r="I2015" s="39">
        <f>[2]Emissions!I882</f>
        <v>5789.7308816394216</v>
      </c>
      <c r="J2015" s="39">
        <f>[2]Emissions!J882</f>
        <v>8840.9446959438246</v>
      </c>
      <c r="K2015" s="39">
        <f>[2]Emissions!K882</f>
        <v>9008.0758759222626</v>
      </c>
      <c r="L2015" s="39">
        <f>[2]Emissions!L882</f>
        <v>8287.9321946522432</v>
      </c>
      <c r="M2015" s="39">
        <f>[2]Emissions!M882</f>
        <v>8225.2349818691582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2.9370801024320031E-2</v>
      </c>
      <c r="F2016" s="39">
        <f>[2]Emissions!F1276</f>
        <v>0.12493791459878251</v>
      </c>
      <c r="G2016" s="39">
        <f>[2]Emissions!G1276</f>
        <v>0.19476990329442151</v>
      </c>
      <c r="H2016" s="39">
        <f>[2]Emissions!H1276</f>
        <v>0.30583905007414158</v>
      </c>
      <c r="I2016" s="39">
        <f>[2]Emissions!I1276</f>
        <v>0.38859664354964041</v>
      </c>
      <c r="J2016" s="39">
        <f>[2]Emissions!J1276</f>
        <v>0.46938490978589442</v>
      </c>
      <c r="K2016" s="39">
        <f>[2]Emissions!K1276</f>
        <v>0.54376765239710045</v>
      </c>
      <c r="L2016" s="39">
        <f>[2]Emissions!L1276</f>
        <v>0.54715022488188847</v>
      </c>
      <c r="M2016" s="39">
        <f>[2]Emissions!M1276</f>
        <v>0.55003025115250559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23.465723598538819</v>
      </c>
      <c r="F2017" s="39">
        <f>[2]Emissions!F1605</f>
        <v>0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19.898039945205479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686.55446872799996</v>
      </c>
      <c r="G2019" s="39">
        <f>[2]Emissions!G1535</f>
        <v>517.06763832359945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186.17150209919791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3350.4368896384299</v>
      </c>
      <c r="I2021" s="39">
        <f>[2]Emissions!I1151</f>
        <v>5338.9536454737026</v>
      </c>
      <c r="J2021" s="39">
        <f>[2]Emissions!J1151</f>
        <v>6161.0558499412646</v>
      </c>
      <c r="K2021" s="39">
        <f>[2]Emissions!K1151</f>
        <v>7814.7669089197198</v>
      </c>
      <c r="L2021" s="39">
        <f>[2]Emissions!L1151</f>
        <v>7814.7669089197188</v>
      </c>
      <c r="M2021" s="39">
        <f>[2]Emissions!M1151</f>
        <v>7102.3988920032598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8840.7894082155708</v>
      </c>
      <c r="F2022" s="39">
        <f>[2]Emissions!F1014</f>
        <v>10418.56540392699</v>
      </c>
      <c r="G2022" s="39">
        <f>[2]Emissions!G1014</f>
        <v>5563.6190943841093</v>
      </c>
      <c r="H2022" s="39">
        <f>[2]Emissions!H1014</f>
        <v>17129.350584746429</v>
      </c>
      <c r="I2022" s="39">
        <f>[2]Emissions!I1014</f>
        <v>18902.906404870839</v>
      </c>
      <c r="J2022" s="39">
        <f>[2]Emissions!J1014</f>
        <v>34944.353493201459</v>
      </c>
      <c r="K2022" s="39">
        <f>[2]Emissions!K1014</f>
        <v>49615.318540609369</v>
      </c>
      <c r="L2022" s="39">
        <f>[2]Emissions!L1014</f>
        <v>31594.369004105309</v>
      </c>
      <c r="M2022" s="39">
        <f>[2]Emissions!M1014</f>
        <v>16184.82126026106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10.56737647058824</v>
      </c>
      <c r="F2024" s="39">
        <f>[2]Emissions!F1515</f>
        <v>8.4539011764705876</v>
      </c>
      <c r="G2024" s="39">
        <f>[2]Emissions!G1515</f>
        <v>6.3404258823529407</v>
      </c>
      <c r="H2024" s="39">
        <f>[2]Emissions!H1515</f>
        <v>4.2269505882352956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6.7412144085014447E-2</v>
      </c>
      <c r="F2025" s="39">
        <f>[2]Emissions!F1250</f>
        <v>0.27296946669631128</v>
      </c>
      <c r="G2025" s="39">
        <f>[2]Emissions!G1250</f>
        <v>0.42280985836599522</v>
      </c>
      <c r="H2025" s="39">
        <f>[2]Emissions!H1250</f>
        <v>0.66117550662385272</v>
      </c>
      <c r="I2025" s="39">
        <f>[2]Emissions!I1250</f>
        <v>0.83837229983225647</v>
      </c>
      <c r="J2025" s="39">
        <f>[2]Emissions!J1250</f>
        <v>1.0105821665613479</v>
      </c>
      <c r="K2025" s="39">
        <f>[2]Emissions!K1250</f>
        <v>1.1689455196830021</v>
      </c>
      <c r="L2025" s="39">
        <f>[2]Emissions!L1250</f>
        <v>1.175800432562502</v>
      </c>
      <c r="M2025" s="39">
        <f>[2]Emissions!M1250</f>
        <v>1.1816410767103751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565.01935743831427</v>
      </c>
      <c r="F2026" s="39">
        <f>[2]Emissions!F1145</f>
        <v>660.6380095971582</v>
      </c>
      <c r="G2026" s="39">
        <f>[2]Emissions!G1145</f>
        <v>706.24260526524108</v>
      </c>
      <c r="H2026" s="39">
        <f>[2]Emissions!H1145</f>
        <v>781.64406139060316</v>
      </c>
      <c r="I2026" s="39">
        <f>[2]Emissions!I1145</f>
        <v>713.01709256815184</v>
      </c>
      <c r="J2026" s="39">
        <f>[2]Emissions!J1145</f>
        <v>702.00371399153914</v>
      </c>
      <c r="K2026" s="39">
        <f>[2]Emissions!K1145</f>
        <v>695.47004248401981</v>
      </c>
      <c r="L2026" s="39">
        <f>[2]Emissions!L1145</f>
        <v>692.24637281685057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1369.6201151770381</v>
      </c>
      <c r="H2029" s="39">
        <f>[2]Emissions!H677</f>
        <v>11496.60414901335</v>
      </c>
      <c r="I2029" s="39">
        <f>[2]Emissions!I677</f>
        <v>17898.467949589809</v>
      </c>
      <c r="J2029" s="39">
        <f>[2]Emissions!J677</f>
        <v>23237.794282839539</v>
      </c>
      <c r="K2029" s="39">
        <f>[2]Emissions!K677</f>
        <v>23237.794282839692</v>
      </c>
      <c r="L2029" s="39">
        <f>[2]Emissions!L677</f>
        <v>25294.115786755381</v>
      </c>
      <c r="M2029" s="39">
        <f>[2]Emissions!M677</f>
        <v>27439.743105350921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324.51555787037017</v>
      </c>
      <c r="G2030" s="39">
        <f>[2]Emissions!G1453</f>
        <v>259.61244629629618</v>
      </c>
      <c r="H2030" s="39">
        <f>[2]Emissions!H1453</f>
        <v>369.94773597222218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3044.5597816111108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1522.2798908055549</v>
      </c>
      <c r="I2031" s="39">
        <f>[2]Emissions!I1446</f>
        <v>1014.853260537037</v>
      </c>
      <c r="J2031" s="39">
        <f>[2]Emissions!J1446</f>
        <v>507.42663026851829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1.288723240604595E-5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975.60109115006605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975.60109115006583</v>
      </c>
      <c r="M2033" s="39">
        <f>[2]Emissions!M1432</f>
        <v>418.53286810335698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2970.4577522901809</v>
      </c>
      <c r="H2034" s="39">
        <f>[2]Emissions!H1381</f>
        <v>2970.4577522901809</v>
      </c>
      <c r="I2034" s="39">
        <f>[2]Emissions!I1381</f>
        <v>2410.3615693638212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35.593847748833682</v>
      </c>
      <c r="F2035" s="39">
        <f>[2]Emissions!F940</f>
        <v>35.593847748833682</v>
      </c>
      <c r="G2035" s="39">
        <f>[2]Emissions!G940</f>
        <v>20.385156248297481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71.988445873333333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3.6638988514253623E-2</v>
      </c>
      <c r="J2038" s="39">
        <f>[2]Emissions!J867</f>
        <v>3.6732966259331958E-2</v>
      </c>
      <c r="K2038" s="39">
        <f>[2]Emissions!K867</f>
        <v>1.4307439508477631</v>
      </c>
      <c r="L2038" s="39">
        <f>[2]Emissions!L867</f>
        <v>1.4307312320548009</v>
      </c>
      <c r="M2038" s="39">
        <f>[2]Emissions!M867</f>
        <v>1.4308386351918501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66.596368625396721</v>
      </c>
      <c r="I2041" s="39">
        <f>[2]Emissions!I889</f>
        <v>112.2088332938759</v>
      </c>
      <c r="J2041" s="39">
        <f>[2]Emissions!J889</f>
        <v>113.9739860159814</v>
      </c>
      <c r="K2041" s="39">
        <f>[2]Emissions!K889</f>
        <v>113.9739860159813</v>
      </c>
      <c r="L2041" s="39">
        <f>[2]Emissions!L889</f>
        <v>125.7583252320549</v>
      </c>
      <c r="M2041" s="39">
        <f>[2]Emissions!M889</f>
        <v>129.04449124925549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7488.2566176584733</v>
      </c>
      <c r="F2042" s="39">
        <f>[2]Emissions!F875</f>
        <v>4464.8432815786737</v>
      </c>
      <c r="G2042" s="39">
        <f>[2]Emissions!G875</f>
        <v>4369.1613016560768</v>
      </c>
      <c r="H2042" s="39">
        <f>[2]Emissions!H875</f>
        <v>4241.6011174997384</v>
      </c>
      <c r="I2042" s="39">
        <f>[2]Emissions!I875</f>
        <v>2120.8005587498692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43.362376091428587</v>
      </c>
      <c r="F2043" s="39">
        <f>[2]Emissions!F1611</f>
        <v>38.652463028571418</v>
      </c>
      <c r="G2043" s="39">
        <f>[2]Emissions!G1611</f>
        <v>38.11410436571429</v>
      </c>
      <c r="H2043" s="39">
        <f>[2]Emissions!H1611</f>
        <v>38.507282079221874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2943.1234807361961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0</v>
      </c>
      <c r="F2045" s="39">
        <f>[2]Emissions!F1412</f>
        <v>438.04260649371031</v>
      </c>
      <c r="G2045" s="39">
        <f>[2]Emissions!G1412</f>
        <v>438.04260649371031</v>
      </c>
      <c r="H2045" s="39">
        <f>[2]Emissions!H1412</f>
        <v>438.04260649371031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20.458560000000009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33191.697999153628</v>
      </c>
      <c r="F2048" s="39">
        <f>[2]Emissions!F1406</f>
        <v>39263.585350025598</v>
      </c>
      <c r="G2048" s="39">
        <f>[2]Emissions!G1406</f>
        <v>42458.452553279123</v>
      </c>
      <c r="H2048" s="39">
        <f>[2]Emissions!H1406</f>
        <v>51755.111736542749</v>
      </c>
      <c r="I2048" s="39">
        <f>[2]Emissions!I1406</f>
        <v>85809.997858809351</v>
      </c>
      <c r="J2048" s="39">
        <f>[2]Emissions!J1406</f>
        <v>102351.5623515723</v>
      </c>
      <c r="K2048" s="39">
        <f>[2]Emissions!K1406</f>
        <v>114369.7240336578</v>
      </c>
      <c r="L2048" s="39">
        <f>[2]Emissions!L1406</f>
        <v>115535.8300436314</v>
      </c>
      <c r="M2048" s="39">
        <f>[2]Emissions!M1406</f>
        <v>116695.51350871781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6789.6163821109421</v>
      </c>
      <c r="G2049" s="39">
        <f>[2]Emissions!G1722</f>
        <v>6789.6163821109476</v>
      </c>
      <c r="H2049" s="39">
        <f>[2]Emissions!H1722</f>
        <v>22793.31993160837</v>
      </c>
      <c r="I2049" s="39">
        <f>[2]Emissions!I1722</f>
        <v>25872.332907506599</v>
      </c>
      <c r="J2049" s="39">
        <f>[2]Emissions!J1722</f>
        <v>19082.71652539563</v>
      </c>
      <c r="K2049" s="39">
        <f>[2]Emissions!K1722</f>
        <v>25873.174852573469</v>
      </c>
      <c r="L2049" s="39">
        <f>[2]Emissions!L1722</f>
        <v>25873.14627048832</v>
      </c>
      <c r="M2049" s="39">
        <f>[2]Emissions!M1722</f>
        <v>25873.14627048832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4.6878937411764552</v>
      </c>
      <c r="G2050" s="39">
        <f>[2]Emissions!G1508</f>
        <v>3.3357610588235311</v>
      </c>
      <c r="H2050" s="39">
        <f>[2]Emissions!H1508</f>
        <v>2.3439468705882218</v>
      </c>
      <c r="I2050" s="39">
        <f>[2]Emissions!I1508</f>
        <v>1.111920352941177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9.8395030864197537</v>
      </c>
      <c r="F2051" s="39">
        <f>[2]Emissions!F1459</f>
        <v>8.1995859053497924</v>
      </c>
      <c r="G2051" s="39">
        <f>[2]Emissions!G1459</f>
        <v>6.5596687242798328</v>
      </c>
      <c r="H2051" s="39">
        <f>[2]Emissions!H1459</f>
        <v>4.919751543209876</v>
      </c>
      <c r="I2051" s="39">
        <f>[2]Emissions!I1459</f>
        <v>3.279834362139916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4.3799591547361532</v>
      </c>
      <c r="F2052" s="39">
        <f>[2]Emissions!F1345</f>
        <v>0</v>
      </c>
      <c r="G2052" s="39">
        <f>[2]Emissions!G1345</f>
        <v>4.6532699346896589</v>
      </c>
      <c r="H2052" s="39">
        <f>[2]Emissions!H1345</f>
        <v>4.6532699346896589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7.3184984906902351</v>
      </c>
      <c r="F2055" s="39">
        <f>[2]Emissions!F1183</f>
        <v>5.2781021351912001</v>
      </c>
      <c r="G2055" s="39">
        <f>[2]Emissions!G1183</f>
        <v>4.8789989937934939</v>
      </c>
      <c r="H2055" s="39">
        <f>[2]Emissions!H1183</f>
        <v>3.6592492453451189</v>
      </c>
      <c r="I2055" s="39">
        <f>[2]Emissions!I1183</f>
        <v>2.439499496896739</v>
      </c>
      <c r="J2055" s="39">
        <f>[2]Emissions!J1183</f>
        <v>1.2197497484483719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172.34145775999991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755.54479660040556</v>
      </c>
      <c r="F2057" s="39">
        <f>[2]Emissions!F792</f>
        <v>3952.3525383766159</v>
      </c>
      <c r="G2057" s="39">
        <f>[2]Emissions!G792</f>
        <v>6104.3973308134846</v>
      </c>
      <c r="H2057" s="39">
        <f>[2]Emissions!H792</f>
        <v>10673.20213260528</v>
      </c>
      <c r="I2057" s="39">
        <f>[2]Emissions!I792</f>
        <v>14314.035207420569</v>
      </c>
      <c r="J2057" s="39">
        <f>[2]Emissions!J792</f>
        <v>15828.828281547771</v>
      </c>
      <c r="K2057" s="39">
        <f>[2]Emissions!K792</f>
        <v>16238.86738694317</v>
      </c>
      <c r="L2057" s="39">
        <f>[2]Emissions!L792</f>
        <v>16238.86738694317</v>
      </c>
      <c r="M2057" s="39">
        <f>[2]Emissions!M792</f>
        <v>16254.625818375471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209.22869843226761</v>
      </c>
      <c r="F2058" s="39">
        <f>[2]Emissions!F1170</f>
        <v>248.3446922569326</v>
      </c>
      <c r="G2058" s="39">
        <f>[2]Emissions!G1170</f>
        <v>345.09782382584621</v>
      </c>
      <c r="H2058" s="39">
        <f>[2]Emissions!H1170</f>
        <v>330.90469321593531</v>
      </c>
      <c r="I2058" s="39">
        <f>[2]Emissions!I1170</f>
        <v>364.1647890521279</v>
      </c>
      <c r="J2058" s="39">
        <f>[2]Emissions!J1170</f>
        <v>401.76458567455649</v>
      </c>
      <c r="K2058" s="39">
        <f>[2]Emissions!K1170</f>
        <v>378.66639259689458</v>
      </c>
      <c r="L2058" s="39">
        <f>[2]Emissions!L1170</f>
        <v>567.55904140714119</v>
      </c>
      <c r="M2058" s="39">
        <f>[2]Emissions!M1170</f>
        <v>372.34709861440149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72.352105799081713</v>
      </c>
      <c r="F2059" s="39">
        <f>[2]Emissions!F861</f>
        <v>654.48945260658274</v>
      </c>
      <c r="G2059" s="39">
        <f>[2]Emissions!G861</f>
        <v>1209.816542196136</v>
      </c>
      <c r="H2059" s="39">
        <f>[2]Emissions!H861</f>
        <v>1137.4644142600771</v>
      </c>
      <c r="I2059" s="39">
        <f>[2]Emissions!I861</f>
        <v>0</v>
      </c>
      <c r="J2059" s="39">
        <f>[2]Emissions!J861</f>
        <v>632.49949727392175</v>
      </c>
      <c r="K2059" s="39">
        <f>[2]Emissions!K861</f>
        <v>1137.464436397054</v>
      </c>
      <c r="L2059" s="39">
        <f>[2]Emissions!L861</f>
        <v>1.6586174948106771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18523.605718952691</v>
      </c>
      <c r="F2060" s="39">
        <f>[2]Emissions!F655</f>
        <v>0</v>
      </c>
      <c r="G2060" s="39">
        <f>[2]Emissions!G655</f>
        <v>0</v>
      </c>
      <c r="H2060" s="39">
        <f>[2]Emissions!H655</f>
        <v>31790.016271474989</v>
      </c>
      <c r="I2060" s="39">
        <f>[2]Emissions!I655</f>
        <v>40350.472025324991</v>
      </c>
      <c r="J2060" s="39">
        <f>[2]Emissions!J655</f>
        <v>47785.388828100004</v>
      </c>
      <c r="K2060" s="39">
        <f>[2]Emissions!K655</f>
        <v>55220.30563087498</v>
      </c>
      <c r="L2060" s="39">
        <f>[2]Emissions!L655</f>
        <v>62655.388051506248</v>
      </c>
      <c r="M2060" s="39">
        <f>[2]Emissions!M655</f>
        <v>70090.470472137429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7478.0068311838204</v>
      </c>
      <c r="F2061" s="39">
        <f>[2]Emissions!F683</f>
        <v>5982.4054649470572</v>
      </c>
      <c r="G2061" s="39">
        <f>[2]Emissions!G683</f>
        <v>4486.804098710295</v>
      </c>
      <c r="H2061" s="39">
        <f>[2]Emissions!H683</f>
        <v>2991.20273247353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249.85856886386219</v>
      </c>
      <c r="F2062" s="39">
        <f>[2]Emissions!F654</f>
        <v>0</v>
      </c>
      <c r="G2062" s="39">
        <f>[2]Emissions!G654</f>
        <v>0</v>
      </c>
      <c r="H2062" s="39">
        <f>[2]Emissions!H654</f>
        <v>428.80463394999998</v>
      </c>
      <c r="I2062" s="39">
        <f>[2]Emissions!I654</f>
        <v>544.27368764999994</v>
      </c>
      <c r="J2062" s="39">
        <f>[2]Emissions!J654</f>
        <v>644.56073220000007</v>
      </c>
      <c r="K2062" s="39">
        <f>[2]Emissions!K654</f>
        <v>744.84777674999998</v>
      </c>
      <c r="L2062" s="39">
        <f>[2]Emissions!L654</f>
        <v>845.1370552625001</v>
      </c>
      <c r="M2062" s="39">
        <f>[2]Emissions!M654</f>
        <v>945.42633377499919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3298.280539398781</v>
      </c>
      <c r="F2063" s="39">
        <f>[2]Emissions!F1337</f>
        <v>4263.7921220424714</v>
      </c>
      <c r="G2063" s="39">
        <f>[2]Emissions!G1337</f>
        <v>4866.9053217389719</v>
      </c>
      <c r="H2063" s="39">
        <f>[2]Emissions!H1337</f>
        <v>5973.7108280661569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73.335133389176463</v>
      </c>
      <c r="G2065" s="39">
        <f>[2]Emissions!G1520</f>
        <v>55.001350041882347</v>
      </c>
      <c r="H2065" s="39">
        <f>[2]Emissions!H1520</f>
        <v>36.667566694588253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33157.45321144184</v>
      </c>
      <c r="F2066" s="39">
        <f>[2]Emissions!F1405</f>
        <v>39223.076029136093</v>
      </c>
      <c r="G2066" s="39">
        <f>[2]Emissions!G1405</f>
        <v>42414.647000026162</v>
      </c>
      <c r="H2066" s="39">
        <f>[2]Emissions!H1405</f>
        <v>51701.714564320268</v>
      </c>
      <c r="I2066" s="39">
        <f>[2]Emissions!I1405</f>
        <v>85721.465323947836</v>
      </c>
      <c r="J2066" s="39">
        <f>[2]Emissions!J1405</f>
        <v>102245.9634296736</v>
      </c>
      <c r="K2066" s="39">
        <f>[2]Emissions!K1405</f>
        <v>114251.7256438108</v>
      </c>
      <c r="L2066" s="39">
        <f>[2]Emissions!L1405</f>
        <v>115416.62855014201</v>
      </c>
      <c r="M2066" s="39">
        <f>[2]Emissions!M1405</f>
        <v>116575.11553790219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5029.1538506160696</v>
      </c>
      <c r="G2067" s="39">
        <f>[2]Emissions!G1255</f>
        <v>4023.3230804928562</v>
      </c>
      <c r="H2067" s="39">
        <f>[2]Emissions!H1255</f>
        <v>3017.4923103696419</v>
      </c>
      <c r="I2067" s="39">
        <f>[2]Emissions!I1255</f>
        <v>2179.8020298788479</v>
      </c>
      <c r="J2067" s="39">
        <f>[2]Emissions!J1255</f>
        <v>1089.9010149394239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66.014743627719383</v>
      </c>
      <c r="G2068" s="39">
        <f>[2]Emissions!G1721</f>
        <v>66.014743627719454</v>
      </c>
      <c r="H2068" s="39">
        <f>[2]Emissions!H1721</f>
        <v>221.6171116345003</v>
      </c>
      <c r="I2068" s="39">
        <f>[2]Emissions!I1721</f>
        <v>251.55403896457551</v>
      </c>
      <c r="J2068" s="39">
        <f>[2]Emissions!J1721</f>
        <v>185.5392953368559</v>
      </c>
      <c r="K2068" s="39">
        <f>[2]Emissions!K1721</f>
        <v>251.5622251100969</v>
      </c>
      <c r="L2068" s="39">
        <f>[2]Emissions!L1721</f>
        <v>251.5619472094148</v>
      </c>
      <c r="M2068" s="39">
        <f>[2]Emissions!M1721</f>
        <v>251.5619472094148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35.717285647058702</v>
      </c>
      <c r="G2069" s="39">
        <f>[2]Emissions!G1507</f>
        <v>25.415322352941178</v>
      </c>
      <c r="H2069" s="39">
        <f>[2]Emissions!H1507</f>
        <v>17.858642823529308</v>
      </c>
      <c r="I2069" s="39">
        <f>[2]Emissions!I1507</f>
        <v>8.47177411764706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2610.420168827161</v>
      </c>
      <c r="I2070" s="39">
        <f>[2]Emissions!I1458</f>
        <v>1740.28011255144</v>
      </c>
      <c r="J2070" s="39">
        <f>[2]Emissions!J1458</f>
        <v>870.14005627572033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544.13692565672147</v>
      </c>
      <c r="F2071" s="39">
        <f>[2]Emissions!F1344</f>
        <v>0</v>
      </c>
      <c r="G2071" s="39">
        <f>[2]Emissions!G1344</f>
        <v>578.09123488627858</v>
      </c>
      <c r="H2071" s="39">
        <f>[2]Emissions!H1344</f>
        <v>578.09123488627858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150.83525470785429</v>
      </c>
      <c r="F2072" s="39">
        <f>[2]Emissions!F1386</f>
        <v>4348.7460867583432</v>
      </c>
      <c r="G2072" s="39">
        <f>[2]Emissions!G1386</f>
        <v>4348.7460867583432</v>
      </c>
      <c r="H2072" s="39">
        <f>[2]Emissions!H1386</f>
        <v>4867.3344247062314</v>
      </c>
      <c r="I2072" s="39">
        <f>[2]Emissions!I1386</f>
        <v>4867.3344247062314</v>
      </c>
      <c r="J2072" s="39">
        <f>[2]Emissions!J1386</f>
        <v>3638.9663054163661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752.34103561318034</v>
      </c>
      <c r="F2074" s="39">
        <f>[2]Emissions!F791</f>
        <v>3935.5932503407689</v>
      </c>
      <c r="G2074" s="39">
        <f>[2]Emissions!G791</f>
        <v>6078.5126577841966</v>
      </c>
      <c r="H2074" s="39">
        <f>[2]Emissions!H791</f>
        <v>10627.944209110779</v>
      </c>
      <c r="I2074" s="39">
        <f>[2]Emissions!I791</f>
        <v>14253.33894192626</v>
      </c>
      <c r="J2074" s="39">
        <f>[2]Emissions!J791</f>
        <v>15761.7087900893</v>
      </c>
      <c r="K2074" s="39">
        <f>[2]Emissions!K791</f>
        <v>16170.009193431541</v>
      </c>
      <c r="L2074" s="39">
        <f>[2]Emissions!L791</f>
        <v>16170.009193431541</v>
      </c>
      <c r="M2074" s="39">
        <f>[2]Emissions!M791</f>
        <v>16185.700803878421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0.50326122069052115</v>
      </c>
      <c r="F2077" s="39">
        <f>[2]Emissions!F1025</f>
        <v>0.41938435057543422</v>
      </c>
      <c r="G2077" s="39">
        <f>[2]Emissions!G1025</f>
        <v>0.3355074804603474</v>
      </c>
      <c r="H2077" s="39">
        <f>[2]Emissions!H1025</f>
        <v>0.25163061034526052</v>
      </c>
      <c r="I2077" s="39">
        <f>[2]Emissions!I1025</f>
        <v>0.1962012456440958</v>
      </c>
      <c r="J2077" s="39">
        <f>[2]Emissions!J1025</f>
        <v>8.3876870115086849E-2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4.3539083860032579E-2</v>
      </c>
      <c r="F2078" s="39">
        <f>[2]Emissions!F1169</f>
        <v>5.1678858891668289E-2</v>
      </c>
      <c r="G2078" s="39">
        <f>[2]Emissions!G1169</f>
        <v>1.0717436548297659E-2</v>
      </c>
      <c r="H2078" s="39">
        <f>[2]Emissions!H1169</f>
        <v>6.8859039393541682E-2</v>
      </c>
      <c r="I2078" s="39">
        <f>[2]Emissions!I1169</f>
        <v>7.5780241468855924E-2</v>
      </c>
      <c r="J2078" s="39">
        <f>[2]Emissions!J1169</f>
        <v>8.3604506067978535E-2</v>
      </c>
      <c r="K2078" s="39">
        <f>[2]Emissions!K1169</f>
        <v>7.8797927558629799E-2</v>
      </c>
      <c r="L2078" s="39">
        <f>[2]Emissions!L1169</f>
        <v>3.5334850248399947E-2</v>
      </c>
      <c r="M2078" s="39">
        <f>[2]Emissions!M1169</f>
        <v>7.7482925014994375E-2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72.055755922995885</v>
      </c>
      <c r="F2079" s="39">
        <f>[2]Emissions!F860</f>
        <v>651.80870315171455</v>
      </c>
      <c r="G2079" s="39">
        <f>[2]Emissions!G860</f>
        <v>1204.861206364418</v>
      </c>
      <c r="H2079" s="39">
        <f>[2]Emissions!H860</f>
        <v>1132.8054283951169</v>
      </c>
      <c r="I2079" s="39">
        <f>[2]Emissions!I860</f>
        <v>0</v>
      </c>
      <c r="J2079" s="39">
        <f>[2]Emissions!J860</f>
        <v>629.90881735422477</v>
      </c>
      <c r="K2079" s="39">
        <f>[2]Emissions!K860</f>
        <v>1132.805450441422</v>
      </c>
      <c r="L2079" s="39">
        <f>[2]Emissions!L860</f>
        <v>1.651823897255605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5691.3118620000023</v>
      </c>
      <c r="F2080" s="39">
        <f>[2]Emissions!F1610</f>
        <v>5073.1357724999998</v>
      </c>
      <c r="G2080" s="39">
        <f>[2]Emissions!G1610</f>
        <v>5002.4761980000012</v>
      </c>
      <c r="H2080" s="39">
        <f>[2]Emissions!H1610</f>
        <v>5054.0807728978716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9123.0807642018081</v>
      </c>
      <c r="G2082" s="39">
        <f>[2]Emissions!G1411</f>
        <v>7743.6745461123892</v>
      </c>
      <c r="H2082" s="39">
        <f>[2]Emissions!H1411</f>
        <v>9123.0807642018081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4.7840536813725493E-2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2347.223025861721</v>
      </c>
      <c r="F2085" s="39">
        <f>[2]Emissions!F718</f>
        <v>1607.9598498039809</v>
      </c>
      <c r="G2085" s="39">
        <f>[2]Emissions!G718</f>
        <v>25.46859675</v>
      </c>
      <c r="H2085" s="39">
        <f>[2]Emissions!H718</f>
        <v>35585.191364686092</v>
      </c>
      <c r="I2085" s="39">
        <f>[2]Emissions!I718</f>
        <v>19931.20189292256</v>
      </c>
      <c r="J2085" s="39">
        <f>[2]Emissions!J718</f>
        <v>4235.804866961359</v>
      </c>
      <c r="K2085" s="39">
        <f>[2]Emissions!K718</f>
        <v>18918.247382991529</v>
      </c>
      <c r="L2085" s="39">
        <f>[2]Emissions!L718</f>
        <v>19180.19470152917</v>
      </c>
      <c r="M2085" s="39">
        <f>[2]Emissions!M718</f>
        <v>19398.150096206271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9578.9822467450304</v>
      </c>
      <c r="F2086" s="39">
        <f>[2]Emissions!F748</f>
        <v>6456.2996766666674</v>
      </c>
      <c r="G2086" s="39">
        <f>[2]Emissions!G748</f>
        <v>5165.0397413333321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78.912837751714235</v>
      </c>
      <c r="F2088" s="39">
        <f>[2]Emissions!F742</f>
        <v>384.49771173789361</v>
      </c>
      <c r="G2088" s="39">
        <f>[2]Emissions!G742</f>
        <v>580.58555352858662</v>
      </c>
      <c r="H2088" s="39">
        <f>[2]Emissions!H742</f>
        <v>1025.72055993508</v>
      </c>
      <c r="I2088" s="39">
        <f>[2]Emissions!I742</f>
        <v>1463.227008124343</v>
      </c>
      <c r="J2088" s="39">
        <f>[2]Emissions!J742</f>
        <v>1621.5413495861851</v>
      </c>
      <c r="K2088" s="39">
        <f>[2]Emissions!K742</f>
        <v>1664.3954344463759</v>
      </c>
      <c r="L2088" s="39">
        <f>[2]Emissions!L742</f>
        <v>1664.395434446375</v>
      </c>
      <c r="M2088" s="39">
        <f>[2]Emissions!M742</f>
        <v>1682.424461666026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57166.349447100009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26838.44177957268</v>
      </c>
      <c r="F2091" s="39">
        <f>[2]Emissions!F1576</f>
        <v>11647.67740693421</v>
      </c>
      <c r="G2091" s="39">
        <f>[2]Emissions!G1576</f>
        <v>7765.1182712894743</v>
      </c>
      <c r="H2091" s="39">
        <f>[2]Emissions!H1576</f>
        <v>3882.5591356447371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8728.521269753086</v>
      </c>
      <c r="F2092" s="39">
        <f>[2]Emissions!F1470</f>
        <v>7273.7677247942374</v>
      </c>
      <c r="G2092" s="39">
        <f>[2]Emissions!G1470</f>
        <v>5819.0141798353916</v>
      </c>
      <c r="H2092" s="39">
        <f>[2]Emissions!H1470</f>
        <v>4364.260634876543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197.2244763157895</v>
      </c>
      <c r="F2097" s="39">
        <f>[2]Emissions!F1570</f>
        <v>147.91835723684221</v>
      </c>
      <c r="G2097" s="39">
        <f>[2]Emissions!G1570</f>
        <v>98.612238157894737</v>
      </c>
      <c r="H2097" s="39">
        <f>[2]Emissions!H1570</f>
        <v>49.306119078947368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845.85628536584989</v>
      </c>
      <c r="F2098" s="39">
        <f>[2]Emissions!F1500</f>
        <v>676.68502829268311</v>
      </c>
      <c r="G2098" s="39">
        <f>[2]Emissions!G1500</f>
        <v>507.51377121951231</v>
      </c>
      <c r="H2098" s="39">
        <f>[2]Emissions!H1500</f>
        <v>338.34251414634161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6.6537985210851769</v>
      </c>
      <c r="F2099" s="39">
        <f>[2]Emissions!F1464</f>
        <v>6.2165896707818931</v>
      </c>
      <c r="G2099" s="39">
        <f>[2]Emissions!G1464</f>
        <v>7.3344203128121723</v>
      </c>
      <c r="H2099" s="39">
        <f>[2]Emissions!H1464</f>
        <v>10.09139807641863</v>
      </c>
      <c r="I2099" s="39">
        <f>[2]Emissions!I1464</f>
        <v>12.076524077942111</v>
      </c>
      <c r="J2099" s="39">
        <f>[2]Emissions!J1464</f>
        <v>4.5303305208857374</v>
      </c>
      <c r="K2099" s="39">
        <f>[2]Emissions!K1464</f>
        <v>28.7723742596664</v>
      </c>
      <c r="L2099" s="39">
        <f>[2]Emissions!L1464</f>
        <v>23.681158351574052</v>
      </c>
      <c r="M2099" s="39">
        <f>[2]Emissions!M1464</f>
        <v>28.05995356844068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-863.01514879552849</v>
      </c>
      <c r="L2101" s="39">
        <f>[2]Emissions!L999</f>
        <v>-373.27765717642302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314.15601669286372</v>
      </c>
      <c r="G2103" s="39">
        <f>[2]Emissions!G1634</f>
        <v>430.82778107413333</v>
      </c>
      <c r="H2103" s="39">
        <f>[2]Emissions!H1634</f>
        <v>529.94475760542787</v>
      </c>
      <c r="I2103" s="39">
        <f>[2]Emissions!I1634</f>
        <v>750.84895047140378</v>
      </c>
      <c r="J2103" s="39">
        <f>[2]Emissions!J1634</f>
        <v>320.02116939727142</v>
      </c>
      <c r="K2103" s="39">
        <f>[2]Emissions!K1634</f>
        <v>320.02116939727239</v>
      </c>
      <c r="L2103" s="39">
        <f>[2]Emissions!L1634</f>
        <v>77.218473657039269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198.24799088785699</v>
      </c>
      <c r="F2106" s="39">
        <f>[2]Emissions!F1564</f>
        <v>148.6859931658928</v>
      </c>
      <c r="G2106" s="39">
        <f>[2]Emissions!G1564</f>
        <v>99.123995443928536</v>
      </c>
      <c r="H2106" s="39">
        <f>[2]Emissions!H1564</f>
        <v>49.561997721964268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5.5116511507691017</v>
      </c>
      <c r="F2107" s="39">
        <f>[2]Emissions!F1494</f>
        <v>7.7305453491458778</v>
      </c>
      <c r="G2107" s="39">
        <f>[2]Emissions!G1494</f>
        <v>9.8425173820182561</v>
      </c>
      <c r="H2107" s="39">
        <f>[2]Emissions!H1494</f>
        <v>10.32980097332497</v>
      </c>
      <c r="I2107" s="39">
        <f>[2]Emissions!I1494</f>
        <v>4.7411581950684587</v>
      </c>
      <c r="J2107" s="39">
        <f>[2]Emissions!J1494</f>
        <v>3.9840616074589241</v>
      </c>
      <c r="K2107" s="39">
        <f>[2]Emissions!K1494</f>
        <v>11.496962295603121</v>
      </c>
      <c r="L2107" s="39">
        <f>[2]Emissions!L1494</f>
        <v>12.261055286697889</v>
      </c>
      <c r="M2107" s="39">
        <f>[2]Emissions!M1494</f>
        <v>12.42620705714719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166.83983160697991</v>
      </c>
      <c r="F2108" s="39">
        <f>[2]Emissions!F1392</f>
        <v>193.64992986616519</v>
      </c>
      <c r="G2108" s="39">
        <f>[2]Emissions!G1392</f>
        <v>143.36934704435319</v>
      </c>
      <c r="H2108" s="39">
        <f>[2]Emissions!H1392</f>
        <v>125.2756047800125</v>
      </c>
      <c r="I2108" s="39">
        <f>[2]Emissions!I1392</f>
        <v>0</v>
      </c>
      <c r="J2108" s="39">
        <f>[2]Emissions!J1392</f>
        <v>0</v>
      </c>
      <c r="K2108" s="39">
        <f>[2]Emissions!K1392</f>
        <v>4.076660352778597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100.587566575</v>
      </c>
      <c r="F2112" s="39">
        <f>[2]Emissions!F1652</f>
        <v>35.971712549999999</v>
      </c>
      <c r="G2112" s="39">
        <f>[2]Emissions!G1652</f>
        <v>100.587566575</v>
      </c>
      <c r="H2112" s="39">
        <f>[2]Emissions!H1652</f>
        <v>11.990570849999999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0</v>
      </c>
      <c r="I2113" s="39">
        <f>[2]Emissions!I1628</f>
        <v>0</v>
      </c>
      <c r="J2113" s="39">
        <f>[2]Emissions!J1628</f>
        <v>123.29616221581161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171.46987041428571</v>
      </c>
      <c r="F2114" s="39">
        <f>[2]Emissions!F1558</f>
        <v>128.6024028107143</v>
      </c>
      <c r="G2114" s="39">
        <f>[2]Emissions!G1558</f>
        <v>85.73493520714284</v>
      </c>
      <c r="H2114" s="39">
        <f>[2]Emissions!H1558</f>
        <v>81.448188446785693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2437.4317144390252</v>
      </c>
      <c r="F2115" s="39">
        <f>[2]Emissions!F1488</f>
        <v>1026.2870376585361</v>
      </c>
      <c r="G2115" s="39">
        <f>[2]Emissions!G1488</f>
        <v>769.71527824390228</v>
      </c>
      <c r="H2115" s="39">
        <f>[2]Emissions!H1488</f>
        <v>769.71527824389182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1.7941832433425571</v>
      </c>
      <c r="I2116" s="39">
        <f>[2]Emissions!I1423</f>
        <v>4.8298233264635186</v>
      </c>
      <c r="J2116" s="39">
        <f>[2]Emissions!J1423</f>
        <v>7.4723821199069036</v>
      </c>
      <c r="K2116" s="39">
        <f>[2]Emissions!K1423</f>
        <v>7.1166516268304747</v>
      </c>
      <c r="L2116" s="39">
        <f>[2]Emissions!L1423</f>
        <v>6.9479378095886162</v>
      </c>
      <c r="M2116" s="39">
        <f>[2]Emissions!M1423</f>
        <v>6.6857911696934522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10.724959052470661</v>
      </c>
      <c r="F2117" s="39">
        <f>[2]Emissions!F987</f>
        <v>44.116064100119821</v>
      </c>
      <c r="G2117" s="39">
        <f>[2]Emissions!G987</f>
        <v>47.890369448586597</v>
      </c>
      <c r="H2117" s="39">
        <f>[2]Emissions!H987</f>
        <v>60.104510771759948</v>
      </c>
      <c r="I2117" s="39">
        <f>[2]Emissions!I987</f>
        <v>66.780384715590685</v>
      </c>
      <c r="J2117" s="39">
        <f>[2]Emissions!J987</f>
        <v>74.315966500793451</v>
      </c>
      <c r="K2117" s="39">
        <f>[2]Emissions!K987</f>
        <v>73.878941927109196</v>
      </c>
      <c r="L2117" s="39">
        <f>[2]Emissions!L987</f>
        <v>73.754217350706284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7.3139617161445596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1053.2725530476191</v>
      </c>
      <c r="F2123" s="39">
        <f>[2]Emissions!F1622</f>
        <v>608.52551380345608</v>
      </c>
      <c r="G2123" s="39">
        <f>[2]Emissions!G1622</f>
        <v>458.7666338689707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1.9476355000000001</v>
      </c>
      <c r="F2124" s="39">
        <f>[2]Emissions!F1552</f>
        <v>1.9476354999999961</v>
      </c>
      <c r="G2124" s="39">
        <f>[2]Emissions!G1552</f>
        <v>1.850253725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1.7658300067506789</v>
      </c>
      <c r="F2126" s="39">
        <f>[2]Emissions!F981</f>
        <v>0.66838725127415188</v>
      </c>
      <c r="G2126" s="39">
        <f>[2]Emissions!G981</f>
        <v>0.1227465513825142</v>
      </c>
      <c r="H2126" s="39">
        <f>[2]Emissions!H981</f>
        <v>0.4261709351664843</v>
      </c>
      <c r="I2126" s="39">
        <f>[2]Emissions!I981</f>
        <v>0.31642053098925332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59796.857708837982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46036.891519999997</v>
      </c>
      <c r="J2132" s="39">
        <f>[2]Emissions!J1616</f>
        <v>46036.891519999997</v>
      </c>
      <c r="K2132" s="39">
        <f>[2]Emissions!K1616</f>
        <v>46060.064370971842</v>
      </c>
      <c r="L2132" s="39">
        <f>[2]Emissions!L1616</f>
        <v>46060.064370971857</v>
      </c>
      <c r="M2132" s="39">
        <f>[2]Emissions!M1616</f>
        <v>46036.891519999997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1680.184878997751</v>
      </c>
      <c r="H2134" s="39">
        <f>[2]Emissions!H1476</f>
        <v>6848.3910760737963</v>
      </c>
      <c r="I2134" s="39">
        <f>[2]Emissions!I1476</f>
        <v>2937.9597716356579</v>
      </c>
      <c r="J2134" s="39">
        <f>[2]Emissions!J1476</f>
        <v>1814.823635159556</v>
      </c>
      <c r="K2134" s="39">
        <f>[2]Emissions!K1476</f>
        <v>1814.823635159556</v>
      </c>
      <c r="L2134" s="39">
        <f>[2]Emissions!L1476</f>
        <v>780.71658267241287</v>
      </c>
      <c r="M2134" s="39">
        <f>[2]Emissions!M1476</f>
        <v>1592.1991386923539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6597.3206430019718</v>
      </c>
      <c r="F2135" s="39">
        <f>[2]Emissions!F1417</f>
        <v>5766.4702304526736</v>
      </c>
      <c r="G2135" s="39">
        <f>[2]Emissions!G1417</f>
        <v>5557.6356148368013</v>
      </c>
      <c r="H2135" s="39">
        <f>[2]Emissions!H1417</f>
        <v>4210.1429135802464</v>
      </c>
      <c r="I2135" s="39">
        <f>[2]Emissions!I1417</f>
        <v>2806.76194238683</v>
      </c>
      <c r="J2135" s="39">
        <f>[2]Emissions!J1417</f>
        <v>1403.380971193415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0.39922024279243118</v>
      </c>
      <c r="G2136" s="39">
        <f>[2]Emissions!G1267</f>
        <v>0.31937619423394492</v>
      </c>
      <c r="H2136" s="39">
        <f>[2]Emissions!H1267</f>
        <v>0.23953214567545861</v>
      </c>
      <c r="I2136" s="39">
        <f>[2]Emissions!I1267</f>
        <v>0.15968809711697249</v>
      </c>
      <c r="J2136" s="39">
        <f>[2]Emissions!J1267</f>
        <v>7.9844048558486203E-2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3.6543305115936682E-2</v>
      </c>
      <c r="F2137" s="39">
        <f>[2]Emissions!F1162</f>
        <v>2.923464409274934E-2</v>
      </c>
      <c r="G2137" s="39">
        <f>[2]Emissions!G1162</f>
        <v>2.192598306956197E-2</v>
      </c>
      <c r="H2137" s="39">
        <f>[2]Emissions!H1162</f>
        <v>1.461732204637468E-2</v>
      </c>
      <c r="I2137" s="39">
        <f>[2]Emissions!I1162</f>
        <v>1.6981888847994089E-2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11.75837811785753</v>
      </c>
      <c r="F2138" s="39">
        <f>[2]Emissions!F975</f>
        <v>0</v>
      </c>
      <c r="G2138" s="39">
        <f>[2]Emissions!G975</f>
        <v>11.75837811785753</v>
      </c>
      <c r="H2138" s="39">
        <f>[2]Emissions!H975</f>
        <v>2.9233344449923848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9.7129108168546292</v>
      </c>
      <c r="H2140" s="39">
        <f>[2]Emissions!H724</f>
        <v>85.750739840813154</v>
      </c>
      <c r="I2140" s="39">
        <f>[2]Emissions!I724</f>
        <v>140.5595702480631</v>
      </c>
      <c r="J2140" s="39">
        <f>[2]Emissions!J724</f>
        <v>182.7847126752481</v>
      </c>
      <c r="K2140" s="39">
        <f>[2]Emissions!K724</f>
        <v>182.78471267524989</v>
      </c>
      <c r="L2140" s="39">
        <f>[2]Emissions!L724</f>
        <v>199.19371411398899</v>
      </c>
      <c r="M2140" s="39">
        <f>[2]Emissions!M724</f>
        <v>217.0024809260149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0</v>
      </c>
      <c r="F2143" s="39">
        <f>[2]Emissions!F1582</f>
        <v>44.108449097690922</v>
      </c>
      <c r="G2143" s="39">
        <f>[2]Emissions!G1582</f>
        <v>57.740225398438938</v>
      </c>
      <c r="H2143" s="39">
        <f>[2]Emissions!H1582</f>
        <v>77.660388303438708</v>
      </c>
      <c r="I2143" s="39">
        <f>[2]Emissions!I1582</f>
        <v>93.529345001467433</v>
      </c>
      <c r="J2143" s="39">
        <f>[2]Emissions!J1582</f>
        <v>120.9693762813877</v>
      </c>
      <c r="K2143" s="39">
        <f>[2]Emissions!K1582</f>
        <v>121.58563536810451</v>
      </c>
      <c r="L2143" s="39">
        <f>[2]Emissions!L1582</f>
        <v>121.7615003049762</v>
      </c>
      <c r="M2143" s="39">
        <f>[2]Emissions!M1582</f>
        <v>121.93730567974811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0</v>
      </c>
      <c r="F2144" s="39">
        <f>[2]Emissions!F1261</f>
        <v>0</v>
      </c>
      <c r="G2144" s="39">
        <f>[2]Emissions!G1261</f>
        <v>0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7.1900078084132471E-2</v>
      </c>
      <c r="F2145" s="39">
        <f>[2]Emissions!F1156</f>
        <v>5.9916731736777092E-2</v>
      </c>
      <c r="G2145" s="39">
        <f>[2]Emissions!G1156</f>
        <v>4.7933385389421677E-2</v>
      </c>
      <c r="H2145" s="39">
        <f>[2]Emissions!H1156</f>
        <v>3.5950039042066263E-2</v>
      </c>
      <c r="I2145" s="39">
        <f>[2]Emissions!I1156</f>
        <v>5.9999051093432128E-2</v>
      </c>
      <c r="J2145" s="39">
        <f>[2]Emissions!J1156</f>
        <v>2.9999525546716081E-2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3461.76392882353</v>
      </c>
      <c r="F2146" s="39">
        <f>[2]Emissions!F969</f>
        <v>2884.8032740196081</v>
      </c>
      <c r="G2146" s="39">
        <f>[2]Emissions!G969</f>
        <v>2693.294136120247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24.796196804399919</v>
      </c>
      <c r="F2147" s="39">
        <f>[2]Emissions!F772</f>
        <v>25.902161836311549</v>
      </c>
      <c r="G2147" s="39">
        <f>[2]Emissions!G772</f>
        <v>133.81451843771569</v>
      </c>
      <c r="H2147" s="39">
        <f>[2]Emissions!H772</f>
        <v>146.06818623118099</v>
      </c>
      <c r="I2147" s="39">
        <f>[2]Emissions!I772</f>
        <v>176.006868514041</v>
      </c>
      <c r="J2147" s="39">
        <f>[2]Emissions!J772</f>
        <v>196.89449086581669</v>
      </c>
      <c r="K2147" s="39">
        <f>[2]Emissions!K772</f>
        <v>173.80296043640439</v>
      </c>
      <c r="L2147" s="39">
        <f>[2]Emissions!L772</f>
        <v>197.0892693433392</v>
      </c>
      <c r="M2147" s="39">
        <f>[2]Emissions!M772</f>
        <v>171.0460371431947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51.339501893250088</v>
      </c>
      <c r="F2148" s="39">
        <f>[2]Emissions!F766</f>
        <v>463.47223988062478</v>
      </c>
      <c r="G2148" s="39">
        <f>[2]Emissions!G766</f>
        <v>856.32644267586193</v>
      </c>
      <c r="H2148" s="39">
        <f>[2]Emissions!H766</f>
        <v>19803.030804020811</v>
      </c>
      <c r="I2148" s="39">
        <f>[2]Emissions!I766</f>
        <v>32699.32639047482</v>
      </c>
      <c r="J2148" s="39">
        <f>[2]Emissions!J766</f>
        <v>33662.072887850663</v>
      </c>
      <c r="K2148" s="39">
        <f>[2]Emissions!K766</f>
        <v>34019.570279299638</v>
      </c>
      <c r="L2148" s="39">
        <f>[2]Emissions!L766</f>
        <v>36655.664515688673</v>
      </c>
      <c r="M2148" s="39">
        <f>[2]Emissions!M766</f>
        <v>37641.237436300173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8492.3044771347413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8.2742099528518839E-2</v>
      </c>
      <c r="F2150" s="39">
        <f>[2]Emissions!F706</f>
        <v>6.6193679622812043E-2</v>
      </c>
      <c r="G2150" s="39">
        <f>[2]Emissions!G706</f>
        <v>4.9645259717111298E-2</v>
      </c>
      <c r="H2150" s="39">
        <f>[2]Emissions!H706</f>
        <v>3.3096839811407562E-2</v>
      </c>
      <c r="I2150" s="39">
        <f>[2]Emissions!I706</f>
        <v>1.654841990570376E-2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1.2434443306028279E-3</v>
      </c>
      <c r="I2151" s="39">
        <f>[2]Emissions!I1037</f>
        <v>1.243444330577092E-3</v>
      </c>
      <c r="J2151" s="39">
        <f>[2]Emissions!J1037</f>
        <v>9.0707278072595689E-3</v>
      </c>
      <c r="K2151" s="39">
        <f>[2]Emissions!K1037</f>
        <v>5.2679878632473587E-2</v>
      </c>
      <c r="L2151" s="39">
        <f>[2]Emissions!L1037</f>
        <v>0.33307095398910452</v>
      </c>
      <c r="M2151" s="39">
        <f>[2]Emissions!M1037</f>
        <v>0.42300400685237233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9.3878782539313157</v>
      </c>
      <c r="G2152" s="39">
        <f>[2]Emissions!G700</f>
        <v>8.8215450048783879</v>
      </c>
      <c r="H2152" s="39">
        <f>[2]Emissions!H700</f>
        <v>8.2547757794982406</v>
      </c>
      <c r="I2152" s="39">
        <f>[2]Emissions!I700</f>
        <v>7.6888785067725234</v>
      </c>
      <c r="J2152" s="39">
        <f>[2]Emissions!J700</f>
        <v>7.6888785067725243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10.692962582785491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63.537609927599107</v>
      </c>
      <c r="F2155" s="39">
        <f>[2]Emissions!F1069</f>
        <v>2504.898711534986</v>
      </c>
      <c r="G2155" s="39">
        <f>[2]Emissions!G1069</f>
        <v>4620.8065689874129</v>
      </c>
      <c r="H2155" s="39">
        <f>[2]Emissions!H1069</f>
        <v>7208.9693081958849</v>
      </c>
      <c r="I2155" s="39">
        <f>[2]Emissions!I1069</f>
        <v>9405.7057697891942</v>
      </c>
      <c r="J2155" s="39">
        <f>[2]Emissions!J1069</f>
        <v>9796.2665794662862</v>
      </c>
      <c r="K2155" s="39">
        <f>[2]Emissions!K1069</f>
        <v>10337.903117178639</v>
      </c>
      <c r="L2155" s="39">
        <f>[2]Emissions!L1069</f>
        <v>10957.01845733383</v>
      </c>
      <c r="M2155" s="39">
        <f>[2]Emissions!M1069</f>
        <v>11638.73178172275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1.16741409136635E-2</v>
      </c>
      <c r="F2157" s="39">
        <f>[2]Emissions!F1077</f>
        <v>1.341890819672135E-2</v>
      </c>
      <c r="G2157" s="39">
        <f>[2]Emissions!G1077</f>
        <v>3.56461073025342E-3</v>
      </c>
      <c r="H2157" s="39">
        <f>[2]Emissions!H1077</f>
        <v>6.5924618308493216E-3</v>
      </c>
      <c r="I2157" s="39">
        <f>[2]Emissions!I1077</f>
        <v>3.354727049180261E-3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2086.2028794291232</v>
      </c>
      <c r="G2159" s="39">
        <f>[2]Emissions!G783</f>
        <v>2207.8856552743991</v>
      </c>
      <c r="H2159" s="39">
        <f>[2]Emissions!H783</f>
        <v>2951.1973889872911</v>
      </c>
      <c r="I2159" s="39">
        <f>[2]Emissions!I783</f>
        <v>3093.674019321777</v>
      </c>
      <c r="J2159" s="39">
        <f>[2]Emissions!J783</f>
        <v>3093.6740281861339</v>
      </c>
      <c r="K2159" s="39">
        <f>[2]Emissions!K783</f>
        <v>640.72336804516499</v>
      </c>
      <c r="L2159" s="39">
        <f>[2]Emissions!L783</f>
        <v>579.61371648152181</v>
      </c>
      <c r="M2159" s="39">
        <f>[2]Emissions!M783</f>
        <v>290.45429398925148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2101.3137856171029</v>
      </c>
      <c r="F2161" s="39">
        <f>[2]Emissions!F1324</f>
        <v>1033.4732793420169</v>
      </c>
      <c r="G2161" s="39">
        <f>[2]Emissions!G1324</f>
        <v>1747.556039262897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1.6986385314685298E-2</v>
      </c>
      <c r="F2162" s="39">
        <f>[2]Emissions!F852</f>
        <v>1.358910825174825E-2</v>
      </c>
      <c r="G2162" s="39">
        <f>[2]Emissions!G852</f>
        <v>1.0191831188811191E-2</v>
      </c>
      <c r="H2162" s="39">
        <f>[2]Emissions!H852</f>
        <v>6.794554125874124E-3</v>
      </c>
      <c r="I2162" s="39">
        <f>[2]Emissions!I852</f>
        <v>3.3972770629370611E-3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499.1186439814814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10.68202895851898</v>
      </c>
      <c r="H2166" s="39">
        <f>[2]Emissions!H815</f>
        <v>10.68202895851898</v>
      </c>
      <c r="I2166" s="39">
        <f>[2]Emissions!I815</f>
        <v>10.68202895851898</v>
      </c>
      <c r="J2166" s="39">
        <f>[2]Emissions!J815</f>
        <v>10.68202895851898</v>
      </c>
      <c r="K2166" s="39">
        <f>[2]Emissions!K815</f>
        <v>1.130794143682194</v>
      </c>
      <c r="L2166" s="39">
        <f>[2]Emissions!L815</f>
        <v>10.68202895851898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626.36617814152976</v>
      </c>
      <c r="F2167" s="39">
        <f>[2]Emissions!F1021</f>
        <v>547.16288397808137</v>
      </c>
      <c r="G2167" s="39">
        <f>[2]Emissions!G1021</f>
        <v>437.73030718246531</v>
      </c>
      <c r="H2167" s="39">
        <f>[2]Emissions!H1021</f>
        <v>293.946508188167</v>
      </c>
      <c r="I2167" s="39">
        <f>[2]Emissions!I1021</f>
        <v>222.63387511766339</v>
      </c>
      <c r="J2167" s="39">
        <f>[2]Emissions!J1021</f>
        <v>101.5890477269173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70.668843428571449</v>
      </c>
      <c r="F2168" s="39">
        <f>[2]Emissions!F1235</f>
        <v>56.535074742857148</v>
      </c>
      <c r="G2168" s="39">
        <f>[2]Emissions!G1235</f>
        <v>42.40130605714284</v>
      </c>
      <c r="H2168" s="39">
        <f>[2]Emissions!H1235</f>
        <v>28.26753737142857</v>
      </c>
      <c r="I2168" s="39">
        <f>[2]Emissions!I1235</f>
        <v>16.22632324729063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472.41767351999982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12931.12888912687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21888.02070044935</v>
      </c>
      <c r="I2170" s="39">
        <f>[2]Emissions!I1243</f>
        <v>23176.114255813569</v>
      </c>
      <c r="J2170" s="39">
        <f>[2]Emissions!J1243</f>
        <v>25572.71336910838</v>
      </c>
      <c r="K2170" s="39">
        <f>[2]Emissions!K1243</f>
        <v>25762.03127690369</v>
      </c>
      <c r="L2170" s="39">
        <f>[2]Emissions!L1243</f>
        <v>25983.784450543819</v>
      </c>
      <c r="M2170" s="39">
        <f>[2]Emissions!M1243</f>
        <v>26258.238173802689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1.9687785138331411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39583.599999999999</v>
      </c>
      <c r="I2176" s="39">
        <f>[2]Emissions!I662</f>
        <v>50377.093648551803</v>
      </c>
      <c r="J2176" s="39">
        <f>[2]Emissions!J662</f>
        <v>56027.784590951043</v>
      </c>
      <c r="K2176" s="39">
        <f>[2]Emissions!K662</f>
        <v>0</v>
      </c>
      <c r="L2176" s="39">
        <f>[2]Emissions!L662</f>
        <v>0</v>
      </c>
      <c r="M2176" s="39">
        <f>[2]Emissions!M662</f>
        <v>391.83666609280567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8161.3248095628842</v>
      </c>
      <c r="F2179" s="39">
        <f>[2]Emissions!F1107</f>
        <v>5183.8612973338704</v>
      </c>
      <c r="G2179" s="39">
        <f>[2]Emissions!G1107</f>
        <v>6893.9981005171167</v>
      </c>
      <c r="H2179" s="39">
        <f>[2]Emissions!H1107</f>
        <v>3147.4000507460969</v>
      </c>
      <c r="I2179" s="39">
        <f>[2]Emissions!I1107</f>
        <v>2073.5445189335478</v>
      </c>
      <c r="J2179" s="39">
        <f>[2]Emissions!J1107</f>
        <v>1036.7722594667739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9.9630585946133159E-5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0</v>
      </c>
      <c r="F2185" s="39">
        <f>[2]Emissions!F1359</f>
        <v>0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0</v>
      </c>
      <c r="L2186" s="39">
        <f>[2]Emissions!L1052</f>
        <v>0</v>
      </c>
      <c r="M2186" s="39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3624.158951955073</v>
      </c>
      <c r="F2187" s="39">
        <f>[2]Emissions!F1122</f>
        <v>2899.327161564056</v>
      </c>
      <c r="G2187" s="39">
        <f>[2]Emissions!G1122</f>
        <v>2174.4953711730432</v>
      </c>
      <c r="H2187" s="39">
        <f>[2]Emissions!H1122</f>
        <v>1775.25802200928</v>
      </c>
      <c r="I2187" s="39">
        <f>[2]Emissions!I1122</f>
        <v>845.9627915141433</v>
      </c>
      <c r="J2187" s="39">
        <f>[2]Emissions!J1122</f>
        <v>758.9386551831451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561.85607499999992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280.92803750000002</v>
      </c>
      <c r="I2190" s="39">
        <f>[2]Emissions!I1366</f>
        <v>280.92803750000002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11746.3994218884</v>
      </c>
      <c r="F2191" s="39">
        <f>[2]Emissions!F1197</f>
        <v>19646.932698051969</v>
      </c>
      <c r="G2191" s="39">
        <f>[2]Emissions!G1197</f>
        <v>25639.201222311938</v>
      </c>
      <c r="H2191" s="39">
        <f>[2]Emissions!H1197</f>
        <v>47322.424800103559</v>
      </c>
      <c r="I2191" s="39">
        <f>[2]Emissions!I1197</f>
        <v>53111.029872701452</v>
      </c>
      <c r="J2191" s="39">
        <f>[2]Emissions!J1197</f>
        <v>58989.37352773481</v>
      </c>
      <c r="K2191" s="39">
        <f>[2]Emissions!K1197</f>
        <v>58452.991053692997</v>
      </c>
      <c r="L2191" s="39">
        <f>[2]Emissions!L1197</f>
        <v>58571.352116698261</v>
      </c>
      <c r="M2191" s="39">
        <f>[2]Emissions!M1197</f>
        <v>58566.980917744193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593.76045809443519</v>
      </c>
      <c r="F2192" s="39">
        <f>[2]Emissions!F1190</f>
        <v>475.00836647554792</v>
      </c>
      <c r="G2192" s="39">
        <f>[2]Emissions!G1190</f>
        <v>356.25627485666149</v>
      </c>
      <c r="H2192" s="39">
        <f>[2]Emissions!H1190</f>
        <v>232.17679973018551</v>
      </c>
      <c r="I2192" s="39">
        <f>[2]Emissions!I1190</f>
        <v>118.75209161888699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92.867149485074322</v>
      </c>
      <c r="F2193" s="39">
        <f>[2]Emissions!F881</f>
        <v>165.99295774462041</v>
      </c>
      <c r="G2193" s="39">
        <f>[2]Emissions!G881</f>
        <v>167.65915034915881</v>
      </c>
      <c r="H2193" s="39">
        <f>[2]Emissions!H881</f>
        <v>119.6420482145099</v>
      </c>
      <c r="I2193" s="39">
        <f>[2]Emissions!I881</f>
        <v>109.116677000366</v>
      </c>
      <c r="J2193" s="39">
        <f>[2]Emissions!J881</f>
        <v>166.6216490000721</v>
      </c>
      <c r="K2193" s="39">
        <f>[2]Emissions!K881</f>
        <v>169.77150161934159</v>
      </c>
      <c r="L2193" s="39">
        <f>[2]Emissions!L881</f>
        <v>156.1992498049801</v>
      </c>
      <c r="M2193" s="39">
        <f>[2]Emissions!M881</f>
        <v>155.0176212187931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0.15591457541695761</v>
      </c>
      <c r="J2194" s="39">
        <f>[2]Emissions!J1130</f>
        <v>0.15591457541695761</v>
      </c>
      <c r="K2194" s="39">
        <f>[2]Emissions!K1130</f>
        <v>0.26363031879979182</v>
      </c>
      <c r="L2194" s="39">
        <f>[2]Emissions!L1130</f>
        <v>0.26318303803581788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0</v>
      </c>
      <c r="F2195" s="39">
        <f>[2]Emissions!F1374</f>
        <v>0</v>
      </c>
      <c r="G2195" s="39">
        <f>[2]Emissions!G1374</f>
        <v>0</v>
      </c>
      <c r="H2195" s="39">
        <f>[2]Emissions!H1374</f>
        <v>0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42971.622773574083</v>
      </c>
      <c r="F2197" s="39">
        <f>[2]Emissions!F1219</f>
        <v>38821.158899009533</v>
      </c>
      <c r="G2197" s="39">
        <f>[2]Emissions!G1219</f>
        <v>31669.053923216168</v>
      </c>
      <c r="H2197" s="39">
        <f>[2]Emissions!H1219</f>
        <v>8596.3868813800273</v>
      </c>
      <c r="I2197" s="39">
        <f>[2]Emissions!I1219</f>
        <v>4298.1934406900173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5.1942378835142478</v>
      </c>
      <c r="G2199" s="39">
        <f>[2]Emissions!G896</f>
        <v>2.4579064248803029</v>
      </c>
      <c r="H2199" s="39">
        <f>[2]Emissions!H896</f>
        <v>8.3752338676339715</v>
      </c>
      <c r="I2199" s="39">
        <f>[2]Emissions!I896</f>
        <v>10.33330880481558</v>
      </c>
      <c r="J2199" s="39">
        <f>[2]Emissions!J896</f>
        <v>11.335674753225719</v>
      </c>
      <c r="K2199" s="39">
        <f>[2]Emissions!K896</f>
        <v>12.309234860933881</v>
      </c>
      <c r="L2199" s="39">
        <f>[2]Emissions!L896</f>
        <v>12.479671952689561</v>
      </c>
      <c r="M2199" s="39">
        <f>[2]Emissions!M896</f>
        <v>12.621485519664059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0.44224884279191129</v>
      </c>
      <c r="F2201" s="39">
        <f>[2]Emissions!F1604</f>
        <v>0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0.37501017612524468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685.84613159999992</v>
      </c>
      <c r="G2203" s="39">
        <f>[2]Emissions!G1534</f>
        <v>516.53416541999945</v>
      </c>
      <c r="H2203" s="39">
        <f>[2]Emissions!H1534</f>
        <v>342.92306580000007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1909.7476185648479</v>
      </c>
      <c r="H2205" s="39">
        <f>[2]Emissions!H1150</f>
        <v>3329.584211345787</v>
      </c>
      <c r="I2205" s="39">
        <f>[2]Emissions!I1150</f>
        <v>5305.7247005761874</v>
      </c>
      <c r="J2205" s="39">
        <f>[2]Emissions!J1150</f>
        <v>6122.7102491095766</v>
      </c>
      <c r="K2205" s="39">
        <f>[2]Emissions!K1150</f>
        <v>7766.1288280808694</v>
      </c>
      <c r="L2205" s="39">
        <f>[2]Emissions!L1150</f>
        <v>7766.1288280808676</v>
      </c>
      <c r="M2205" s="39">
        <f>[2]Emissions!M1150</f>
        <v>7058.1944959559869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889.66460789095015</v>
      </c>
      <c r="F2206" s="39">
        <f>[2]Emissions!F1013</f>
        <v>1048.4390563875891</v>
      </c>
      <c r="G2206" s="39">
        <f>[2]Emissions!G1013</f>
        <v>559.87703942592861</v>
      </c>
      <c r="H2206" s="39">
        <f>[2]Emissions!H1013</f>
        <v>1723.7574912986161</v>
      </c>
      <c r="I2206" s="39">
        <f>[2]Emissions!I1013</f>
        <v>1902.233617176857</v>
      </c>
      <c r="J2206" s="39">
        <f>[2]Emissions!J1013</f>
        <v>3516.5134144742378</v>
      </c>
      <c r="K2206" s="39">
        <f>[2]Emissions!K1013</f>
        <v>4992.8791283950804</v>
      </c>
      <c r="L2206" s="39">
        <f>[2]Emissions!L1013</f>
        <v>3179.398424022947</v>
      </c>
      <c r="M2206" s="39">
        <f>[2]Emissions!M1013</f>
        <v>1628.7077992056361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32.929227334479911</v>
      </c>
      <c r="F2209" s="39">
        <f>[2]Emissions!F1249</f>
        <v>133.33908520813151</v>
      </c>
      <c r="G2209" s="39">
        <f>[2]Emissions!G1249</f>
        <v>206.53254891039899</v>
      </c>
      <c r="H2209" s="39">
        <f>[2]Emissions!H1249</f>
        <v>322.96849271178468</v>
      </c>
      <c r="I2209" s="39">
        <f>[2]Emissions!I1249</f>
        <v>409.52490722282312</v>
      </c>
      <c r="J2209" s="39">
        <f>[2]Emissions!J1249</f>
        <v>493.64532688506222</v>
      </c>
      <c r="K2209" s="39">
        <f>[2]Emissions!K1249</f>
        <v>571.00205432896337</v>
      </c>
      <c r="L2209" s="39">
        <f>[2]Emissions!L1249</f>
        <v>574.35051605838748</v>
      </c>
      <c r="M2209" s="39">
        <f>[2]Emissions!M1249</f>
        <v>577.20353166166774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564.37408837897237</v>
      </c>
      <c r="F2210" s="39">
        <f>[2]Emissions!F1144</f>
        <v>659.88354116805704</v>
      </c>
      <c r="G2210" s="39">
        <f>[2]Emissions!G1144</f>
        <v>705.43605501954187</v>
      </c>
      <c r="H2210" s="39">
        <f>[2]Emissions!H1144</f>
        <v>780.75140041962266</v>
      </c>
      <c r="I2210" s="39">
        <f>[2]Emissions!I1144</f>
        <v>712.20280565468738</v>
      </c>
      <c r="J2210" s="39">
        <f>[2]Emissions!J1144</f>
        <v>701.2020046868605</v>
      </c>
      <c r="K2210" s="39">
        <f>[2]Emissions!K1144</f>
        <v>694.6757948282426</v>
      </c>
      <c r="L2210" s="39">
        <f>[2]Emissions!L1144</f>
        <v>691.45580668855803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6.3104629629629629</v>
      </c>
      <c r="J2213" s="39">
        <f>[2]Emissions!J1452</f>
        <v>3.155231481481481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1517.1404055555561</v>
      </c>
      <c r="I2214" s="39">
        <f>[2]Emissions!I1445</f>
        <v>1011.426937037037</v>
      </c>
      <c r="J2214" s="39">
        <f>[2]Emissions!J1445</f>
        <v>505.71346851851831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7.1079036144578306E-2</v>
      </c>
      <c r="J2215" s="39">
        <f>[2]Emissions!J925</f>
        <v>4.501672289156626E-2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7.3763910241750109E-9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113.3581071369042</v>
      </c>
      <c r="M2217" s="39">
        <f>[2]Emissions!M1431</f>
        <v>48.630627961729438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2960.4289633034432</v>
      </c>
      <c r="H2218" s="39">
        <f>[2]Emissions!H1380</f>
        <v>2960.4289633034432</v>
      </c>
      <c r="I2218" s="39">
        <f>[2]Emissions!I1380</f>
        <v>2402.2237638211391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3535.655543050812</v>
      </c>
      <c r="F2219" s="39">
        <f>[2]Emissions!F939</f>
        <v>3535.655543050812</v>
      </c>
      <c r="G2219" s="39">
        <f>[2]Emissions!G939</f>
        <v>2024.9255206642181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3.659549525228635E-2</v>
      </c>
      <c r="J2221" s="39">
        <f>[2]Emissions!J866</f>
        <v>3.6689472997364678E-2</v>
      </c>
      <c r="K2221" s="39">
        <f>[2]Emissions!K866</f>
        <v>1.4290612607126361</v>
      </c>
      <c r="L2221" s="39">
        <f>[2]Emissions!L866</f>
        <v>1.4290485419196739</v>
      </c>
      <c r="M2221" s="39">
        <f>[2]Emissions!M866</f>
        <v>1.4291559450567239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6849.4365131220547</v>
      </c>
      <c r="I2224" s="39">
        <f>[2]Emissions!I888</f>
        <v>11540.67850427514</v>
      </c>
      <c r="J2224" s="39">
        <f>[2]Emissions!J888</f>
        <v>11722.22446174369</v>
      </c>
      <c r="K2224" s="39">
        <f>[2]Emissions!K888</f>
        <v>11722.224461743681</v>
      </c>
      <c r="L2224" s="39">
        <f>[2]Emissions!L888</f>
        <v>12934.243750116861</v>
      </c>
      <c r="M2224" s="39">
        <f>[2]Emissions!M888</f>
        <v>13272.225924985931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269.41631689911941</v>
      </c>
      <c r="F2225" s="39">
        <f>[2]Emissions!F874</f>
        <v>249.89635546262451</v>
      </c>
      <c r="G2225" s="39">
        <f>[2]Emissions!G874</f>
        <v>153.22498981404649</v>
      </c>
      <c r="H2225" s="39">
        <f>[2]Emissions!H874</f>
        <v>151.07370580240459</v>
      </c>
      <c r="I2225" s="39">
        <f>[2]Emissions!I874</f>
        <v>75.536852901202266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1245.983960084405</v>
      </c>
      <c r="F2226" s="39">
        <f>[2]Emissions!F1275</f>
        <v>5300.1835893947009</v>
      </c>
      <c r="G2226" s="39">
        <f>[2]Emissions!G1275</f>
        <v>8262.6338727054936</v>
      </c>
      <c r="H2226" s="39">
        <f>[2]Emissions!H1275</f>
        <v>12974.469114556739</v>
      </c>
      <c r="I2226" s="39">
        <f>[2]Emissions!I1275</f>
        <v>16485.256374334738</v>
      </c>
      <c r="J2226" s="39">
        <f>[2]Emissions!J1275</f>
        <v>19912.499771954379</v>
      </c>
      <c r="K2226" s="39">
        <f>[2]Emissions!K1275</f>
        <v>23068.004591993431</v>
      </c>
      <c r="L2226" s="39">
        <f>[2]Emissions!L1275</f>
        <v>23211.501906090471</v>
      </c>
      <c r="M2226" s="39">
        <f>[2]Emissions!M1275</f>
        <v>23333.67993367778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1703.897567710794</v>
      </c>
      <c r="F2227" s="39">
        <f>[2]Emissions!F690</f>
        <v>1648.2074091124571</v>
      </c>
      <c r="G2227" s="39">
        <f>[2]Emissions!G690</f>
        <v>6167.9168291768183</v>
      </c>
      <c r="H2227" s="39">
        <f>[2]Emissions!H690</f>
        <v>6398.5103116211958</v>
      </c>
      <c r="I2227" s="39">
        <f>[2]Emissions!I690</f>
        <v>7453.4212960324576</v>
      </c>
      <c r="J2227" s="39">
        <f>[2]Emissions!J690</f>
        <v>8511.9395331357937</v>
      </c>
      <c r="K2227" s="39">
        <f>[2]Emissions!K690</f>
        <v>8738.3686175523835</v>
      </c>
      <c r="L2227" s="39">
        <f>[2]Emissions!L690</f>
        <v>8432.6650219711992</v>
      </c>
      <c r="M2227" s="39">
        <f>[2]Emissions!M690</f>
        <v>8668.0689019486636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1358.8292853814351</v>
      </c>
      <c r="H2228" s="39">
        <f>[2]Emissions!H676</f>
        <v>11406.025822056319</v>
      </c>
      <c r="I2228" s="39">
        <f>[2]Emissions!I676</f>
        <v>17757.451240572562</v>
      </c>
      <c r="J2228" s="39">
        <f>[2]Emissions!J676</f>
        <v>23054.71060864938</v>
      </c>
      <c r="K2228" s="39">
        <f>[2]Emissions!K676</f>
        <v>23054.71060864953</v>
      </c>
      <c r="L2228" s="39">
        <f>[2]Emissions!L676</f>
        <v>25094.830966635851</v>
      </c>
      <c r="M2228" s="39">
        <f>[2]Emissions!M676</f>
        <v>27223.553525332489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1.5940887881565811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0</v>
      </c>
      <c r="J2231" s="39">
        <f>[2]Emissions!J617</f>
        <v>8.3542959702889927E-3</v>
      </c>
      <c r="K2231" s="39">
        <f>[2]Emissions!K617</f>
        <v>6.2938736240549326E-2</v>
      </c>
      <c r="L2231" s="39">
        <f>[2]Emissions!L617</f>
        <v>6.2938736240549326E-2</v>
      </c>
      <c r="M2231" s="39">
        <f>[2]Emissions!M617</f>
        <v>5.8661336703761363E-2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1.536655783591076E-3</v>
      </c>
      <c r="J2232" s="39">
        <f>[2]Emissions!J622</f>
        <v>1.5366557835910751E-3</v>
      </c>
      <c r="K2232" s="39">
        <f>[2]Emissions!K622</f>
        <v>1.536655783591076E-3</v>
      </c>
      <c r="L2232" s="39">
        <f>[2]Emissions!L622</f>
        <v>0.33874907933957238</v>
      </c>
      <c r="M2232" s="39">
        <f>[2]Emissions!M622</f>
        <v>2.3137819476704911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7657.2780516145667</v>
      </c>
      <c r="F2239" s="39">
        <f>[2]Emissions!F559</f>
        <v>3969.7990523229992</v>
      </c>
      <c r="G2239" s="39">
        <f>[2]Emissions!G559</f>
        <v>3465.6720777910959</v>
      </c>
      <c r="H2239" s="39">
        <f>[2]Emissions!H559</f>
        <v>5628.0993679367048</v>
      </c>
      <c r="I2239" s="39">
        <f>[2]Emissions!I559</f>
        <v>7657.2780516145658</v>
      </c>
      <c r="J2239" s="39">
        <f>[2]Emissions!J559</f>
        <v>2029.1786836778599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37.447164812929742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1.531121766156576E-3</v>
      </c>
      <c r="J2242" s="39">
        <f>[2]Emissions!J621</f>
        <v>1.531121766156576E-3</v>
      </c>
      <c r="K2242" s="39">
        <f>[2]Emissions!K621</f>
        <v>1.531121766156576E-3</v>
      </c>
      <c r="L2242" s="39">
        <f>[2]Emissions!L621</f>
        <v>0.33752912928243922</v>
      </c>
      <c r="M2242" s="39">
        <f>[2]Emissions!M621</f>
        <v>2.3054492359631791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0</v>
      </c>
      <c r="J2245" s="39">
        <f>[2]Emissions!J616</f>
        <v>8.3242093236591888E-3</v>
      </c>
      <c r="K2245" s="39">
        <f>[2]Emissions!K616</f>
        <v>6.2712072554784518E-2</v>
      </c>
      <c r="L2245" s="39">
        <f>[2]Emissions!L616</f>
        <v>6.2712072554784518E-2</v>
      </c>
      <c r="M2245" s="39">
        <f>[2]Emissions!M616</f>
        <v>5.8450077381071011E-2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37.312304901451689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7631.2943849269577</v>
      </c>
      <c r="F2248" s="39">
        <f>[2]Emissions!F558</f>
        <v>3956.3282165120149</v>
      </c>
      <c r="G2248" s="39">
        <f>[2]Emissions!G558</f>
        <v>3453.9119108609061</v>
      </c>
      <c r="H2248" s="39">
        <f>[2]Emissions!H558</f>
        <v>5609.0013729213106</v>
      </c>
      <c r="I2248" s="39">
        <f>[2]Emissions!I558</f>
        <v>7631.2943849269577</v>
      </c>
      <c r="J2248" s="39">
        <f>[2]Emissions!J558</f>
        <v>2022.293012005644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0</v>
      </c>
      <c r="J2249" s="39">
        <f>[2]Emissions!J620</f>
        <v>7.1126824183929271E-5</v>
      </c>
      <c r="K2249" s="39">
        <f>[2]Emissions!K620</f>
        <v>5.3584795689078199E-4</v>
      </c>
      <c r="L2249" s="39">
        <f>[2]Emissions!L620</f>
        <v>5.3584795689078188E-4</v>
      </c>
      <c r="M2249" s="39">
        <f>[2]Emissions!M620</f>
        <v>4.9943102290861017E-4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134804.0170136074</v>
      </c>
      <c r="F2255" s="39">
        <f>[2]Emissions!F396</f>
        <v>95167.892595054524</v>
      </c>
      <c r="G2255" s="39">
        <f>[2]Emissions!G396</f>
        <v>71375.919446290907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127.45929037264349</v>
      </c>
      <c r="L2256" s="39">
        <f>[2]Emissions!L390</f>
        <v>847.46324278287454</v>
      </c>
      <c r="M2256" s="39">
        <f>[2]Emissions!M390</f>
        <v>1830.120143492255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53611.195186653873</v>
      </c>
      <c r="F2258" s="39">
        <f>[2]Emissions!F498</f>
        <v>39237.812658202907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163410.35178746859</v>
      </c>
      <c r="F2261" s="39">
        <f>[2]Emissions!F407</f>
        <v>84173.837283644854</v>
      </c>
      <c r="G2261" s="39">
        <f>[2]Emissions!G407</f>
        <v>87331.480089923236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6.3952234390512102</v>
      </c>
      <c r="F2262" s="39">
        <f>[2]Emissions!F537</f>
        <v>5.4440003908668064</v>
      </c>
      <c r="G2262" s="39">
        <f>[2]Emissions!G537</f>
        <v>4.4225114275340331</v>
      </c>
      <c r="H2262" s="39">
        <f>[2]Emissions!H537</f>
        <v>6.3952234390512093</v>
      </c>
      <c r="I2262" s="39">
        <f>[2]Emissions!I537</f>
        <v>6.395223439051211</v>
      </c>
      <c r="J2262" s="39">
        <f>[2]Emissions!J537</f>
        <v>6.3952234390512102</v>
      </c>
      <c r="K2262" s="39">
        <f>[2]Emissions!K537</f>
        <v>0.75124616731931293</v>
      </c>
      <c r="L2262" s="39">
        <f>[2]Emissions!L537</f>
        <v>2.6495600120212588</v>
      </c>
      <c r="M2262" s="39">
        <f>[2]Emissions!M537</f>
        <v>2.6495600120212588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6559.6787586434093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31.93355568600958</v>
      </c>
      <c r="F2264" s="39">
        <f>[2]Emissions!F547</f>
        <v>38.35386662237395</v>
      </c>
      <c r="G2264" s="39">
        <f>[2]Emissions!G547</f>
        <v>38.35386662237395</v>
      </c>
      <c r="H2264" s="39">
        <f>[2]Emissions!H547</f>
        <v>38.35386662237395</v>
      </c>
      <c r="I2264" s="39">
        <f>[2]Emissions!I547</f>
        <v>36.295736607398872</v>
      </c>
      <c r="J2264" s="39">
        <f>[2]Emissions!J547</f>
        <v>37.091798356243423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16.930071517758041</v>
      </c>
      <c r="G2265" s="39">
        <f>[2]Emissions!G542</f>
        <v>13.54405721420644</v>
      </c>
      <c r="H2265" s="39">
        <f>[2]Emissions!H542</f>
        <v>8.7061650686583842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3.3097232066898781</v>
      </c>
      <c r="F2269" s="39">
        <f>[2]Emissions!F374</f>
        <v>1.6040757402796959</v>
      </c>
      <c r="G2269" s="39">
        <f>[2]Emissions!G374</f>
        <v>0</v>
      </c>
      <c r="H2269" s="39">
        <f>[2]Emissions!H374</f>
        <v>1.002373314026078</v>
      </c>
      <c r="I2269" s="39">
        <f>[2]Emissions!I374</f>
        <v>1.191500354408356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5.5585377222471886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21.943803225674461</v>
      </c>
      <c r="F2275" s="39">
        <f>[2]Emissions!F384</f>
        <v>11.26000125884298</v>
      </c>
      <c r="G2275" s="39">
        <f>[2]Emissions!G384</f>
        <v>13.897602002697971</v>
      </c>
      <c r="H2275" s="39">
        <f>[2]Emissions!H384</f>
        <v>5.6300006294214873</v>
      </c>
      <c r="I2275" s="39">
        <f>[2]Emissions!I384</f>
        <v>2.8150003147107419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6167.7212872384043</v>
      </c>
      <c r="F2277" s="39">
        <f>[2]Emissions!F532</f>
        <v>3581.2521717147429</v>
      </c>
      <c r="G2277" s="39">
        <f>[2]Emissions!G532</f>
        <v>0</v>
      </c>
      <c r="H2277" s="39">
        <f>[2]Emissions!H532</f>
        <v>0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52634.866695602977</v>
      </c>
      <c r="F2278" s="39">
        <f>[2]Emissions!F471</f>
        <v>92636.975632054658</v>
      </c>
      <c r="G2278" s="39">
        <f>[2]Emissions!G471</f>
        <v>157360.25502248309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12.219343157894739</v>
      </c>
      <c r="F2279" s="39">
        <f>[2]Emissions!F379</f>
        <v>14.56299789473684</v>
      </c>
      <c r="G2279" s="39">
        <f>[2]Emissions!G379</f>
        <v>16.54595368421052</v>
      </c>
      <c r="H2279" s="39">
        <f>[2]Emissions!H379</f>
        <v>4.844500939359861</v>
      </c>
      <c r="I2279" s="39">
        <f>[2]Emissions!I379</f>
        <v>5.7585577203711544</v>
      </c>
      <c r="J2279" s="39">
        <f>[2]Emissions!J379</f>
        <v>5.7585577203711544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12.84446985947393</v>
      </c>
      <c r="G2282" s="39">
        <f>[2]Emissions!G517</f>
        <v>12.8444698594739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695.5287723149022</v>
      </c>
      <c r="H2283" s="39">
        <f>[2]Emissions!H336</f>
        <v>1265.011937419898</v>
      </c>
      <c r="I2283" s="39">
        <f>[2]Emissions!I336</f>
        <v>478.36585868819691</v>
      </c>
      <c r="J2283" s="39">
        <f>[2]Emissions!J336</f>
        <v>552.44686043755178</v>
      </c>
      <c r="K2283" s="39">
        <f>[2]Emissions!K336</f>
        <v>478.36585868819691</v>
      </c>
      <c r="L2283" s="39">
        <f>[2]Emissions!L336</f>
        <v>651.48874088011576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14.801635847581251</v>
      </c>
      <c r="F2284" s="39">
        <f>[2]Emissions!F526</f>
        <v>23.53299194420892</v>
      </c>
      <c r="G2284" s="39">
        <f>[2]Emissions!G526</f>
        <v>28.02784427742748</v>
      </c>
      <c r="H2284" s="39">
        <f>[2]Emissions!H526</f>
        <v>28.02784427742748</v>
      </c>
      <c r="I2284" s="39">
        <f>[2]Emissions!I526</f>
        <v>28.02784427742748</v>
      </c>
      <c r="J2284" s="39">
        <f>[2]Emissions!J526</f>
        <v>28.02784427742748</v>
      </c>
      <c r="K2284" s="39">
        <f>[2]Emissions!K526</f>
        <v>13.226208429846229</v>
      </c>
      <c r="L2284" s="39">
        <f>[2]Emissions!L526</f>
        <v>4.4948523332185619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373.33769378944362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166459.8963229605</v>
      </c>
      <c r="F2287" s="39">
        <f>[2]Emissions!F437</f>
        <v>172629.56891654001</v>
      </c>
      <c r="G2287" s="39">
        <f>[2]Emissions!G437</f>
        <v>146766.97212798931</v>
      </c>
      <c r="H2287" s="39">
        <f>[2]Emissions!H437</f>
        <v>22052.93463938485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41.759311449527857</v>
      </c>
      <c r="G2289" s="39">
        <f>[2]Emissions!G348</f>
        <v>44.665057972721172</v>
      </c>
      <c r="H2289" s="39">
        <f>[2]Emissions!H348</f>
        <v>38.632243110673173</v>
      </c>
      <c r="I2289" s="39">
        <f>[2]Emissions!I348</f>
        <v>27.466557977094421</v>
      </c>
      <c r="J2289" s="39">
        <f>[2]Emissions!J348</f>
        <v>14.06620245100053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-9.7510743016388304E-5</v>
      </c>
      <c r="K2290" s="39">
        <f>[2]Emissions!K343</f>
        <v>-5.3348268944184568E-5</v>
      </c>
      <c r="L2290" s="39">
        <f>[2]Emissions!L343</f>
        <v>0</v>
      </c>
      <c r="M2290" s="39">
        <f>[2]Emissions!M343</f>
        <v>-9.8217342514611154E-5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0</v>
      </c>
      <c r="M2294" s="39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555451.07729183021</v>
      </c>
      <c r="F2297" s="39">
        <f>[2]Emissions!F443</f>
        <v>555451.07729183009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64.539578010036266</v>
      </c>
      <c r="F2303" s="39">
        <f>[2]Emissions!F442</f>
        <v>64.539578010036251</v>
      </c>
      <c r="G2303" s="39">
        <f>[2]Emissions!G442</f>
        <v>26.694622160336841</v>
      </c>
      <c r="H2303" s="39">
        <f>[2]Emissions!H442</f>
        <v>17.796414773557888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15.66329552286555</v>
      </c>
      <c r="F2304" s="39">
        <f>[2]Emissions!F395</f>
        <v>11.057851680000001</v>
      </c>
      <c r="G2304" s="39">
        <f>[2]Emissions!G395</f>
        <v>8.2933887599999991</v>
      </c>
      <c r="H2304" s="39">
        <f>[2]Emissions!H395</f>
        <v>5.5289258400000003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315.83965112586179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307.97277004799957</v>
      </c>
      <c r="F2308" s="39">
        <f>[2]Emissions!F406</f>
        <v>158.6389696261682</v>
      </c>
      <c r="G2308" s="39">
        <f>[2]Emissions!G406</f>
        <v>164.5900491706054</v>
      </c>
      <c r="H2308" s="39">
        <f>[2]Emissions!H406</f>
        <v>79.319484813084088</v>
      </c>
      <c r="I2308" s="39">
        <f>[2]Emissions!I406</f>
        <v>39.659742406542051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7923.0906255383734</v>
      </c>
      <c r="F2310" s="39">
        <f>[2]Emissions!F541</f>
        <v>8983.0959473224175</v>
      </c>
      <c r="G2310" s="39">
        <f>[2]Emissions!G541</f>
        <v>7186.4767578579358</v>
      </c>
      <c r="H2310" s="39">
        <f>[2]Emissions!H541</f>
        <v>4619.491185430139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930.21431840744879</v>
      </c>
      <c r="F2313" s="39">
        <f>[2]Emissions!F536</f>
        <v>791.85460230789909</v>
      </c>
      <c r="G2313" s="39">
        <f>[2]Emissions!G536</f>
        <v>643.27438945949575</v>
      </c>
      <c r="H2313" s="39">
        <f>[2]Emissions!H536</f>
        <v>930.21431840744879</v>
      </c>
      <c r="I2313" s="39">
        <f>[2]Emissions!I536</f>
        <v>930.21431840744879</v>
      </c>
      <c r="J2313" s="39">
        <f>[2]Emissions!J536</f>
        <v>930.21431840744879</v>
      </c>
      <c r="K2313" s="39">
        <f>[2]Emissions!K536</f>
        <v>109.2721697919</v>
      </c>
      <c r="L2313" s="39">
        <f>[2]Emissions!L536</f>
        <v>385.39054720309241</v>
      </c>
      <c r="M2313" s="39">
        <f>[2]Emissions!M536</f>
        <v>385.39054720309241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1.988056781012181</v>
      </c>
      <c r="L2314" s="39">
        <f>[2]Emissions!L389</f>
        <v>13.21837773886331</v>
      </c>
      <c r="M2314" s="39">
        <f>[2]Emissions!M389</f>
        <v>28.54544969377665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16943.94464699669</v>
      </c>
      <c r="F2316" s="39">
        <f>[2]Emissions!F546</f>
        <v>20350.56162983162</v>
      </c>
      <c r="G2316" s="39">
        <f>[2]Emissions!G546</f>
        <v>20350.56162983162</v>
      </c>
      <c r="H2316" s="39">
        <f>[2]Emissions!H546</f>
        <v>20350.56162983162</v>
      </c>
      <c r="I2316" s="39">
        <f>[2]Emissions!I546</f>
        <v>19258.517843885838</v>
      </c>
      <c r="J2316" s="39">
        <f>[2]Emissions!J546</f>
        <v>19680.908207822751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373.36397400590641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78.602941895980308</v>
      </c>
      <c r="I2317" s="39">
        <f>[2]Emissions!I475</f>
        <v>39.301470947990147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0.71664660567891036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174.58909843960541</v>
      </c>
      <c r="G2319" s="39">
        <f>[2]Emissions!G470</f>
        <v>296.57040147471361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105.6025558139535</v>
      </c>
      <c r="G2323" s="39">
        <f>[2]Emissions!G416</f>
        <v>79.201916860465104</v>
      </c>
      <c r="H2323" s="39">
        <f>[2]Emissions!H416</f>
        <v>52.801277906976722</v>
      </c>
      <c r="I2323" s="39">
        <f>[2]Emissions!I416</f>
        <v>26.400638953488361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10.84856732017785</v>
      </c>
      <c r="H2326" s="39">
        <f>[2]Emissions!H335</f>
        <v>19.731127898926079</v>
      </c>
      <c r="I2326" s="39">
        <f>[2]Emissions!I335</f>
        <v>7.4613508861485176</v>
      </c>
      <c r="J2326" s="39">
        <f>[2]Emissions!J335</f>
        <v>8.6168354133367391</v>
      </c>
      <c r="K2326" s="39">
        <f>[2]Emissions!K335</f>
        <v>7.4613508861485176</v>
      </c>
      <c r="L2326" s="39">
        <f>[2]Emissions!L335</f>
        <v>10.16164930208798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1942.714704995039</v>
      </c>
      <c r="F2327" s="39">
        <f>[2]Emissions!F525</f>
        <v>3088.7051926774211</v>
      </c>
      <c r="G2327" s="39">
        <f>[2]Emissions!G525</f>
        <v>3678.654561412357</v>
      </c>
      <c r="H2327" s="39">
        <f>[2]Emissions!H525</f>
        <v>3678.654561412357</v>
      </c>
      <c r="I2327" s="39">
        <f>[2]Emissions!I525</f>
        <v>3678.654561412357</v>
      </c>
      <c r="J2327" s="39">
        <f>[2]Emissions!J525</f>
        <v>3678.654561412357</v>
      </c>
      <c r="K2327" s="39">
        <f>[2]Emissions!K525</f>
        <v>1735.939856417318</v>
      </c>
      <c r="L2327" s="39">
        <f>[2]Emissions!L525</f>
        <v>589.94936873493646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19.34149001323086</v>
      </c>
      <c r="F2329" s="39">
        <f>[2]Emissions!F436</f>
        <v>20.058363347226582</v>
      </c>
      <c r="G2329" s="39">
        <f>[2]Emissions!G436</f>
        <v>17.053308264580981</v>
      </c>
      <c r="H2329" s="39">
        <f>[2]Emissions!H436</f>
        <v>2.5623986588489842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0.7295580760449436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1423.874460773342</v>
      </c>
      <c r="H2332" s="39">
        <f>[2]Emissions!H334</f>
        <v>2589.7105367340482</v>
      </c>
      <c r="I2332" s="39">
        <f>[2]Emissions!I334</f>
        <v>979.302303806993</v>
      </c>
      <c r="J2332" s="39">
        <f>[2]Emissions!J334</f>
        <v>1130.959648000447</v>
      </c>
      <c r="K2332" s="39">
        <f>[2]Emissions!K334</f>
        <v>979.302303806993</v>
      </c>
      <c r="L2332" s="39">
        <f>[2]Emissions!L334</f>
        <v>1333.7164708990481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3.3131178711702537E-8</v>
      </c>
      <c r="K2333" s="39">
        <f>[2]Emissions!K342</f>
        <v>1.8126115930146209E-8</v>
      </c>
      <c r="L2333" s="39">
        <f>[2]Emissions!L342</f>
        <v>0</v>
      </c>
      <c r="M2333" s="39">
        <f>[2]Emissions!M342</f>
        <v>3.3371259686670461E-8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0</v>
      </c>
      <c r="M2334" s="39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5480.9096277505314</v>
      </c>
      <c r="G2335" s="39">
        <f>[2]Emissions!G347</f>
        <v>5862.2888589196546</v>
      </c>
      <c r="H2335" s="39">
        <f>[2]Emissions!H347</f>
        <v>5070.4819082758531</v>
      </c>
      <c r="I2335" s="39">
        <f>[2]Emissions!I347</f>
        <v>3604.985734493644</v>
      </c>
      <c r="J2335" s="39">
        <f>[2]Emissions!J347</f>
        <v>1846.1890716938201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14801.63584758125</v>
      </c>
      <c r="F2337" s="39">
        <f>[2]Emissions!F524</f>
        <v>23532.991944208919</v>
      </c>
      <c r="G2337" s="39">
        <f>[2]Emissions!G524</f>
        <v>28027.844277427481</v>
      </c>
      <c r="H2337" s="39">
        <f>[2]Emissions!H524</f>
        <v>28027.844277427481</v>
      </c>
      <c r="I2337" s="39">
        <f>[2]Emissions!I524</f>
        <v>28027.844277427481</v>
      </c>
      <c r="J2337" s="39">
        <f>[2]Emissions!J524</f>
        <v>28027.844277427492</v>
      </c>
      <c r="K2337" s="39">
        <f>[2]Emissions!K524</f>
        <v>13226.20842984624</v>
      </c>
      <c r="L2337" s="39">
        <f>[2]Emissions!L524</f>
        <v>4494.8523332185623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2813.307638288125</v>
      </c>
      <c r="F2341" s="39">
        <f>[2]Emissions!F435</f>
        <v>2917.5801232329568</v>
      </c>
      <c r="G2341" s="39">
        <f>[2]Emissions!G435</f>
        <v>2480.4812021208709</v>
      </c>
      <c r="H2341" s="39">
        <f>[2]Emissions!H435</f>
        <v>372.71253219621599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9387.5749832780002</v>
      </c>
      <c r="F2346" s="39">
        <f>[2]Emissions!F441</f>
        <v>9387.5749832779984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2278.2975305986251</v>
      </c>
      <c r="F2350" s="39">
        <f>[2]Emissions!F394</f>
        <v>1608.4147898181809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402.10369745454528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434.40117087804651</v>
      </c>
      <c r="F2351" s="39">
        <f>[2]Emissions!F373</f>
        <v>210.53494091171009</v>
      </c>
      <c r="G2351" s="39">
        <f>[2]Emissions!G373</f>
        <v>0</v>
      </c>
      <c r="H2351" s="39">
        <f>[2]Emissions!H373</f>
        <v>131.56149746592271</v>
      </c>
      <c r="I2351" s="39">
        <f>[2]Emissions!I373</f>
        <v>156.38442151609681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1823.8951901123601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729.55807604494362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163410.35178746859</v>
      </c>
      <c r="F2353" s="39">
        <f>[2]Emissions!F405</f>
        <v>84173.837283644854</v>
      </c>
      <c r="G2353" s="39">
        <f>[2]Emissions!G405</f>
        <v>87331.480089923236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53611.195186653873</v>
      </c>
      <c r="F2355" s="39">
        <f>[2]Emissions!F496</f>
        <v>39237.812658202907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2880.124173369773</v>
      </c>
      <c r="F2356" s="39">
        <f>[2]Emissions!F383</f>
        <v>1477.8751652231399</v>
      </c>
      <c r="G2356" s="39">
        <f>[2]Emissions!G383</f>
        <v>1824.060262854108</v>
      </c>
      <c r="H2356" s="39">
        <f>[2]Emissions!H383</f>
        <v>738.93758261157029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2171.6564210526308</v>
      </c>
      <c r="H2357" s="39">
        <f>[2]Emissions!H378</f>
        <v>635.84074829098176</v>
      </c>
      <c r="I2357" s="39">
        <f>[2]Emissions!I378</f>
        <v>755.81070079871415</v>
      </c>
      <c r="J2357" s="39">
        <f>[2]Emissions!J378</f>
        <v>755.81070079871415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149.323230786626</v>
      </c>
      <c r="F2358" s="39">
        <f>[2]Emissions!F540</f>
        <v>169.3007151775804</v>
      </c>
      <c r="G2358" s="39">
        <f>[2]Emissions!G540</f>
        <v>135.44057214206441</v>
      </c>
      <c r="H2358" s="39">
        <f>[2]Emissions!H540</f>
        <v>87.061650686583846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55039.618452270748</v>
      </c>
      <c r="F2361" s="39">
        <f>[2]Emissions!F535</f>
        <v>46853.047000305509</v>
      </c>
      <c r="G2361" s="39">
        <f>[2]Emissions!G535</f>
        <v>38061.741531331543</v>
      </c>
      <c r="H2361" s="39">
        <f>[2]Emissions!H535</f>
        <v>55039.618452270748</v>
      </c>
      <c r="I2361" s="39">
        <f>[2]Emissions!I535</f>
        <v>55039.618452270741</v>
      </c>
      <c r="J2361" s="39">
        <f>[2]Emissions!J535</f>
        <v>55039.618452270748</v>
      </c>
      <c r="K2361" s="39">
        <f>[2]Emissions!K535</f>
        <v>6465.4976963744866</v>
      </c>
      <c r="L2361" s="39">
        <f>[2]Emissions!L535</f>
        <v>22803.076939822971</v>
      </c>
      <c r="M2361" s="39">
        <f>[2]Emissions!M535</f>
        <v>22803.076939822971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260.93245250784878</v>
      </c>
      <c r="L2363" s="39">
        <f>[2]Emissions!L388</f>
        <v>1734.9120782258101</v>
      </c>
      <c r="M2363" s="39">
        <f>[2]Emissions!M388</f>
        <v>3746.590272308184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1595.7113055419791</v>
      </c>
      <c r="G2364" s="39">
        <f>[2]Emissions!G516</f>
        <v>1595.711305541975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52634.866695602977</v>
      </c>
      <c r="F2365" s="39">
        <f>[2]Emissions!F469</f>
        <v>92636.975632054658</v>
      </c>
      <c r="G2365" s="39">
        <f>[2]Emissions!G469</f>
        <v>157360.25502248309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6559.6787586434093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319.33555686009578</v>
      </c>
      <c r="F2370" s="39">
        <f>[2]Emissions!F545</f>
        <v>383.53866622373948</v>
      </c>
      <c r="G2370" s="39">
        <f>[2]Emissions!G545</f>
        <v>383.53866622373948</v>
      </c>
      <c r="H2370" s="39">
        <f>[2]Emissions!H545</f>
        <v>383.53866622373948</v>
      </c>
      <c r="I2370" s="39">
        <f>[2]Emissions!I545</f>
        <v>362.95736607398879</v>
      </c>
      <c r="J2370" s="39">
        <f>[2]Emissions!J545</f>
        <v>370.91798356243419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104.2395062805688</v>
      </c>
      <c r="F2371" s="39">
        <f>[2]Emissions!F530</f>
        <v>60.526074519315401</v>
      </c>
      <c r="G2371" s="39">
        <f>[2]Emissions!G530</f>
        <v>0</v>
      </c>
      <c r="H2371" s="39">
        <f>[2]Emissions!H530</f>
        <v>0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1422.2388334835939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6003.4298023538977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15745.4685926825</v>
      </c>
      <c r="G2378" s="39">
        <f>[2]Emissions!G240</f>
        <v>16165.104749247001</v>
      </c>
      <c r="H2378" s="39">
        <f>[2]Emissions!H240</f>
        <v>23003.955175859061</v>
      </c>
      <c r="I2378" s="39">
        <f>[2]Emissions!I240</f>
        <v>23197.639177142861</v>
      </c>
      <c r="J2378" s="39">
        <f>[2]Emissions!J240</f>
        <v>18268.184288547629</v>
      </c>
      <c r="K2378" s="39">
        <f>[2]Emissions!K240</f>
        <v>8346.3205818796941</v>
      </c>
      <c r="L2378" s="39">
        <f>[2]Emissions!L240</f>
        <v>0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59.90047349999999</v>
      </c>
      <c r="F2379" s="39">
        <f>[2]Emissions!F58</f>
        <v>44.925355125000003</v>
      </c>
      <c r="G2379" s="39">
        <f>[2]Emissions!G58</f>
        <v>29.950236749999991</v>
      </c>
      <c r="H2379" s="39">
        <f>[2]Emissions!H58</f>
        <v>14.975118374999999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589.72116544000005</v>
      </c>
      <c r="F2380" s="39">
        <f>[2]Emissions!F285</f>
        <v>442.29087408000009</v>
      </c>
      <c r="G2380" s="39">
        <f>[2]Emissions!G285</f>
        <v>294.86058272000002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9791.5421957500021</v>
      </c>
      <c r="F2381" s="39">
        <f>[2]Emissions!F250</f>
        <v>7343.656646812502</v>
      </c>
      <c r="G2381" s="39">
        <f>[2]Emissions!G250</f>
        <v>4895.771097875001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9.3044891128000007</v>
      </c>
      <c r="F2382" s="39">
        <f>[2]Emissions!F215</f>
        <v>9.5388702548999955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20440.5658626978</v>
      </c>
      <c r="F2385" s="39">
        <f>[2]Emissions!F300</f>
        <v>16234.07291266267</v>
      </c>
      <c r="G2385" s="39">
        <f>[2]Emissions!G300</f>
        <v>6216.0316040156231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11.257639742857149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15.428045700000091</v>
      </c>
      <c r="F2389" s="39">
        <f>[2]Emissions!F78</f>
        <v>35.932010831372509</v>
      </c>
      <c r="G2389" s="39">
        <f>[2]Emissions!G78</f>
        <v>48.556665608518841</v>
      </c>
      <c r="H2389" s="39">
        <f>[2]Emissions!H78</f>
        <v>67.041935211352893</v>
      </c>
      <c r="I2389" s="39">
        <f>[2]Emissions!I78</f>
        <v>81.494248710311467</v>
      </c>
      <c r="J2389" s="39">
        <f>[2]Emissions!J78</f>
        <v>84.225674115406505</v>
      </c>
      <c r="K2389" s="39">
        <f>[2]Emissions!K78</f>
        <v>86.520280588082684</v>
      </c>
      <c r="L2389" s="39">
        <f>[2]Emissions!L78</f>
        <v>88.624974263288536</v>
      </c>
      <c r="M2389" s="39">
        <f>[2]Emissions!M78</f>
        <v>90.438861611535273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24628.18510175389</v>
      </c>
      <c r="F2391" s="39">
        <f>[2]Emissions!F210</f>
        <v>32758.672986332571</v>
      </c>
      <c r="G2391" s="39">
        <f>[2]Emissions!G210</f>
        <v>46226.019560685752</v>
      </c>
      <c r="H2391" s="39">
        <f>[2]Emissions!H210</f>
        <v>48183.55474708182</v>
      </c>
      <c r="I2391" s="39">
        <f>[2]Emissions!I210</f>
        <v>11127.4898624917</v>
      </c>
      <c r="J2391" s="39">
        <f>[2]Emissions!J210</f>
        <v>30468.697206827492</v>
      </c>
      <c r="K2391" s="39">
        <f>[2]Emissions!K210</f>
        <v>31902.74509256017</v>
      </c>
      <c r="L2391" s="39">
        <f>[2]Emissions!L210</f>
        <v>31547.755263663061</v>
      </c>
      <c r="M2391" s="39">
        <f>[2]Emissions!M210</f>
        <v>30412.22736659888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0</v>
      </c>
      <c r="K2392" s="39">
        <f>[2]Emissions!K175</f>
        <v>0</v>
      </c>
      <c r="L2392" s="39">
        <f>[2]Emissions!L175</f>
        <v>0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22.477521630739481</v>
      </c>
      <c r="F2397" s="39">
        <f>[2]Emissions!F127</f>
        <v>22.477521630739481</v>
      </c>
      <c r="G2397" s="39">
        <f>[2]Emissions!G127</f>
        <v>22.477521630739481</v>
      </c>
      <c r="H2397" s="39">
        <f>[2]Emissions!H127</f>
        <v>22.477521630739481</v>
      </c>
      <c r="I2397" s="39">
        <f>[2]Emissions!I127</f>
        <v>22.477521630739481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36.068158671874997</v>
      </c>
      <c r="F2398" s="39">
        <f>[2]Emissions!F73</f>
        <v>27.051119003906241</v>
      </c>
      <c r="G2398" s="39">
        <f>[2]Emissions!G73</f>
        <v>18.034079335937498</v>
      </c>
      <c r="H2398" s="39">
        <f>[2]Emissions!H73</f>
        <v>9.0170396679687528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17.95203094615384</v>
      </c>
      <c r="H2399" s="39">
        <f>[2]Emissions!H275</f>
        <v>8.9760154730769219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2251.6338773912498</v>
      </c>
      <c r="F2406" s="39">
        <f>[2]Emissions!F185</f>
        <v>2763.5595102148159</v>
      </c>
      <c r="G2406" s="39">
        <f>[2]Emissions!G185</f>
        <v>0</v>
      </c>
      <c r="H2406" s="39">
        <f>[2]Emissions!H185</f>
        <v>3586.025575638791</v>
      </c>
      <c r="I2406" s="39">
        <f>[2]Emissions!I185</f>
        <v>4299.3364086855136</v>
      </c>
      <c r="J2406" s="39">
        <f>[2]Emissions!J185</f>
        <v>4300.1851613324789</v>
      </c>
      <c r="K2406" s="39">
        <f>[2]Emissions!K185</f>
        <v>4300.4428759041066</v>
      </c>
      <c r="L2406" s="39">
        <f>[2]Emissions!L185</f>
        <v>4300.4428759041066</v>
      </c>
      <c r="M2406" s="39">
        <f>[2]Emissions!M185</f>
        <v>4299.968863571723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1.5787727654979451</v>
      </c>
      <c r="F2408" s="39">
        <f>[2]Emissions!F117</f>
        <v>0.93311953166095885</v>
      </c>
      <c r="G2408" s="39">
        <f>[2]Emissions!G117</f>
        <v>0.27255476625000002</v>
      </c>
      <c r="H2408" s="39">
        <f>[2]Emissions!H117</f>
        <v>0.27255476625000008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0.89688752678571415</v>
      </c>
      <c r="G2412" s="39">
        <f>[2]Emissions!G97</f>
        <v>0.59792501785714292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0.55106166666667566</v>
      </c>
      <c r="F2413" s="39">
        <f>[2]Emissions!F63</f>
        <v>0.41329624999999992</v>
      </c>
      <c r="G2413" s="39">
        <f>[2]Emissions!G63</f>
        <v>0.27553083333333328</v>
      </c>
      <c r="H2413" s="39">
        <f>[2]Emissions!H63</f>
        <v>0.26175429166666658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5.5342285714285698E-3</v>
      </c>
      <c r="F2414" s="39">
        <f>[2]Emissions!F92</f>
        <v>4.1506714285714282E-3</v>
      </c>
      <c r="G2414" s="39">
        <f>[2]Emissions!G92</f>
        <v>2.7671142857142862E-3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22221.105070649519</v>
      </c>
      <c r="F2415" s="39">
        <f>[2]Emissions!F150</f>
        <v>23786.19073443754</v>
      </c>
      <c r="G2415" s="39">
        <f>[2]Emissions!G150</f>
        <v>22789.323571551198</v>
      </c>
      <c r="H2415" s="39">
        <f>[2]Emissions!H150</f>
        <v>62825.188269986989</v>
      </c>
      <c r="I2415" s="39">
        <f>[2]Emissions!I150</f>
        <v>71318.548087585499</v>
      </c>
      <c r="J2415" s="39">
        <f>[2]Emissions!J150</f>
        <v>57184.970940360217</v>
      </c>
      <c r="K2415" s="39">
        <f>[2]Emissions!K150</f>
        <v>71329.332766515872</v>
      </c>
      <c r="L2415" s="39">
        <f>[2]Emissions!L150</f>
        <v>71293.867212862242</v>
      </c>
      <c r="M2415" s="39">
        <f>[2]Emissions!M150</f>
        <v>71306.715083397299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8.6991343749999981</v>
      </c>
      <c r="F2416" s="39">
        <f>[2]Emissions!F68</f>
        <v>6.5243507812499972</v>
      </c>
      <c r="G2416" s="39">
        <f>[2]Emissions!G68</f>
        <v>4.349567187499999</v>
      </c>
      <c r="H2416" s="39">
        <f>[2]Emissions!H68</f>
        <v>4.1320888281250001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577.6151013569413</v>
      </c>
      <c r="F2417" s="39">
        <f>[2]Emissions!F131</f>
        <v>673.03121577305228</v>
      </c>
      <c r="G2417" s="39">
        <f>[2]Emissions!G131</f>
        <v>719.56139487644612</v>
      </c>
      <c r="H2417" s="39">
        <f>[2]Emissions!H131</f>
        <v>204.33135970406249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</v>
      </c>
      <c r="F2420" s="39">
        <f>[2]Emissions!F234</f>
        <v>0</v>
      </c>
      <c r="G2420" s="39">
        <f>[2]Emissions!G234</f>
        <v>0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0.70744079999999998</v>
      </c>
      <c r="F2422" s="39">
        <f>[2]Emissions!F135</f>
        <v>4.3507797340809349</v>
      </c>
      <c r="G2422" s="39">
        <f>[2]Emissions!G135</f>
        <v>37.888557178010728</v>
      </c>
      <c r="H2422" s="39">
        <f>[2]Emissions!H135</f>
        <v>44.983801773555868</v>
      </c>
      <c r="I2422" s="39">
        <f>[2]Emissions!I135</f>
        <v>44.983801773555868</v>
      </c>
      <c r="J2422" s="39">
        <f>[2]Emissions!J135</f>
        <v>44.983964685832532</v>
      </c>
      <c r="K2422" s="39">
        <f>[2]Emissions!K135</f>
        <v>42.724807669620922</v>
      </c>
      <c r="L2422" s="39">
        <f>[2]Emissions!L135</f>
        <v>44.98193569465117</v>
      </c>
      <c r="M2422" s="39">
        <f>[2]Emissions!M135</f>
        <v>44.970976568797361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0.18795312605042019</v>
      </c>
      <c r="F2423" s="39">
        <f>[2]Emissions!F228</f>
        <v>1.153226026938623</v>
      </c>
      <c r="G2423" s="39">
        <f>[2]Emissions!G228</f>
        <v>7.0978934996542939</v>
      </c>
      <c r="H2423" s="39">
        <f>[2]Emissions!H228</f>
        <v>0</v>
      </c>
      <c r="I2423" s="39">
        <f>[2]Emissions!I228</f>
        <v>0</v>
      </c>
      <c r="J2423" s="39">
        <f>[2]Emissions!J228</f>
        <v>0</v>
      </c>
      <c r="K2423" s="39">
        <f>[2]Emissions!K228</f>
        <v>2.2594069488557968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5.9814725971119644</v>
      </c>
      <c r="J2424" s="39">
        <f>[2]Emissions!J139</f>
        <v>5.9821106097399337</v>
      </c>
      <c r="K2424" s="39">
        <f>[2]Emissions!K139</f>
        <v>5.9821868812390484</v>
      </c>
      <c r="L2424" s="39">
        <f>[2]Emissions!L139</f>
        <v>5.9835244375437853</v>
      </c>
      <c r="M2424" s="39">
        <f>[2]Emissions!M139</f>
        <v>5.9826813725014087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0.54131719249384624</v>
      </c>
      <c r="G2425" s="39">
        <f>[2]Emissions!G144</f>
        <v>0.36087812832923072</v>
      </c>
      <c r="H2425" s="39">
        <f>[2]Emissions!H144</f>
        <v>8.2820867884615373E-2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78.737046180923073</v>
      </c>
      <c r="G2427" s="39">
        <f>[2]Emissions!G143</f>
        <v>52.491364120615373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1.8295146775061539</v>
      </c>
      <c r="G2430" s="39">
        <f>[2]Emissions!G239</f>
        <v>1.8782734999653219</v>
      </c>
      <c r="H2430" s="39">
        <f>[2]Emissions!H239</f>
        <v>2.6729006753401259</v>
      </c>
      <c r="I2430" s="39">
        <f>[2]Emissions!I239</f>
        <v>2.6954054182800409</v>
      </c>
      <c r="J2430" s="39">
        <f>[2]Emissions!J239</f>
        <v>2.1226368139222971</v>
      </c>
      <c r="K2430" s="39">
        <f>[2]Emissions!K239</f>
        <v>0.96978479350033397</v>
      </c>
      <c r="L2430" s="39">
        <f>[2]Emissions!L239</f>
        <v>0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40.101879299999993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38.523493898789681</v>
      </c>
      <c r="F2432" s="39">
        <f>[2]Emissions!F299</f>
        <v>30.595689620547819</v>
      </c>
      <c r="G2432" s="39">
        <f>[2]Emissions!G299</f>
        <v>11.715099140625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9.0157285714285718E-2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0.66613664571428577</v>
      </c>
      <c r="F2435" s="39">
        <f>[2]Emissions!F91</f>
        <v>0.49960248428571408</v>
      </c>
      <c r="G2435" s="39">
        <f>[2]Emissions!G91</f>
        <v>0.33306832285714288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8186.1210484200474</v>
      </c>
      <c r="F2436" s="39">
        <f>[2]Emissions!F77</f>
        <v>19065.52494712625</v>
      </c>
      <c r="G2436" s="39">
        <f>[2]Emissions!G77</f>
        <v>25764.1667718801</v>
      </c>
      <c r="H2436" s="39">
        <f>[2]Emissions!H77</f>
        <v>35572.450823143838</v>
      </c>
      <c r="I2436" s="39">
        <f>[2]Emissions!I77</f>
        <v>43240.848365691258</v>
      </c>
      <c r="J2436" s="39">
        <f>[2]Emissions!J77</f>
        <v>44690.142685634703</v>
      </c>
      <c r="K2436" s="39">
        <f>[2]Emissions!K77</f>
        <v>45907.660880036659</v>
      </c>
      <c r="L2436" s="39">
        <f>[2]Emissions!L77</f>
        <v>47024.411344100903</v>
      </c>
      <c r="M2436" s="39">
        <f>[2]Emissions!M77</f>
        <v>47986.859971080623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46.415727670097787</v>
      </c>
      <c r="F2438" s="39">
        <f>[2]Emissions!F209</f>
        <v>61.738923834022948</v>
      </c>
      <c r="G2438" s="39">
        <f>[2]Emissions!G209</f>
        <v>87.120278101556266</v>
      </c>
      <c r="H2438" s="39">
        <f>[2]Emissions!H209</f>
        <v>90.80956416713498</v>
      </c>
      <c r="I2438" s="39">
        <f>[2]Emissions!I209</f>
        <v>20.971522545216171</v>
      </c>
      <c r="J2438" s="39">
        <f>[2]Emissions!J209</f>
        <v>57.42310065365151</v>
      </c>
      <c r="K2438" s="39">
        <f>[2]Emissions!K209</f>
        <v>60.125791731172569</v>
      </c>
      <c r="L2438" s="39">
        <f>[2]Emissions!L209</f>
        <v>59.456756998988048</v>
      </c>
      <c r="M2438" s="39">
        <f>[2]Emissions!M209</f>
        <v>57.316674267996383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0</v>
      </c>
      <c r="K2439" s="39">
        <f>[2]Emissions!K174</f>
        <v>0</v>
      </c>
      <c r="L2439" s="39">
        <f>[2]Emissions!L174</f>
        <v>0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11926.572977270371</v>
      </c>
      <c r="F2444" s="39">
        <f>[2]Emissions!F126</f>
        <v>11926.572977270371</v>
      </c>
      <c r="G2444" s="39">
        <f>[2]Emissions!G126</f>
        <v>11926.572977270371</v>
      </c>
      <c r="H2444" s="39">
        <f>[2]Emissions!H126</f>
        <v>11926.572977270371</v>
      </c>
      <c r="I2444" s="39">
        <f>[2]Emissions!I126</f>
        <v>11926.572977270371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19137.76499129687</v>
      </c>
      <c r="F2445" s="39">
        <f>[2]Emissions!F72</f>
        <v>14353.323743472651</v>
      </c>
      <c r="G2445" s="39">
        <f>[2]Emissions!G72</f>
        <v>9568.8824956484368</v>
      </c>
      <c r="H2445" s="39">
        <f>[2]Emissions!H72</f>
        <v>4784.4412478242184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0.22371680769230759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52.669635374999991</v>
      </c>
      <c r="F2447" s="39">
        <f>[2]Emissions!F204</f>
        <v>39.502226531250002</v>
      </c>
      <c r="G2447" s="39">
        <f>[2]Emissions!G204</f>
        <v>26.334817687499989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9.0653512500000009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21.89240522499999</v>
      </c>
      <c r="F2454" s="39">
        <f>[2]Emissions!F184</f>
        <v>26.86980564136913</v>
      </c>
      <c r="G2454" s="39">
        <f>[2]Emissions!G184</f>
        <v>0</v>
      </c>
      <c r="H2454" s="39">
        <f>[2]Emissions!H184</f>
        <v>34.866558829740313</v>
      </c>
      <c r="I2454" s="39">
        <f>[2]Emissions!I184</f>
        <v>41.802006890476548</v>
      </c>
      <c r="J2454" s="39">
        <f>[2]Emissions!J184</f>
        <v>41.810259225400863</v>
      </c>
      <c r="K2454" s="39">
        <f>[2]Emissions!K184</f>
        <v>41.812764957745323</v>
      </c>
      <c r="L2454" s="39">
        <f>[2]Emissions!L184</f>
        <v>41.812764957745323</v>
      </c>
      <c r="M2454" s="39">
        <f>[2]Emissions!M184</f>
        <v>41.80815618446011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182.0158777118049</v>
      </c>
      <c r="F2455" s="39">
        <f>[2]Emissions!F149</f>
        <v>194.83569202269649</v>
      </c>
      <c r="G2455" s="39">
        <f>[2]Emissions!G149</f>
        <v>186.67022720724529</v>
      </c>
      <c r="H2455" s="39">
        <f>[2]Emissions!H149</f>
        <v>514.60905067566125</v>
      </c>
      <c r="I2455" s="39">
        <f>[2]Emissions!I149</f>
        <v>584.1792334819288</v>
      </c>
      <c r="J2455" s="39">
        <f>[2]Emissions!J149</f>
        <v>468.40931828281401</v>
      </c>
      <c r="K2455" s="39">
        <f>[2]Emissions!K149</f>
        <v>584.26757214893519</v>
      </c>
      <c r="L2455" s="39">
        <f>[2]Emissions!L149</f>
        <v>583.97706932037318</v>
      </c>
      <c r="M2455" s="39">
        <f>[2]Emissions!M149</f>
        <v>584.08230785035323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837.69682937320965</v>
      </c>
      <c r="F2456" s="39">
        <f>[2]Emissions!F116</f>
        <v>495.11322349930469</v>
      </c>
      <c r="G2456" s="39">
        <f>[2]Emissions!G116</f>
        <v>144.61755897225001</v>
      </c>
      <c r="H2456" s="39">
        <f>[2]Emissions!H116</f>
        <v>144.61755897225001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894.7059704687498</v>
      </c>
      <c r="F2457" s="39">
        <f>[2]Emissions!F67</f>
        <v>671.02947785156232</v>
      </c>
      <c r="G2457" s="39">
        <f>[2]Emissions!G67</f>
        <v>447.35298523437501</v>
      </c>
      <c r="H2457" s="39">
        <f>[2]Emissions!H67</f>
        <v>424.98533597265617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1.7535788E-2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0</v>
      </c>
      <c r="F2467" s="39">
        <f>[2]Emissions!F233</f>
        <v>0</v>
      </c>
      <c r="G2467" s="39">
        <f>[2]Emissions!G233</f>
        <v>0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66.329455944445542</v>
      </c>
      <c r="F2468" s="39">
        <f>[2]Emissions!F62</f>
        <v>49.747091958333307</v>
      </c>
      <c r="G2468" s="39">
        <f>[2]Emissions!G62</f>
        <v>33.164727972222217</v>
      </c>
      <c r="H2468" s="39">
        <f>[2]Emissions!H62</f>
        <v>31.5064915736111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785.06827837094511</v>
      </c>
      <c r="J2469" s="39">
        <f>[2]Emissions!J138</f>
        <v>785.15201752836617</v>
      </c>
      <c r="K2469" s="39">
        <f>[2]Emissions!K138</f>
        <v>785.16202816262501</v>
      </c>
      <c r="L2469" s="39">
        <f>[2]Emissions!L138</f>
        <v>785.33758242762178</v>
      </c>
      <c r="M2469" s="39">
        <f>[2]Emissions!M138</f>
        <v>785.22693014080994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4658.7726012174917</v>
      </c>
      <c r="G2470" s="39">
        <f>[2]Emissions!G142</f>
        <v>3105.8484008116611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6003.4298023538977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352.45842523076919</v>
      </c>
      <c r="F2473" s="39">
        <f>[2]Emissions!F238</f>
        <v>266.11122581907688</v>
      </c>
      <c r="G2473" s="39">
        <f>[2]Emissions!G238</f>
        <v>273.20341817677411</v>
      </c>
      <c r="H2473" s="39">
        <f>[2]Emissions!H238</f>
        <v>388.7855527767457</v>
      </c>
      <c r="I2473" s="39">
        <f>[2]Emissions!I238</f>
        <v>392.05896993164242</v>
      </c>
      <c r="J2473" s="39">
        <f>[2]Emissions!J238</f>
        <v>308.74717293415227</v>
      </c>
      <c r="K2473" s="39">
        <f>[2]Emissions!K238</f>
        <v>141.05960632732129</v>
      </c>
      <c r="L2473" s="39">
        <f>[2]Emissions!L238</f>
        <v>0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9791.5421957500021</v>
      </c>
      <c r="F2474" s="39">
        <f>[2]Emissions!F248</f>
        <v>7343.656646812502</v>
      </c>
      <c r="G2474" s="39">
        <f>[2]Emissions!G248</f>
        <v>4895.771097875001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24628.18510175389</v>
      </c>
      <c r="F2477" s="39">
        <f>[2]Emissions!F208</f>
        <v>32758.672986332571</v>
      </c>
      <c r="G2477" s="39">
        <f>[2]Emissions!G208</f>
        <v>46226.019560685752</v>
      </c>
      <c r="H2477" s="39">
        <f>[2]Emissions!H208</f>
        <v>48183.55474708182</v>
      </c>
      <c r="I2477" s="39">
        <f>[2]Emissions!I208</f>
        <v>11127.4898624917</v>
      </c>
      <c r="J2477" s="39">
        <f>[2]Emissions!J208</f>
        <v>30468.697206827492</v>
      </c>
      <c r="K2477" s="39">
        <f>[2]Emissions!K208</f>
        <v>31902.74509256017</v>
      </c>
      <c r="L2477" s="39">
        <f>[2]Emissions!L208</f>
        <v>31547.755263663061</v>
      </c>
      <c r="M2477" s="39">
        <f>[2]Emissions!M208</f>
        <v>30412.22736659888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0</v>
      </c>
      <c r="K2478" s="39">
        <f>[2]Emissions!K173</f>
        <v>0</v>
      </c>
      <c r="L2478" s="39">
        <f>[2]Emissions!L173</f>
        <v>0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224.7752163073948</v>
      </c>
      <c r="F2484" s="39">
        <f>[2]Emissions!F125</f>
        <v>224.7752163073948</v>
      </c>
      <c r="G2484" s="39">
        <f>[2]Emissions!G125</f>
        <v>224.7752163073948</v>
      </c>
      <c r="H2484" s="39">
        <f>[2]Emissions!H125</f>
        <v>224.7752163073948</v>
      </c>
      <c r="I2484" s="39">
        <f>[2]Emissions!I125</f>
        <v>224.7752163073948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360.68158671874988</v>
      </c>
      <c r="F2485" s="39">
        <f>[2]Emissions!F71</f>
        <v>270.51119003906251</v>
      </c>
      <c r="G2485" s="39">
        <f>[2]Emissions!G71</f>
        <v>180.340793359375</v>
      </c>
      <c r="H2485" s="39">
        <f>[2]Emissions!H71</f>
        <v>90.170396679687499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17.95203094615384</v>
      </c>
      <c r="H2486" s="39">
        <f>[2]Emissions!H273</f>
        <v>8.9760154730769219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2251.6338773912498</v>
      </c>
      <c r="F2494" s="39">
        <f>[2]Emissions!F183</f>
        <v>2763.5595102148159</v>
      </c>
      <c r="G2494" s="39">
        <f>[2]Emissions!G183</f>
        <v>0</v>
      </c>
      <c r="H2494" s="39">
        <f>[2]Emissions!H183</f>
        <v>3586.025575638791</v>
      </c>
      <c r="I2494" s="39">
        <f>[2]Emissions!I183</f>
        <v>4299.3364086855136</v>
      </c>
      <c r="J2494" s="39">
        <f>[2]Emissions!J183</f>
        <v>4300.1851613324789</v>
      </c>
      <c r="K2494" s="39">
        <f>[2]Emissions!K183</f>
        <v>4300.4428759041066</v>
      </c>
      <c r="L2494" s="39">
        <f>[2]Emissions!L183</f>
        <v>4300.4428759041066</v>
      </c>
      <c r="M2494" s="39">
        <f>[2]Emissions!M183</f>
        <v>4299.968863571723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15.787727654979451</v>
      </c>
      <c r="F2495" s="39">
        <f>[2]Emissions!F115</f>
        <v>9.3311953166095876</v>
      </c>
      <c r="G2495" s="39">
        <f>[2]Emissions!G115</f>
        <v>2.7255476624999999</v>
      </c>
      <c r="H2495" s="39">
        <f>[2]Emissions!H115</f>
        <v>2.7255476624999999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589.72116544000005</v>
      </c>
      <c r="F2501" s="39">
        <f>[2]Emissions!F283</f>
        <v>442.29087408000009</v>
      </c>
      <c r="G2501" s="39">
        <f>[2]Emissions!G283</f>
        <v>294.86058272000002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9.3044891128000007</v>
      </c>
      <c r="F2502" s="39">
        <f>[2]Emissions!F213</f>
        <v>9.5388702548999955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20440.5658626978</v>
      </c>
      <c r="F2505" s="39">
        <f>[2]Emissions!F298</f>
        <v>16234.07291266267</v>
      </c>
      <c r="G2505" s="39">
        <f>[2]Emissions!G298</f>
        <v>6216.0316040156231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11.257639742857149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4400.8769627195516</v>
      </c>
      <c r="F2508" s="39">
        <f>[2]Emissions!F130</f>
        <v>5127.8568820803976</v>
      </c>
      <c r="G2508" s="39">
        <f>[2]Emissions!G130</f>
        <v>5482.3725323919698</v>
      </c>
      <c r="H2508" s="39">
        <f>[2]Emissions!H130</f>
        <v>1556.81035965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154.28045700000089</v>
      </c>
      <c r="F2509" s="39">
        <f>[2]Emissions!F76</f>
        <v>359.3201083137252</v>
      </c>
      <c r="G2509" s="39">
        <f>[2]Emissions!G76</f>
        <v>485.56665608518841</v>
      </c>
      <c r="H2509" s="39">
        <f>[2]Emissions!H76</f>
        <v>670.41935211352882</v>
      </c>
      <c r="I2509" s="39">
        <f>[2]Emissions!I76</f>
        <v>814.94248710311456</v>
      </c>
      <c r="J2509" s="39">
        <f>[2]Emissions!J76</f>
        <v>842.25674115406514</v>
      </c>
      <c r="K2509" s="39">
        <f>[2]Emissions!K76</f>
        <v>865.20280588082665</v>
      </c>
      <c r="L2509" s="39">
        <f>[2]Emissions!L76</f>
        <v>886.2497426328855</v>
      </c>
      <c r="M2509" s="39">
        <f>[2]Emissions!M76</f>
        <v>904.38861611535276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</v>
      </c>
      <c r="F2511" s="39">
        <f>[2]Emissions!F232</f>
        <v>0</v>
      </c>
      <c r="G2511" s="39">
        <f>[2]Emissions!G232</f>
        <v>0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22221.105070649519</v>
      </c>
      <c r="F2512" s="39">
        <f>[2]Emissions!F148</f>
        <v>23786.19073443754</v>
      </c>
      <c r="G2512" s="39">
        <f>[2]Emissions!G148</f>
        <v>22789.323571551198</v>
      </c>
      <c r="H2512" s="39">
        <f>[2]Emissions!H148</f>
        <v>62825.188269986989</v>
      </c>
      <c r="I2512" s="39">
        <f>[2]Emissions!I148</f>
        <v>71318.548087585499</v>
      </c>
      <c r="J2512" s="39">
        <f>[2]Emissions!J148</f>
        <v>57184.970940360217</v>
      </c>
      <c r="K2512" s="39">
        <f>[2]Emissions!K148</f>
        <v>71329.332766515872</v>
      </c>
      <c r="L2512" s="39">
        <f>[2]Emissions!L148</f>
        <v>71293.867212862242</v>
      </c>
      <c r="M2512" s="39">
        <f>[2]Emissions!M148</f>
        <v>71306.715083397299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1.4148816</v>
      </c>
      <c r="F2513" s="39">
        <f>[2]Emissions!F134</f>
        <v>8.7015594681618698</v>
      </c>
      <c r="G2513" s="39">
        <f>[2]Emissions!G134</f>
        <v>75.777114356021457</v>
      </c>
      <c r="H2513" s="39">
        <f>[2]Emissions!H134</f>
        <v>89.967603547111736</v>
      </c>
      <c r="I2513" s="39">
        <f>[2]Emissions!I134</f>
        <v>89.967603547111736</v>
      </c>
      <c r="J2513" s="39">
        <f>[2]Emissions!J134</f>
        <v>89.967929371665051</v>
      </c>
      <c r="K2513" s="39">
        <f>[2]Emissions!K134</f>
        <v>85.449615339241845</v>
      </c>
      <c r="L2513" s="39">
        <f>[2]Emissions!L134</f>
        <v>89.963871389302341</v>
      </c>
      <c r="M2513" s="39">
        <f>[2]Emissions!M134</f>
        <v>89.941953137594723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43.495671874999992</v>
      </c>
      <c r="F2514" s="39">
        <f>[2]Emissions!F66</f>
        <v>32.621753906249992</v>
      </c>
      <c r="G2514" s="39">
        <f>[2]Emissions!G66</f>
        <v>21.7478359375</v>
      </c>
      <c r="H2514" s="39">
        <f>[2]Emissions!H66</f>
        <v>20.660444140625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0.37590625210084028</v>
      </c>
      <c r="F2515" s="39">
        <f>[2]Emissions!F227</f>
        <v>2.3064520538772468</v>
      </c>
      <c r="G2515" s="39">
        <f>[2]Emissions!G227</f>
        <v>14.19578699930859</v>
      </c>
      <c r="H2515" s="39">
        <f>[2]Emissions!H227</f>
        <v>0</v>
      </c>
      <c r="I2515" s="39">
        <f>[2]Emissions!I227</f>
        <v>0</v>
      </c>
      <c r="J2515" s="39">
        <f>[2]Emissions!J227</f>
        <v>0</v>
      </c>
      <c r="K2515" s="39">
        <f>[2]Emissions!K227</f>
        <v>4.5188138977115937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6.9177857142857157E-3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456.38455999999991</v>
      </c>
      <c r="F2517" s="39">
        <f>[2]Emissions!F57</f>
        <v>342.28841999999997</v>
      </c>
      <c r="G2517" s="39">
        <f>[2]Emissions!G57</f>
        <v>228.1922799999999</v>
      </c>
      <c r="H2517" s="39">
        <f>[2]Emissions!H57</f>
        <v>114.09614000000001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2.755308333333379</v>
      </c>
      <c r="F2518" s="39">
        <f>[2]Emissions!F61</f>
        <v>2.0664812499999989</v>
      </c>
      <c r="G2518" s="39">
        <f>[2]Emissions!G61</f>
        <v>1.377654166666666</v>
      </c>
      <c r="H2518" s="39">
        <f>[2]Emissions!H61</f>
        <v>1.308771458333333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15.28338527029659</v>
      </c>
      <c r="F2520" s="39">
        <f>[2]Emissions!F43</f>
        <v>11.468965992187499</v>
      </c>
      <c r="G2520" s="39">
        <f>[2]Emissions!G43</f>
        <v>7.6459773281249994</v>
      </c>
      <c r="H2520" s="39">
        <f>[2]Emissions!H43</f>
        <v>3.8229886640624988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7.6566888749999977</v>
      </c>
      <c r="H2521" s="39">
        <f>[2]Emissions!H38</f>
        <v>3.8283444375000002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</v>
      </c>
      <c r="G2522" s="39">
        <f>[2]Emissions!G53</f>
        <v>396.26359087634472</v>
      </c>
      <c r="H2522" s="39">
        <f>[2]Emissions!H53</f>
        <v>400.07951373932571</v>
      </c>
      <c r="I2522" s="39">
        <f>[2]Emissions!I53</f>
        <v>414.16773598300972</v>
      </c>
      <c r="J2522" s="39">
        <f>[2]Emissions!J53</f>
        <v>425.87599138568839</v>
      </c>
      <c r="K2522" s="39">
        <f>[2]Emissions!K53</f>
        <v>434.86141769732808</v>
      </c>
      <c r="L2522" s="39">
        <f>[2]Emissions!L53</f>
        <v>442.3338612842619</v>
      </c>
      <c r="M2522" s="39">
        <f>[2]Emissions!M53</f>
        <v>447.707344627027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0.25056249999999991</v>
      </c>
      <c r="F2523" s="39">
        <f>[2]Emissions!F33</f>
        <v>0.35705156249999992</v>
      </c>
      <c r="G2523" s="39">
        <f>[2]Emissions!G33</f>
        <v>0.23803437499999991</v>
      </c>
      <c r="H2523" s="39">
        <f>[2]Emissions!H33</f>
        <v>0.1190171874999999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47.248885463410453</v>
      </c>
      <c r="F2524" s="39">
        <f>[2]Emissions!F19</f>
        <v>49.278533100996938</v>
      </c>
      <c r="G2524" s="39">
        <f>[2]Emissions!G19</f>
        <v>49.278533100996938</v>
      </c>
      <c r="H2524" s="39">
        <f>[2]Emissions!H19</f>
        <v>49.278533100996938</v>
      </c>
      <c r="I2524" s="39">
        <f>[2]Emissions!I19</f>
        <v>2.0296476375864989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</v>
      </c>
      <c r="F2525" s="39">
        <f>[2]Emissions!F48</f>
        <v>1.821150259355</v>
      </c>
      <c r="G2525" s="39">
        <f>[2]Emissions!G48</f>
        <v>3.7602094179900019</v>
      </c>
      <c r="H2525" s="39">
        <f>[2]Emissions!H48</f>
        <v>5.736708098232743</v>
      </c>
      <c r="I2525" s="39">
        <f>[2]Emissions!I48</f>
        <v>6.5013014472734376</v>
      </c>
      <c r="J2525" s="39">
        <f>[2]Emissions!J48</f>
        <v>6.9086030082826833</v>
      </c>
      <c r="K2525" s="39">
        <f>[2]Emissions!K48</f>
        <v>7.234108881524409</v>
      </c>
      <c r="L2525" s="39">
        <f>[2]Emissions!L48</f>
        <v>7.8951789968967248</v>
      </c>
      <c r="M2525" s="39">
        <f>[2]Emissions!M48</f>
        <v>8.4137153328957837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7.422719780487208</v>
      </c>
      <c r="F2526" s="39">
        <f>[2]Emissions!F28</f>
        <v>10.92647480559204</v>
      </c>
      <c r="G2526" s="39">
        <f>[2]Emissions!G28</f>
        <v>22.55840217295852</v>
      </c>
      <c r="H2526" s="39">
        <f>[2]Emissions!H28</f>
        <v>31.629688711254222</v>
      </c>
      <c r="I2526" s="39">
        <f>[2]Emissions!I28</f>
        <v>36.398442928553919</v>
      </c>
      <c r="J2526" s="39">
        <f>[2]Emissions!J28</f>
        <v>32.894687903449089</v>
      </c>
      <c r="K2526" s="39">
        <f>[2]Emissions!K28</f>
        <v>32.326029801103367</v>
      </c>
      <c r="L2526" s="39">
        <f>[2]Emissions!L28</f>
        <v>34.8285447116656</v>
      </c>
      <c r="M2526" s="39">
        <f>[2]Emissions!M28</f>
        <v>34.200288390424497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84.322900599999983</v>
      </c>
      <c r="F2528" s="39">
        <f>[2]Emissions!F23</f>
        <v>63.242175449999984</v>
      </c>
      <c r="G2528" s="39">
        <f>[2]Emissions!G23</f>
        <v>42.161450299999977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30.025693858336471</v>
      </c>
      <c r="F2529" s="39">
        <f>[2]Emissions!F4</f>
        <v>37.665934719093677</v>
      </c>
      <c r="G2529" s="39">
        <f>[2]Emissions!G4</f>
        <v>35.604444408372693</v>
      </c>
      <c r="H2529" s="39">
        <f>[2]Emissions!H4</f>
        <v>5.8839040845727766</v>
      </c>
      <c r="I2529" s="39">
        <f>[2]Emissions!I4</f>
        <v>21.10080643193654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2.7840956191807851</v>
      </c>
      <c r="M2529" s="39">
        <f>[2]Emissions!M4</f>
        <v>14.656626001844931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187.84476543189101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66.836499068181809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906.19037320114683</v>
      </c>
      <c r="F2531" s="39">
        <f>[2]Emissions!F27</f>
        <v>1333.940465849362</v>
      </c>
      <c r="G2531" s="39">
        <f>[2]Emissions!G27</f>
        <v>2754.0049319486861</v>
      </c>
      <c r="H2531" s="39">
        <f>[2]Emissions!H27</f>
        <v>3861.4578301656202</v>
      </c>
      <c r="I2531" s="39">
        <f>[2]Emissions!I27</f>
        <v>4443.6432408609589</v>
      </c>
      <c r="J2531" s="39">
        <f>[2]Emissions!J27</f>
        <v>4015.8931482127441</v>
      </c>
      <c r="K2531" s="39">
        <f>[2]Emissions!K27</f>
        <v>3946.4694715513701</v>
      </c>
      <c r="L2531" s="39">
        <f>[2]Emissions!L27</f>
        <v>4251.9848335491752</v>
      </c>
      <c r="M2531" s="39">
        <f>[2]Emissions!M27</f>
        <v>4175.2852076643248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8109.364224419367</v>
      </c>
      <c r="F2532" s="39">
        <f>[2]Emissions!F42</f>
        <v>6085.4333554546856</v>
      </c>
      <c r="G2532" s="39">
        <f>[2]Emissions!G42</f>
        <v>4056.9555703031228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393.74522539687501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</v>
      </c>
      <c r="F2534" s="39">
        <f>[2]Emissions!F52</f>
        <v>42368.25173887275</v>
      </c>
      <c r="G2534" s="39">
        <f>[2]Emissions!G52</f>
        <v>48184.852850796276</v>
      </c>
      <c r="H2534" s="39">
        <f>[2]Emissions!H52</f>
        <v>48649.76600901135</v>
      </c>
      <c r="I2534" s="39">
        <f>[2]Emissions!I52</f>
        <v>50369.13468647682</v>
      </c>
      <c r="J2534" s="39">
        <f>[2]Emissions!J52</f>
        <v>51798.328048625743</v>
      </c>
      <c r="K2534" s="39">
        <f>[2]Emissions!K52</f>
        <v>52895.48832909987</v>
      </c>
      <c r="L2534" s="39">
        <f>[2]Emissions!L52</f>
        <v>53808.317605122327</v>
      </c>
      <c r="M2534" s="39">
        <f>[2]Emissions!M52</f>
        <v>54465.277787858737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30.159372916666651</v>
      </c>
      <c r="F2535" s="39">
        <f>[2]Emissions!F32</f>
        <v>42.97710640624998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656.41585258775194</v>
      </c>
      <c r="F2536" s="39">
        <f>[2]Emissions!F47</f>
        <v>966.30232761376283</v>
      </c>
      <c r="G2536" s="39">
        <f>[2]Emissions!G47</f>
        <v>1995.167117185495</v>
      </c>
      <c r="H2536" s="39">
        <f>[2]Emissions!H47</f>
        <v>3043.8973169222932</v>
      </c>
      <c r="I2536" s="39">
        <f>[2]Emissions!I47</f>
        <v>3449.590547923287</v>
      </c>
      <c r="J2536" s="39">
        <f>[2]Emissions!J47</f>
        <v>3665.7047561947911</v>
      </c>
      <c r="K2536" s="39">
        <f>[2]Emissions!K47</f>
        <v>3838.4181725368521</v>
      </c>
      <c r="L2536" s="39">
        <f>[2]Emissions!L47</f>
        <v>4189.1819757534031</v>
      </c>
      <c r="M2536" s="39">
        <f>[2]Emissions!M47</f>
        <v>4464.3173556345027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7720.8155861875002</v>
      </c>
      <c r="G2538" s="39">
        <f>[2]Emissions!G22</f>
        <v>5147.2103907916653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4115.8402258447859</v>
      </c>
      <c r="F2539" s="39">
        <f>[2]Emissions!F3</f>
        <v>4417.5919896218429</v>
      </c>
      <c r="G2539" s="39">
        <f>[2]Emissions!G3</f>
        <v>4092.0822433348621</v>
      </c>
      <c r="H2539" s="39">
        <f>[2]Emissions!H3</f>
        <v>2305.7270838658792</v>
      </c>
      <c r="I2539" s="39">
        <f>[2]Emissions!I3</f>
        <v>2310.6104606042231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1477.241135537324</v>
      </c>
      <c r="M2539" s="39">
        <f>[2]Emissions!M3</f>
        <v>1507.4339842897509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37.113598902436053</v>
      </c>
      <c r="F2540" s="39">
        <f>[2]Emissions!F26</f>
        <v>54.632374027960203</v>
      </c>
      <c r="G2540" s="39">
        <f>[2]Emissions!G26</f>
        <v>112.7920108647926</v>
      </c>
      <c r="H2540" s="39">
        <f>[2]Emissions!H26</f>
        <v>158.1484435562711</v>
      </c>
      <c r="I2540" s="39">
        <f>[2]Emissions!I26</f>
        <v>181.9922146427696</v>
      </c>
      <c r="J2540" s="39">
        <f>[2]Emissions!J26</f>
        <v>164.47343951724551</v>
      </c>
      <c r="K2540" s="39">
        <f>[2]Emissions!K26</f>
        <v>161.6301490055169</v>
      </c>
      <c r="L2540" s="39">
        <f>[2]Emissions!L26</f>
        <v>174.14272355832799</v>
      </c>
      <c r="M2540" s="39">
        <f>[2]Emissions!M26</f>
        <v>171.00144195212249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19.141722187500001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1981.3179543817239</v>
      </c>
      <c r="H2542" s="39">
        <f>[2]Emissions!H51</f>
        <v>2000.3975686966289</v>
      </c>
      <c r="I2542" s="39">
        <f>[2]Emissions!I51</f>
        <v>2070.8386799150489</v>
      </c>
      <c r="J2542" s="39">
        <f>[2]Emissions!J51</f>
        <v>2129.3799569284429</v>
      </c>
      <c r="K2542" s="39">
        <f>[2]Emissions!K51</f>
        <v>2174.3070884866411</v>
      </c>
      <c r="L2542" s="39">
        <f>[2]Emissions!L51</f>
        <v>2211.66930642131</v>
      </c>
      <c r="M2542" s="39">
        <f>[2]Emissions!M51</f>
        <v>2238.5367231351352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0.59508593749999983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12.37119963414534</v>
      </c>
      <c r="F2544" s="39">
        <f>[2]Emissions!F46</f>
        <v>18.211502593550001</v>
      </c>
      <c r="G2544" s="39">
        <f>[2]Emissions!G46</f>
        <v>37.602094179900021</v>
      </c>
      <c r="H2544" s="39">
        <f>[2]Emissions!H46</f>
        <v>57.367080982327423</v>
      </c>
      <c r="I2544" s="39">
        <f>[2]Emissions!I46</f>
        <v>65.013014472734383</v>
      </c>
      <c r="J2544" s="39">
        <f>[2]Emissions!J46</f>
        <v>69.086030082826838</v>
      </c>
      <c r="K2544" s="39">
        <f>[2]Emissions!K46</f>
        <v>72.341088815244092</v>
      </c>
      <c r="L2544" s="39">
        <f>[2]Emissions!L46</f>
        <v>78.951789968967262</v>
      </c>
      <c r="M2544" s="39">
        <f>[2]Emissions!M46</f>
        <v>84.137153328957837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152.83385270296591</v>
      </c>
      <c r="F2546" s="39">
        <f>[2]Emissions!F41</f>
        <v>114.68965992187501</v>
      </c>
      <c r="G2546" s="39">
        <f>[2]Emissions!G41</f>
        <v>76.45977328124998</v>
      </c>
      <c r="H2546" s="39">
        <f>[2]Emissions!H41</f>
        <v>38.22988664062499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421.6145029999999</v>
      </c>
      <c r="F2547" s="39">
        <f>[2]Emissions!F21</f>
        <v>316.21087725000001</v>
      </c>
      <c r="G2547" s="39">
        <f>[2]Emissions!G21</f>
        <v>210.80725149999989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156.9524906231224</v>
      </c>
      <c r="F2548" s="39">
        <f>[2]Emissions!F2</f>
        <v>188.32967359546839</v>
      </c>
      <c r="G2548" s="39">
        <f>[2]Emissions!G2</f>
        <v>178.02222204186339</v>
      </c>
      <c r="H2548" s="39">
        <f>[2]Emissions!H2</f>
        <v>49.297574762636764</v>
      </c>
      <c r="I2548" s="39">
        <f>[2]Emissions!I2</f>
        <v>107.145090243605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27.840956191807841</v>
      </c>
      <c r="M2548" s="39">
        <f>[2]Emissions!M2</f>
        <v>73.283130009224635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T22" zoomScale="55" zoomScaleNormal="55" workbookViewId="0">
      <selection activeCell="AW61" sqref="AW61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326.00297480815277</v>
      </c>
      <c r="P2" s="14">
        <f t="shared" si="6"/>
        <v>291.15164905804073</v>
      </c>
      <c r="Q2" s="14">
        <f t="shared" si="6"/>
        <v>254.54304980022832</v>
      </c>
      <c r="R2" s="14">
        <f t="shared" si="6"/>
        <v>180.94922769343412</v>
      </c>
      <c r="S2" s="14">
        <f t="shared" si="6"/>
        <v>117.9778127113416</v>
      </c>
      <c r="T2" s="14">
        <f t="shared" si="6"/>
        <v>57.3071571822679</v>
      </c>
      <c r="U2" s="14">
        <f t="shared" si="6"/>
        <v>2.1091345409663438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0.3057097585505853</v>
      </c>
      <c r="AB2" s="22">
        <f>'Electricity generation'!P2*1000/(P2*8760)</f>
        <v>0.33767605978554416</v>
      </c>
      <c r="AC2" s="22">
        <f>'Electricity generation'!Q2*1000/(Q2*8760)</f>
        <v>0.21128853029816788</v>
      </c>
      <c r="AD2" s="22">
        <f>'Electricity generation'!R2*1000/(R2*8760)</f>
        <v>0.13563217137699934</v>
      </c>
      <c r="AE2" s="22">
        <f>'Electricity generation'!S2*1000/(S2*8760)</f>
        <v>8.9997196921261957E-2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374.9536476568544</v>
      </c>
      <c r="Q3" s="14">
        <f t="shared" si="7"/>
        <v>389.89066095890405</v>
      </c>
      <c r="R3" s="14">
        <f t="shared" si="7"/>
        <v>310.34757680608107</v>
      </c>
      <c r="S3" s="14">
        <f t="shared" si="7"/>
        <v>248.83032117416823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56.115313528008109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0.17836214476452539</v>
      </c>
      <c r="AC3" s="22">
        <f>'Electricity generation'!Q3*1000/(Q3*8760)</f>
        <v>0.21303325815559429</v>
      </c>
      <c r="AD3" s="22">
        <f>'Electricity generation'!R3*1000/(R3*8760)</f>
        <v>5.7474836247613646E-2</v>
      </c>
      <c r="AE3" s="22">
        <f>'Electricity generation'!S3*1000/(S3*8760)</f>
        <v>3.5842047047570456E-2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0.15883403573305263</v>
      </c>
      <c r="AC4" s="22">
        <f>'Electricity generation'!Q4*1000/(Q4*8760)</f>
        <v>0.12047257601946751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714.97408792755073</v>
      </c>
      <c r="P5" s="14">
        <f t="shared" ref="P5:R5" si="9">SUM(P2:P4)</f>
        <v>710.59330593187462</v>
      </c>
      <c r="Q5" s="14">
        <f t="shared" si="9"/>
        <v>686.68971767186702</v>
      </c>
      <c r="R5" s="14">
        <f t="shared" si="9"/>
        <v>523.09628316506473</v>
      </c>
      <c r="S5" s="14">
        <f t="shared" ref="S5:W5" si="10">SUM(S2:S4)</f>
        <v>391.42957115508534</v>
      </c>
      <c r="T5" s="14">
        <f t="shared" si="10"/>
        <v>288.85078472919832</v>
      </c>
      <c r="U5" s="14">
        <f t="shared" si="10"/>
        <v>178.13292025633933</v>
      </c>
      <c r="V5" s="14">
        <f t="shared" si="10"/>
        <v>62.700596045342792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0.28908314919866041</v>
      </c>
      <c r="AB5" s="22">
        <f>'Electricity generation'!P5*1000/(P5*8760)</f>
        <v>0.24241529865962202</v>
      </c>
      <c r="AC5" s="22">
        <f>'Electricity generation'!Q5*1000/(Q5*8760)</f>
        <v>0.20669072372991712</v>
      </c>
      <c r="AD5" s="22">
        <f>'Electricity generation'!R5*1000/(R5*8760)</f>
        <v>8.780815372031843E-2</v>
      </c>
      <c r="AE5" s="22">
        <f>'Electricity generation'!S5*1000/(S5*8760)</f>
        <v>5.5680229956627435E-2</v>
      </c>
      <c r="AF5" s="22">
        <f>'Electricity generation'!T5*1000/(T5*8760)</f>
        <v>3.3403059676800286E-3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206.95664813292746</v>
      </c>
      <c r="Q7" s="14">
        <f t="shared" si="12"/>
        <v>205.7236370218159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186.3690290853084</v>
      </c>
      <c r="W7" s="14">
        <f t="shared" si="12"/>
        <v>175.08117341932024</v>
      </c>
      <c r="X7" s="2"/>
      <c r="Y7" s="2" t="s">
        <v>88</v>
      </c>
      <c r="AA7" s="22">
        <f>'Electricity generation'!O7*1000/(O7*8760)</f>
        <v>0.34217524522658499</v>
      </c>
      <c r="AB7" s="22">
        <f>'Electricity generation'!P7*1000/(P7*8760)</f>
        <v>0.33196074945192455</v>
      </c>
      <c r="AC7" s="22">
        <f>'Electricity generation'!Q7*1000/(Q7*8760)</f>
        <v>0.35054176112854685</v>
      </c>
      <c r="AD7" s="22">
        <f>'Electricity generation'!R7*1000/(R7*8760)</f>
        <v>0.34571610051737772</v>
      </c>
      <c r="AE7" s="22">
        <f>'Electricity generation'!S7*1000/(S7*8760)</f>
        <v>0.35989858041628242</v>
      </c>
      <c r="AF7" s="22">
        <f>'Electricity generation'!T7*1000/(T7*8760)</f>
        <v>0.30764752047449323</v>
      </c>
      <c r="AG7" s="22">
        <f>'Electricity generation'!U7*1000/(U7*8760)</f>
        <v>0.25311379673894036</v>
      </c>
      <c r="AH7" s="22">
        <f>'Electricity generation'!V7*1000/(V7*8760)</f>
        <v>0.23420529179321506</v>
      </c>
      <c r="AI7" s="22">
        <f>'Electricity generation'!W7*1000/(W7*8760)</f>
        <v>0.23625080355194178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164.44006417528169</v>
      </c>
      <c r="X8" s="2"/>
      <c r="Y8" s="2" t="s">
        <v>207</v>
      </c>
      <c r="AA8" s="22">
        <f>'Electricity generation'!O8*1000/(O8*8760)</f>
        <v>0.46644210774540706</v>
      </c>
      <c r="AB8" s="22">
        <f>'Electricity generation'!P8*1000/(P8*8760)</f>
        <v>0.42886382805456175</v>
      </c>
      <c r="AC8" s="22">
        <f>'Electricity generation'!Q8*1000/(Q8*8760)</f>
        <v>0.42362193421376426</v>
      </c>
      <c r="AD8" s="22">
        <f>'Electricity generation'!R8*1000/(R8*8760)</f>
        <v>0.41559353844814917</v>
      </c>
      <c r="AE8" s="22">
        <f>'Electricity generation'!S8*1000/(S8*8760)</f>
        <v>0.41937935543271809</v>
      </c>
      <c r="AF8" s="22">
        <f>'Electricity generation'!T8*1000/(T8*8760)</f>
        <v>0.34642821583464695</v>
      </c>
      <c r="AG8" s="22">
        <f>'Electricity generation'!U8*1000/(U8*8760)</f>
        <v>0.27523045618542569</v>
      </c>
      <c r="AH8" s="22">
        <f>'Electricity generation'!V8*1000/(V8*8760)</f>
        <v>0.24853564354849242</v>
      </c>
      <c r="AI8" s="22">
        <f>'Electricity generation'!W8*1000/(W8*8760)</f>
        <v>0.24320839993593457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49.956648132927448</v>
      </c>
      <c r="Q9" s="14">
        <f t="shared" si="14"/>
        <v>38.723637021815897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10.64110924403856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2.7421035335549772E-2</v>
      </c>
      <c r="AC9" s="22">
        <f>'Electricity generation'!Q9*1000/(Q9*8760)</f>
        <v>3.5375370679331712E-2</v>
      </c>
      <c r="AD9" s="22">
        <f>'Electricity generation'!R9*1000/(R9*8760)</f>
        <v>3.5375370679331317E-2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6.2624827488257498E-2</v>
      </c>
      <c r="AH9" s="22">
        <f>'Electricity generation'!V9*1000/(V9*8760)</f>
        <v>8.4259777992330712E-2</v>
      </c>
      <c r="AI9" s="22">
        <f>'Electricity generation'!W9*1000/(W9*8760)</f>
        <v>0.12873310312701328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120.41999999999999</v>
      </c>
      <c r="Q10" s="14">
        <f t="shared" si="15"/>
        <v>112.93999999999998</v>
      </c>
      <c r="R10" s="14">
        <f t="shared" si="15"/>
        <v>110.67</v>
      </c>
      <c r="S10" s="14">
        <f t="shared" si="15"/>
        <v>96.472672222222229</v>
      </c>
      <c r="T10" s="14">
        <f t="shared" si="15"/>
        <v>82.275344444444443</v>
      </c>
      <c r="U10" s="14">
        <f t="shared" si="15"/>
        <v>68.07801666666667</v>
      </c>
      <c r="V10" s="14">
        <f t="shared" si="15"/>
        <v>53.880688888888898</v>
      </c>
      <c r="W10" s="14">
        <f>SUMIF($B:$B,"*FIS*",K:K)</f>
        <v>39.683361111111125</v>
      </c>
      <c r="X10" s="2"/>
      <c r="Y10" s="2" t="s">
        <v>53</v>
      </c>
      <c r="AA10" s="22">
        <f>'Electricity generation'!O10*1000/(O10*8760)</f>
        <v>0.798465975318146</v>
      </c>
      <c r="AB10" s="22">
        <f>'Electricity generation'!P10*1000/(P10*8760)</f>
        <v>0.80870502623533691</v>
      </c>
      <c r="AC10" s="22">
        <f>'Electricity generation'!Q10*1000/(Q10*8760)</f>
        <v>0.73757133383592832</v>
      </c>
      <c r="AD10" s="22">
        <f>'Electricity generation'!R10*1000/(R10*8760)</f>
        <v>0.81151442727628686</v>
      </c>
      <c r="AE10" s="22">
        <f>'Electricity generation'!S10*1000/(S10*8760)</f>
        <v>0.81320893924998094</v>
      </c>
      <c r="AF10" s="22">
        <f>'Electricity generation'!T10*1000/(T10*8760)</f>
        <v>0.81548825684378812</v>
      </c>
      <c r="AG10" s="22">
        <f>'Electricity generation'!U10*1000/(U10*8760)</f>
        <v>0.81871825486494554</v>
      </c>
      <c r="AH10" s="22">
        <f>'Electricity generation'!V10*1000/(V10*8760)</f>
        <v>0.82365043381858905</v>
      </c>
      <c r="AI10" s="22">
        <f>'Electricity generation'!W10*1000/(W10*8760)</f>
        <v>0.83211173728703858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37.874971984736341</v>
      </c>
      <c r="P11" s="14">
        <f t="shared" si="16"/>
        <v>45.446889559645747</v>
      </c>
      <c r="Q11" s="14">
        <f t="shared" si="16"/>
        <v>53.37688955964574</v>
      </c>
      <c r="R11" s="14">
        <f t="shared" si="16"/>
        <v>50.315284154769309</v>
      </c>
      <c r="S11" s="14">
        <f t="shared" si="16"/>
        <v>48.944276311632052</v>
      </c>
      <c r="T11" s="14">
        <f t="shared" si="16"/>
        <v>31.56485414385434</v>
      </c>
      <c r="U11" s="14">
        <f t="shared" si="16"/>
        <v>9.4006565260889552</v>
      </c>
      <c r="V11" s="14">
        <f t="shared" si="16"/>
        <v>14.180652915265245</v>
      </c>
      <c r="W11" s="14">
        <f t="shared" si="16"/>
        <v>12.16735571671555</v>
      </c>
      <c r="X11" s="2"/>
      <c r="Y11" s="2" t="s">
        <v>148</v>
      </c>
      <c r="AA11" s="22">
        <f>'Electricity generation'!O11*1000/(O11*8760)</f>
        <v>0.43929082932619623</v>
      </c>
      <c r="AB11" s="22">
        <f>'Electricity generation'!P11*1000/(P11*8760)</f>
        <v>0.51305001001181139</v>
      </c>
      <c r="AC11" s="22">
        <f>'Electricity generation'!Q11*1000/(Q11*8760)</f>
        <v>0.49720975912534826</v>
      </c>
      <c r="AD11" s="22">
        <f>'Electricity generation'!R11*1000/(R11*8760)</f>
        <v>0.42438636075210862</v>
      </c>
      <c r="AE11" s="22">
        <f>'Electricity generation'!S11*1000/(S11*8760)</f>
        <v>0.29079270876656094</v>
      </c>
      <c r="AF11" s="22">
        <f>'Electricity generation'!T11*1000/(T11*8760)</f>
        <v>0.27717626014340185</v>
      </c>
      <c r="AG11" s="22">
        <f>'Electricity generation'!U11*1000/(U11*8760)</f>
        <v>0.20001070295805595</v>
      </c>
      <c r="AH11" s="22">
        <f>'Electricity generation'!V11*1000/(V11*8760)</f>
        <v>0.22871140379013169</v>
      </c>
      <c r="AI11" s="22">
        <f>'Electricity generation'!W11*1000/(W11*8760)</f>
        <v>0.15290000000000006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3.3951892511495054</v>
      </c>
      <c r="S13" s="14">
        <f t="shared" si="18"/>
        <v>3.1898857167771979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1.763739043889383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0.71806852111964259</v>
      </c>
      <c r="AD13" s="22">
        <f>'Electricity generation'!R13*1000/(R13*8760)</f>
        <v>0.73356521507776107</v>
      </c>
      <c r="AE13" s="22">
        <f>'Electricity generation'!S13*1000/(S13*8760)</f>
        <v>0.34266393143965712</v>
      </c>
      <c r="AF13" s="22">
        <f>'Electricity generation'!T13*1000/(T13*8760)</f>
        <v>0.52367543131266836</v>
      </c>
      <c r="AG13" s="22">
        <f>'Electricity generation'!U13*1000/(U13*8760)</f>
        <v>0.16443301258348053</v>
      </c>
      <c r="AH13" s="22">
        <f>'Electricity generation'!V13*1000/(V13*8760)</f>
        <v>0</v>
      </c>
      <c r="AI13" s="22">
        <f>'Electricity generation'!W13*1000/(W13*8760)</f>
        <v>0.13590000000000002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554.52981179697179</v>
      </c>
      <c r="U14" s="14">
        <f t="shared" si="19"/>
        <v>632.68593930173802</v>
      </c>
      <c r="V14" s="14">
        <f t="shared" si="19"/>
        <v>669.147653536912</v>
      </c>
      <c r="W14" s="14">
        <f t="shared" si="19"/>
        <v>698.47869832282845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0.32785148247644197</v>
      </c>
      <c r="AE14" s="22">
        <f>'Electricity generation'!S14*1000/(S14*8760)</f>
        <v>0.33852718028918427</v>
      </c>
      <c r="AF14" s="22">
        <f>'Electricity generation'!T14*1000/(T14*8760)</f>
        <v>0.35781222411100294</v>
      </c>
      <c r="AG14" s="22">
        <f>'Electricity generation'!U14*1000/(U14*8760)</f>
        <v>0.37230720789394073</v>
      </c>
      <c r="AH14" s="22">
        <f>'Electricity generation'!V14*1000/(V14*8760)</f>
        <v>0.39288341561430284</v>
      </c>
      <c r="AI14" s="22">
        <f>'Electricity generation'!W14*1000/(W14*8760)</f>
        <v>0.42574757758896437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0.29635488882697925</v>
      </c>
      <c r="AE15" s="22">
        <f>'Electricity generation'!S15*1000/(S15*8760)</f>
        <v>0.29573795173107259</v>
      </c>
      <c r="AF15" s="22">
        <f>'Electricity generation'!T15*1000/(T15*8760)</f>
        <v>0.29872370610802262</v>
      </c>
      <c r="AG15" s="22">
        <f>'Electricity generation'!U15*1000/(U15*8760)</f>
        <v>0.30164557382986407</v>
      </c>
      <c r="AH15" s="22">
        <f>'Electricity generation'!V15*1000/(V15*8760)</f>
        <v>0.31558574126000366</v>
      </c>
      <c r="AI15" s="22">
        <f>'Electricity generation'!W15*1000/(W15*8760)</f>
        <v>0.33936375164029686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222.14981179697179</v>
      </c>
      <c r="U16" s="14">
        <f t="shared" si="21"/>
        <v>300.30593930173802</v>
      </c>
      <c r="V16" s="14">
        <f t="shared" si="21"/>
        <v>336.76765353691201</v>
      </c>
      <c r="W16" s="14">
        <f t="shared" si="21"/>
        <v>366.09869832282851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0.33229352867282103</v>
      </c>
      <c r="AD16" s="22">
        <f>'Electricity generation'!R16*1000/(R16*8760)</f>
        <v>0.448468243412527</v>
      </c>
      <c r="AE16" s="22">
        <f>'Electricity generation'!S16*1000/(S16*8760)</f>
        <v>0.42554907050142188</v>
      </c>
      <c r="AF16" s="22">
        <f>'Electricity generation'!T16*1000/(T16*8760)</f>
        <v>0.44622031887806013</v>
      </c>
      <c r="AG16" s="22">
        <f>'Electricity generation'!U16*1000/(U16*8760)</f>
        <v>0.45051583068983986</v>
      </c>
      <c r="AH16" s="22">
        <f>'Electricity generation'!V16*1000/(V16*8760)</f>
        <v>0.46917399973676499</v>
      </c>
      <c r="AI16" s="22">
        <f>'Electricity generation'!W16*1000/(W16*8760)</f>
        <v>0.50417521527343212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98.999999999999986</v>
      </c>
      <c r="Q17" s="14">
        <f t="shared" si="22"/>
        <v>162.63000000000002</v>
      </c>
      <c r="R17" s="14">
        <f t="shared" si="22"/>
        <v>312.14</v>
      </c>
      <c r="S17" s="14">
        <f t="shared" si="22"/>
        <v>464.12153638279869</v>
      </c>
      <c r="T17" s="14">
        <f t="shared" si="22"/>
        <v>546.56556838199583</v>
      </c>
      <c r="U17" s="14">
        <f t="shared" si="22"/>
        <v>573.33506882602205</v>
      </c>
      <c r="V17" s="14">
        <f t="shared" si="22"/>
        <v>590.36086952821529</v>
      </c>
      <c r="W17" s="14">
        <f t="shared" si="22"/>
        <v>600.19838959296726</v>
      </c>
      <c r="X17" s="2"/>
      <c r="Y17" s="2" t="s">
        <v>46</v>
      </c>
      <c r="AA17" s="22">
        <f>'Electricity generation'!O17*1000/(O17*8760)</f>
        <v>0.16702989435669785</v>
      </c>
      <c r="AB17" s="22">
        <f>'Electricity generation'!P17*1000/(P17*8760)</f>
        <v>0.12229409775071873</v>
      </c>
      <c r="AC17" s="22">
        <f>'Electricity generation'!Q17*1000/(Q17*8760)</f>
        <v>0.11779594004225255</v>
      </c>
      <c r="AD17" s="22">
        <f>'Electricity generation'!R17*1000/(R17*8760)</f>
        <v>0.14489351144561155</v>
      </c>
      <c r="AE17" s="22">
        <f>'Electricity generation'!S17*1000/(S17*8760)</f>
        <v>0.14719219979132434</v>
      </c>
      <c r="AF17" s="22">
        <f>'Electricity generation'!T17*1000/(T17*8760)</f>
        <v>0.14447352334582919</v>
      </c>
      <c r="AG17" s="22">
        <f>'Electricity generation'!U17*1000/(U17*8760)</f>
        <v>0.14907698142835474</v>
      </c>
      <c r="AH17" s="22">
        <f>'Electricity generation'!V17*1000/(V17*8760)</f>
        <v>0.14287268240339959</v>
      </c>
      <c r="AI17" s="22">
        <f>'Electricity generation'!W17*1000/(W17*8760)</f>
        <v>0.1411107620436732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461.8015363827987</v>
      </c>
      <c r="T18" s="14">
        <f t="shared" si="23"/>
        <v>544.24556838199601</v>
      </c>
      <c r="U18" s="14">
        <f t="shared" si="23"/>
        <v>572.47642382589913</v>
      </c>
      <c r="V18" s="14">
        <f t="shared" si="23"/>
        <v>589.51222452809236</v>
      </c>
      <c r="W18" s="14">
        <f t="shared" si="23"/>
        <v>600.18827776241153</v>
      </c>
      <c r="X18" s="2"/>
      <c r="Y18" s="2" t="s">
        <v>95</v>
      </c>
      <c r="AA18" s="22">
        <f>'Electricity generation'!O18*1000/(O18*8760)</f>
        <v>0.16869773688026088</v>
      </c>
      <c r="AB18" s="22">
        <f>'Electricity generation'!P18*1000/(P18*8760)</f>
        <v>0.11861410243756307</v>
      </c>
      <c r="AC18" s="22">
        <f>'Electricity generation'!Q18*1000/(Q18*8760)</f>
        <v>0.11545362974913424</v>
      </c>
      <c r="AD18" s="22">
        <f>'Electricity generation'!R18*1000/(R18*8760)</f>
        <v>0.14391250000000003</v>
      </c>
      <c r="AE18" s="22">
        <f>'Electricity generation'!S18*1000/(S18*8760)</f>
        <v>0.14644988350283158</v>
      </c>
      <c r="AF18" s="22">
        <f>'Electricity generation'!T18*1000/(T18*8760)</f>
        <v>0.1439125</v>
      </c>
      <c r="AG18" s="22">
        <f>'Electricity generation'!U18*1000/(U18*8760)</f>
        <v>0.14861344468172966</v>
      </c>
      <c r="AH18" s="22">
        <f>'Electricity generation'!V18*1000/(V18*8760)</f>
        <v>0.14243382244778563</v>
      </c>
      <c r="AI18" s="22">
        <f>'Electricity generation'!W18*1000/(W18*8760)</f>
        <v>0.14110530422331205</v>
      </c>
      <c r="AQ18" s="38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2.3099999999999996</v>
      </c>
      <c r="Q19" s="14">
        <f t="shared" si="24"/>
        <v>2.3199999999999994</v>
      </c>
      <c r="R19" s="14">
        <f t="shared" si="24"/>
        <v>2.3199999999999994</v>
      </c>
      <c r="S19" s="14">
        <f t="shared" si="24"/>
        <v>2.3199999999999994</v>
      </c>
      <c r="T19" s="14">
        <f t="shared" si="24"/>
        <v>2.3199999999998462</v>
      </c>
      <c r="U19" s="14">
        <f t="shared" si="24"/>
        <v>0.8586450001229472</v>
      </c>
      <c r="V19" s="14">
        <f t="shared" si="24"/>
        <v>0.84864500012294741</v>
      </c>
      <c r="W19" s="14">
        <f t="shared" si="24"/>
        <v>1.011183055577698E-2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0.27632818728709141</v>
      </c>
      <c r="AC19" s="22">
        <f>'Electricity generation'!Q19*1000/(Q19*8760)</f>
        <v>0.2796475620637171</v>
      </c>
      <c r="AD19" s="22">
        <f>'Electricity generation'!R19*1000/(R19*8760)</f>
        <v>0.27590082441085406</v>
      </c>
      <c r="AE19" s="22">
        <f>'Electricity generation'!S19*1000/(S19*8760)</f>
        <v>0.29495202845852891</v>
      </c>
      <c r="AF19" s="22">
        <f>'Electricity generation'!T19*1000/(T19*8760)</f>
        <v>0.27608320857272184</v>
      </c>
      <c r="AG19" s="22">
        <f>'Electricity generation'!U19*1000/(U19*8760)</f>
        <v>0.45812654088751575</v>
      </c>
      <c r="AH19" s="22">
        <f>'Electricity generation'!V19*1000/(V19*8760)</f>
        <v>0.44772725487222764</v>
      </c>
      <c r="AI19" s="22">
        <f>'Electricity generation'!W19*1000/(W19*8760)</f>
        <v>0.46506000000000014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1.115429992756606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4.701796742420266E-2</v>
      </c>
      <c r="AB20" s="22">
        <f>'Electricity generation'!P20*1000/(P20*8760)</f>
        <v>4.6898515875147616E-2</v>
      </c>
      <c r="AC20" s="22">
        <f>'Electricity generation'!Q20*1000/(Q20*8760)</f>
        <v>4.5475283077491872E-2</v>
      </c>
      <c r="AD20" s="22">
        <f>'Electricity generation'!R20*1000/(R20*8760)</f>
        <v>0.19758043086250227</v>
      </c>
      <c r="AE20" s="22">
        <f>'Electricity generation'!S20*1000/(S20*8760)</f>
        <v>0.19584615384615386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18.5139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167.53207787568181</v>
      </c>
      <c r="D22">
        <f>[2]Capacity_ELC!D22</f>
        <v>167.53207787568181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0</v>
      </c>
      <c r="T22" s="14">
        <f t="shared" si="27"/>
        <v>0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 t="e">
        <f>'Electricity generation'!S22*1000/(S22*8760)</f>
        <v>#DIV/0!</v>
      </c>
      <c r="AF22" s="22" t="e">
        <f>'Electricity generation'!T22*1000/(T22*8760)</f>
        <v>#DIV/0!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4.0196078431372539</v>
      </c>
      <c r="F23">
        <f>[2]Capacity_ELC!F23</f>
        <v>4.0196078431372539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44.932044444444443</v>
      </c>
      <c r="E25">
        <f>[2]Capacity_ELC!E25</f>
        <v>33.699033333333333</v>
      </c>
      <c r="F25">
        <f>[2]Capacity_ELC!F25</f>
        <v>33.699033333333333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99.454814814814839</v>
      </c>
      <c r="E26">
        <f>[2]Capacity_ELC!E26</f>
        <v>91.974814814814835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1.4782</v>
      </c>
      <c r="D29">
        <f>[2]Capacity_ELC!D29</f>
        <v>1.4782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0.17457000724339411</v>
      </c>
      <c r="D30">
        <f>[2]Capacity_ELC!D30</f>
        <v>0.174570007243394</v>
      </c>
      <c r="E30">
        <f>[2]Capacity_ELC!E30</f>
        <v>0.174570007243394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74.623846085927923</v>
      </c>
      <c r="E32">
        <f>[2]Capacity_ELC!E32</f>
        <v>68.621955859969546</v>
      </c>
      <c r="F32">
        <f>[2]Capacity_ELC!F32</f>
        <v>30.546163990883581</v>
      </c>
      <c r="G32">
        <f>[2]Capacity_ELC!G32</f>
        <v>14.576946075233749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103.2728742911694</v>
      </c>
      <c r="D33">
        <f>[2]Capacity_ELC!D33</f>
        <v>66.312414000091053</v>
      </c>
      <c r="E33">
        <f>[2]Capacity_ELC!E33</f>
        <v>65.57729261796041</v>
      </c>
      <c r="F33">
        <f>[2]Capacity_ELC!F33</f>
        <v>43.718195078640278</v>
      </c>
      <c r="G33">
        <f>[2]Capacity_ELC!G33</f>
        <v>16.784455529073728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9.5007724791102177</v>
      </c>
      <c r="D34">
        <f>[2]Capacity_ELC!D34</f>
        <v>5.2649583627589864</v>
      </c>
      <c r="E34">
        <f>[2]Capacity_ELC!E34</f>
        <v>5.2649583627589864</v>
      </c>
      <c r="F34">
        <f>[2]Capacity_ELC!F34</f>
        <v>2.2033529578825508</v>
      </c>
      <c r="G34">
        <f>[2]Capacity_ELC!G34</f>
        <v>2.2033529578825508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0.4010991406646372</v>
      </c>
      <c r="D35">
        <f>[2]Capacity_ELC!D35</f>
        <v>0.3208793125317097</v>
      </c>
      <c r="E35">
        <f>[2]Capacity_ELC!E35</f>
        <v>0.24065948439878221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55.198022641301549</v>
      </c>
      <c r="D37">
        <f>[2]Capacity_ELC!D37</f>
        <v>57.307157182267872</v>
      </c>
      <c r="E37">
        <f>[2]Capacity_ELC!E37</f>
        <v>57.3071571822679</v>
      </c>
      <c r="F37">
        <f>[2]Capacity_ELC!F37</f>
        <v>57.3071571822679</v>
      </c>
      <c r="G37">
        <f>[2]Capacity_ELC!G37</f>
        <v>57.3071571822679</v>
      </c>
      <c r="H37">
        <f>[2]Capacity_ELC!H37</f>
        <v>57.3071571822679</v>
      </c>
      <c r="I37">
        <f>[2]Capacity_ELC!I37</f>
        <v>2.1091345409663438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0.81501989260952024</v>
      </c>
      <c r="E39">
        <f>[2]Capacity_ELC!E39</f>
        <v>0.81501989260952024</v>
      </c>
      <c r="F39">
        <f>[2]Capacity_ELC!F39</f>
        <v>0.81501989260952024</v>
      </c>
      <c r="G39">
        <f>[2]Capacity_ELC!G39</f>
        <v>0.81501989260952024</v>
      </c>
      <c r="H39">
        <f>[2]Capacity_ELC!H39</f>
        <v>0.81501989260952024</v>
      </c>
      <c r="I39">
        <f>[2]Capacity_ELC!I39</f>
        <v>0.81501989260952024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159.6241615709265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56.115313528008109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20.965185185185149</v>
      </c>
      <c r="E43">
        <f>[2]Capacity_ELC!E43</f>
        <v>20.965185185185149</v>
      </c>
      <c r="F43">
        <f>[2]Capacity_ELC!F43</f>
        <v>25.486033333333339</v>
      </c>
      <c r="G43">
        <f>[2]Capacity_ELC!G43</f>
        <v>25.486033333333339</v>
      </c>
      <c r="H43">
        <f>[2]Capacity_ELC!H43</f>
        <v>25.486033333333339</v>
      </c>
      <c r="I43">
        <f>[2]Capacity_ELC!I43</f>
        <v>25.486033333333339</v>
      </c>
      <c r="J43">
        <f>[2]Capacity_ELC!J43</f>
        <v>25.486033333333339</v>
      </c>
      <c r="K43">
        <f>[2]Capacity_ELC!K43</f>
        <v>25.486033333333339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2.2931333713850739</v>
      </c>
      <c r="E49">
        <f>[2]Capacity_ELC!E49</f>
        <v>8.8784158887197524</v>
      </c>
      <c r="F49">
        <f>[2]Capacity_ELC!F49</f>
        <v>8.8784158887197524</v>
      </c>
      <c r="G49">
        <f>[2]Capacity_ELC!G49</f>
        <v>8.8784158887197524</v>
      </c>
      <c r="H49">
        <f>[2]Capacity_ELC!H49</f>
        <v>8.8784158887197524</v>
      </c>
      <c r="I49">
        <f>[2]Capacity_ELC!I49</f>
        <v>8.8784158887197524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1.9130629676991311</v>
      </c>
      <c r="D53">
        <f>[2]Capacity_ELC!D53</f>
        <v>1.9130629676991311</v>
      </c>
      <c r="E53">
        <f>[2]Capacity_ELC!E53</f>
        <v>1.9130629676991311</v>
      </c>
      <c r="F53">
        <f>[2]Capacity_ELC!F53</f>
        <v>1.9130629676991311</v>
      </c>
      <c r="G53">
        <f>[2]Capacity_ELC!G53</f>
        <v>1.9130629676991311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10.61440624219602</v>
      </c>
      <c r="D56">
        <f>[2]Capacity_ELC!D56</f>
        <v>23.583804600123319</v>
      </c>
      <c r="E56">
        <f>[2]Capacity_ELC!E56</f>
        <v>23.583804600123319</v>
      </c>
      <c r="F56">
        <f>[2]Capacity_ELC!F56</f>
        <v>23.583804600123319</v>
      </c>
      <c r="G56">
        <f>[2]Capacity_ELC!G56</f>
        <v>23.583804600123319</v>
      </c>
      <c r="H56">
        <f>[2]Capacity_ELC!H56</f>
        <v>12.96939835792729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8.5570588235294114</v>
      </c>
      <c r="F57">
        <f>[2]Capacity_ELC!F57</f>
        <v>8.5570588235294114</v>
      </c>
      <c r="G57">
        <f>[2]Capacity_ELC!G57</f>
        <v>8.5570588235294114</v>
      </c>
      <c r="H57">
        <f>[2]Capacity_ELC!H57</f>
        <v>8.5570588235294114</v>
      </c>
      <c r="I57">
        <f>[2]Capacity_ELC!I57</f>
        <v>8.5570588235294114</v>
      </c>
      <c r="J57">
        <f>[2]Capacity_ELC!J57</f>
        <v>8.5570588235294114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10.038396962397639</v>
      </c>
      <c r="D58">
        <f>[2]Capacity_ELC!D58</f>
        <v>10.038396962397639</v>
      </c>
      <c r="E58">
        <f>[2]Capacity_ELC!E58</f>
        <v>10.038396962397639</v>
      </c>
      <c r="F58">
        <f>[2]Capacity_ELC!F58</f>
        <v>10.038396962397639</v>
      </c>
      <c r="G58">
        <f>[2]Capacity_ELC!G58</f>
        <v>10.038396962397639</v>
      </c>
      <c r="H58">
        <f>[2]Capacity_ELC!H58</f>
        <v>10.038396962397639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8.3085498895673773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1.763739043889383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222.14981179697179</v>
      </c>
      <c r="I65">
        <f>[2]Capacity_ELC!I65</f>
        <v>300.30593930173802</v>
      </c>
      <c r="J65">
        <f>[2]Capacity_ELC!J65</f>
        <v>336.76765353691201</v>
      </c>
      <c r="K65">
        <f>[2]Capacity_ELC!K65</f>
        <v>366.09869832282851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29.3918</v>
      </c>
      <c r="D66">
        <f>[2]Capacity_ELC!D66</f>
        <v>95.211799999999997</v>
      </c>
      <c r="E66">
        <f>[2]Capacity_ELC!E66</f>
        <v>160.31</v>
      </c>
      <c r="F66">
        <f>[2]Capacity_ELC!F66</f>
        <v>309.82</v>
      </c>
      <c r="G66">
        <f>[2]Capacity_ELC!G66</f>
        <v>461.8015363827987</v>
      </c>
      <c r="H66">
        <f>[2]Capacity_ELC!H66</f>
        <v>544.24556838199601</v>
      </c>
      <c r="I66">
        <f>[2]Capacity_ELC!I66</f>
        <v>572.47642382589913</v>
      </c>
      <c r="J66">
        <f>[2]Capacity_ELC!J66</f>
        <v>589.51222452809236</v>
      </c>
      <c r="K66">
        <f>[2]Capacity_ELC!K66</f>
        <v>600.18827776241153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1.4613549998770521</v>
      </c>
      <c r="E69">
        <f>[2]Capacity_ELC!E69</f>
        <v>1.4713549998770521</v>
      </c>
      <c r="F69">
        <f>[2]Capacity_ELC!F69</f>
        <v>1.4713549998770521</v>
      </c>
      <c r="G69">
        <f>[2]Capacity_ELC!G69</f>
        <v>1.4713549998770521</v>
      </c>
      <c r="H69">
        <f>[2]Capacity_ELC!H69</f>
        <v>1.4713549998770521</v>
      </c>
      <c r="I69">
        <f>[2]Capacity_ELC!I69</f>
        <v>9.9999999999997886E-3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0.84864500012294752</v>
      </c>
      <c r="E70">
        <f>[2]Capacity_ELC!E70</f>
        <v>0.84864500012294741</v>
      </c>
      <c r="F70">
        <f>[2]Capacity_ELC!F70</f>
        <v>0.84864500012294741</v>
      </c>
      <c r="G70">
        <f>[2]Capacity_ELC!G70</f>
        <v>0.84864500012294741</v>
      </c>
      <c r="H70">
        <f>[2]Capacity_ELC!H70</f>
        <v>0.84864500012279398</v>
      </c>
      <c r="I70">
        <f>[2]Capacity_ELC!I70</f>
        <v>0.84864500012294741</v>
      </c>
      <c r="J70">
        <f>[2]Capacity_ELC!J70</f>
        <v>0.84864500012294741</v>
      </c>
      <c r="K70">
        <f>[2]Capacity_ELC!K70</f>
        <v>1.011183055577698E-2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0.98542999275660581</v>
      </c>
      <c r="D73">
        <f>[2]Capacity_ELC!D73</f>
        <v>1.0154299927566059</v>
      </c>
      <c r="E73">
        <f>[2]Capacity_ELC!E73</f>
        <v>1.115429992756606</v>
      </c>
      <c r="F73">
        <f>[2]Capacity_ELC!F73</f>
        <v>1.115429992756606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5.0246036884830039</v>
      </c>
      <c r="D74">
        <f>[2]Capacity_ELC!D74</f>
        <v>5.0246036884830039</v>
      </c>
      <c r="E74">
        <f>[2]Capacity_ELC!E74</f>
        <v>5.0246036884825669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5.0246036884830039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0.84359770255954469</v>
      </c>
      <c r="J87">
        <f>[2]Capacity_ELC!J87</f>
        <v>5.6235940917358347</v>
      </c>
      <c r="K87">
        <f>[2]Capacity_ELC!K87</f>
        <v>12.16735571671555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abSelected="1" topLeftCell="O13" zoomScale="70" zoomScaleNormal="70" workbookViewId="0">
      <selection activeCell="AX16" sqref="AX16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2113.3166431549998</v>
      </c>
      <c r="E2">
        <f>[3]Output!E2</f>
        <v>2113.3166431549998</v>
      </c>
      <c r="F2">
        <f>[3]Output!F2</f>
        <v>874.10223359999986</v>
      </c>
      <c r="G2">
        <f>[3]Output!G2</f>
        <v>582.73482239999998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861.23888888888871</v>
      </c>
      <c r="Q2" s="3">
        <f t="shared" si="3"/>
        <v>471.13055555555547</v>
      </c>
      <c r="R2" s="3">
        <f t="shared" si="3"/>
        <v>214.99262115081143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0.98266845776366463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246.3071779377625</v>
      </c>
      <c r="E3">
        <f>[3]Output!E3</f>
        <v>173.88602784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727.60277777777821</v>
      </c>
      <c r="R3" s="3">
        <f t="shared" si="4"/>
        <v>156.2536631333333</v>
      </c>
      <c r="S3" s="3">
        <f t="shared" si="4"/>
        <v>78.126831566666667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0.35446060729276341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783.32617890723861</v>
      </c>
      <c r="E4">
        <f>[3]Output!E4</f>
        <v>813.25732900500009</v>
      </c>
      <c r="F4">
        <f>[3]Output!F4</f>
        <v>691.5532455199999</v>
      </c>
      <c r="G4">
        <f>[3]Output!G4</f>
        <v>104.2955998229212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61.900000000000006</v>
      </c>
      <c r="Q4" s="3">
        <f t="shared" si="5"/>
        <v>44.59444444444447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408.69804527999997</v>
      </c>
      <c r="H5">
        <f>[3]Output!H5</f>
        <v>204.34902263999999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1508.9861111111111</v>
      </c>
      <c r="Q5" s="3">
        <f t="shared" si="6"/>
        <v>1243.327777777778</v>
      </c>
      <c r="R5" s="3">
        <f t="shared" si="6"/>
        <v>402.3653610619225</v>
      </c>
      <c r="S5" s="3">
        <f t="shared" si="6"/>
        <v>190.92322355555552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597.21612499999947</v>
      </c>
      <c r="E6">
        <f>[3]Output!E6</f>
        <v>307.63028400000002</v>
      </c>
      <c r="F6">
        <f>[3]Output!F6</f>
        <v>319.17052719923362</v>
      </c>
      <c r="G6">
        <f>[3]Output!G6</f>
        <v>153.8151419999999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1.4239449803789566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984.02362544000027</v>
      </c>
      <c r="F7">
        <f>[3]Output!F7</f>
        <v>1687.152404880768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592.2166666666667</v>
      </c>
      <c r="P7" s="3">
        <f t="shared" ref="P7:W7" si="9">SUMIF($B:$B,"*HYD*",E:E)/3.6</f>
        <v>601.82500000000005</v>
      </c>
      <c r="Q7" s="3">
        <f t="shared" si="9"/>
        <v>631.72500000000014</v>
      </c>
      <c r="R7" s="3">
        <f t="shared" si="9"/>
        <v>638.11028426265909</v>
      </c>
      <c r="S7" s="3">
        <f t="shared" si="9"/>
        <v>663.32146950007927</v>
      </c>
      <c r="T7" s="3">
        <f t="shared" si="9"/>
        <v>566.62381355923503</v>
      </c>
      <c r="U7" s="3">
        <f t="shared" si="9"/>
        <v>466.23594120112762</v>
      </c>
      <c r="V7" s="3">
        <f t="shared" si="9"/>
        <v>382.36184846213126</v>
      </c>
      <c r="W7" s="3">
        <f t="shared" si="9"/>
        <v>362.34047486646995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1.1623344820338273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173.63696459999991</v>
      </c>
      <c r="F8">
        <f>[3]Output!F8</f>
        <v>121.7100384</v>
      </c>
      <c r="G8">
        <f>[3]Output!G8</f>
        <v>91.282528799999994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580.2166666666667</v>
      </c>
      <c r="P8" s="3">
        <f t="shared" ref="P8:W8" si="10">SUMIF($B:$B,"*HYD_GEN*",E:E)/3.6</f>
        <v>589.82499999999993</v>
      </c>
      <c r="Q8" s="3">
        <f t="shared" si="10"/>
        <v>619.72500000000002</v>
      </c>
      <c r="R8" s="3">
        <f t="shared" si="10"/>
        <v>626.11028426265909</v>
      </c>
      <c r="S8" s="3">
        <f t="shared" si="10"/>
        <v>651.32146950007939</v>
      </c>
      <c r="T8" s="3">
        <f t="shared" si="10"/>
        <v>554.62381355923503</v>
      </c>
      <c r="U8" s="3">
        <f t="shared" si="10"/>
        <v>454.23594120112762</v>
      </c>
      <c r="V8" s="3">
        <f t="shared" si="10"/>
        <v>370.36184846213126</v>
      </c>
      <c r="W8" s="3">
        <f t="shared" si="10"/>
        <v>350.34047486647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12.000000000000002</v>
      </c>
      <c r="V9" s="3">
        <f t="shared" si="11"/>
        <v>12.000000000000002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7.7107402000001493</v>
      </c>
      <c r="F10">
        <f>[3]Output!F10</f>
        <v>7.7107402000001306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916.07777777777801</v>
      </c>
      <c r="P10" s="3">
        <f t="shared" ref="P10:V10" si="12">SUMIF($B:$B,"*FIS*",E:E)/3.6</f>
        <v>853.08611111111111</v>
      </c>
      <c r="Q10" s="3">
        <f t="shared" si="12"/>
        <v>729.71944444444455</v>
      </c>
      <c r="R10" s="3">
        <f t="shared" si="12"/>
        <v>786.73824260000015</v>
      </c>
      <c r="S10" s="3">
        <f t="shared" si="12"/>
        <v>687.24336953333329</v>
      </c>
      <c r="T10" s="3">
        <f t="shared" si="12"/>
        <v>587.74849646666678</v>
      </c>
      <c r="U10" s="3">
        <f t="shared" si="12"/>
        <v>488.25362340000004</v>
      </c>
      <c r="V10" s="3">
        <f t="shared" si="12"/>
        <v>388.7587503333333</v>
      </c>
      <c r="W10" s="3">
        <f>SUMIF($B:$B,"*FIS*",L:L)/3.6</f>
        <v>289.2638772666669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696.40954847468345</v>
      </c>
      <c r="E11">
        <f>[3]Output!E11</f>
        <v>803.5990583550165</v>
      </c>
      <c r="F11">
        <f>[3]Output!F11</f>
        <v>753.75518935957803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145.74999999999997</v>
      </c>
      <c r="P11" s="3">
        <f t="shared" ref="P11:W11" si="13">(SUMIF($B:$B,"*BIO*",E:E)-SUMIF($B:$B,"*BIO*CCS*",E:E))/3.6</f>
        <v>204.25277777777774</v>
      </c>
      <c r="Q11" s="3">
        <f t="shared" si="13"/>
        <v>232.48611111111114</v>
      </c>
      <c r="R11" s="3">
        <f t="shared" si="13"/>
        <v>187.05333411402086</v>
      </c>
      <c r="S11" s="3">
        <f t="shared" si="13"/>
        <v>124.67791490055971</v>
      </c>
      <c r="T11" s="3">
        <f t="shared" si="13"/>
        <v>76.641487238433839</v>
      </c>
      <c r="U11" s="3">
        <f t="shared" si="13"/>
        <v>16.470831619640524</v>
      </c>
      <c r="V11" s="3">
        <f t="shared" si="13"/>
        <v>28.411106825819815</v>
      </c>
      <c r="W11" s="3">
        <f t="shared" si="13"/>
        <v>16.297004916391678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1202.201122502677</v>
      </c>
      <c r="E12">
        <f>[3]Output!E12</f>
        <v>783.10657858104082</v>
      </c>
      <c r="F12">
        <f>[3]Output!F12</f>
        <v>634.33507910996502</v>
      </c>
      <c r="G12">
        <f>[3]Output!G12</f>
        <v>1057.5776115611011</v>
      </c>
      <c r="H12">
        <f>[3]Output!H12</f>
        <v>832.85416108172569</v>
      </c>
      <c r="I12">
        <f>[3]Output!I12</f>
        <v>555.23610738781736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9.4048320296351502E-8</v>
      </c>
      <c r="U12">
        <f t="shared" si="14"/>
        <v>5.1453972451787472E-8</v>
      </c>
      <c r="V12">
        <f t="shared" si="14"/>
        <v>0</v>
      </c>
      <c r="W12">
        <f t="shared" si="14"/>
        <v>9.4729829778018917E-8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26.760200175800001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29.559587776386671</v>
      </c>
      <c r="K13">
        <f>[3]Output!K13</f>
        <v>29.559587776386671</v>
      </c>
      <c r="L13">
        <f>[3]Output!L13</f>
        <v>15.726876567180479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22.611111111111118</v>
      </c>
      <c r="R13" s="14">
        <f t="shared" si="15"/>
        <v>21.817592343262898</v>
      </c>
      <c r="S13" s="14">
        <f t="shared" si="15"/>
        <v>9.5751949176537696</v>
      </c>
      <c r="T13" s="14">
        <f t="shared" si="15"/>
        <v>13.704953529803571</v>
      </c>
      <c r="U13" s="14">
        <f t="shared" si="15"/>
        <v>4.1273887057767844</v>
      </c>
      <c r="V13" s="14">
        <f t="shared" si="15"/>
        <v>0</v>
      </c>
      <c r="W13" s="14">
        <f t="shared" si="15"/>
        <v>2.0997031119256087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168.54359811521141</v>
      </c>
      <c r="F14">
        <f>[3]Output!F14</f>
        <v>248.86623961183179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497.29444444444448</v>
      </c>
      <c r="R14" s="3">
        <f t="shared" si="16"/>
        <v>963.29047185982893</v>
      </c>
      <c r="S14" s="3">
        <f t="shared" si="16"/>
        <v>1416.1439623556023</v>
      </c>
      <c r="T14" s="3">
        <f t="shared" si="16"/>
        <v>1738.1376967835899</v>
      </c>
      <c r="U14" s="3">
        <f t="shared" si="16"/>
        <v>2063.4489712882237</v>
      </c>
      <c r="V14" s="3">
        <f t="shared" si="16"/>
        <v>2302.9778572856521</v>
      </c>
      <c r="W14" s="3">
        <f t="shared" si="16"/>
        <v>2605.01037696191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196.46798123489151</v>
      </c>
      <c r="F15">
        <f>[3]Output!F15</f>
        <v>381.84065657598558</v>
      </c>
      <c r="G15">
        <f>[3]Output!G15</f>
        <v>1002.723121750632</v>
      </c>
      <c r="H15">
        <f>[3]Output!H15</f>
        <v>1318.2068390847201</v>
      </c>
      <c r="I15">
        <f>[3]Output!I15</f>
        <v>1247.713331391589</v>
      </c>
      <c r="J15">
        <f>[3]Output!J15</f>
        <v>1184.6097386154661</v>
      </c>
      <c r="K15">
        <f>[3]Output!K15</f>
        <v>1125.6870326460671</v>
      </c>
      <c r="L15">
        <f>[3]Output!L15</f>
        <v>1135.103138567363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690.45046499602893</v>
      </c>
      <c r="S15" s="3">
        <f t="shared" si="17"/>
        <v>829.34941267197394</v>
      </c>
      <c r="T15" s="3">
        <f t="shared" si="17"/>
        <v>869.77852042097663</v>
      </c>
      <c r="U15" s="3">
        <f t="shared" si="17"/>
        <v>878.28597306703512</v>
      </c>
      <c r="V15" s="3">
        <f t="shared" si="17"/>
        <v>918.87484483679998</v>
      </c>
      <c r="W15" s="3">
        <f t="shared" si="17"/>
        <v>988.10806022696829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65.028343643999932</v>
      </c>
      <c r="E16">
        <f>[3]Output!E16</f>
        <v>79.048013663519924</v>
      </c>
      <c r="F16">
        <f>[3]Output!F16</f>
        <v>109.0271822587199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72.102777777777803</v>
      </c>
      <c r="R16" s="3">
        <f t="shared" si="19"/>
        <v>272.8400068638</v>
      </c>
      <c r="S16" s="3">
        <f t="shared" si="19"/>
        <v>586.79454968362836</v>
      </c>
      <c r="T16" s="3">
        <f t="shared" si="19"/>
        <v>868.3591763626132</v>
      </c>
      <c r="U16" s="3">
        <f t="shared" si="19"/>
        <v>1185.1629982211884</v>
      </c>
      <c r="V16" s="3">
        <f t="shared" si="19"/>
        <v>1384.1030124488525</v>
      </c>
      <c r="W16" s="3">
        <f t="shared" si="19"/>
        <v>1616.9023167349417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125.1409853786399</v>
      </c>
      <c r="E17">
        <f>[3]Output!E17</f>
        <v>92.604770050319914</v>
      </c>
      <c r="F17">
        <f>[3]Output!F17</f>
        <v>103.1856530839199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173.02159601468469</v>
      </c>
      <c r="K17">
        <f>[3]Output!K17</f>
        <v>207.61562181760539</v>
      </c>
      <c r="L17">
        <f>[3]Output!L17</f>
        <v>126.12257095192891</v>
      </c>
      <c r="M17" s="38"/>
      <c r="N17" s="2" t="s">
        <v>46</v>
      </c>
      <c r="O17" s="3">
        <f>SUMIF($B:$B,"*SOL*",D:D)/3.6</f>
        <v>46.380555555555524</v>
      </c>
      <c r="P17" s="3">
        <f t="shared" ref="P17:W17" si="20">SUMIF($B:$B,"*SOL*",E:E)/3.6</f>
        <v>106.05833333333329</v>
      </c>
      <c r="Q17" s="3">
        <f t="shared" si="20"/>
        <v>167.81666666666666</v>
      </c>
      <c r="R17" s="3">
        <f t="shared" si="20"/>
        <v>396.18905140466671</v>
      </c>
      <c r="S17" s="3">
        <f t="shared" si="20"/>
        <v>598.44001241784861</v>
      </c>
      <c r="T17" s="3">
        <f t="shared" si="20"/>
        <v>691.72685981608504</v>
      </c>
      <c r="U17" s="3">
        <f t="shared" si="20"/>
        <v>748.72649793058804</v>
      </c>
      <c r="V17" s="3">
        <f t="shared" si="20"/>
        <v>738.87482329577597</v>
      </c>
      <c r="W17" s="3">
        <f t="shared" si="20"/>
        <v>741.9234006837579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16.439799824200001</v>
      </c>
      <c r="F18">
        <f>[3]Output!F18</f>
        <v>0</v>
      </c>
      <c r="G18">
        <f>[3]Output!G18</f>
        <v>16.439799824200001</v>
      </c>
      <c r="H18">
        <f>[3]Output!H18</f>
        <v>6.0043549680000083</v>
      </c>
      <c r="I18">
        <f>[3]Output!I18</f>
        <v>13.443483974399999</v>
      </c>
      <c r="J18">
        <f>[3]Output!J18</f>
        <v>13.640412223613341</v>
      </c>
      <c r="K18">
        <f>[3]Output!K18</f>
        <v>13.640412223613341</v>
      </c>
      <c r="L18">
        <f>[3]Output!L18</f>
        <v>27.47312343281952</v>
      </c>
      <c r="N18" s="2" t="s">
        <v>95</v>
      </c>
      <c r="O18" s="3">
        <f>SUMIF($B:$B,"*SOL_PV*",D:D)/3.6</f>
        <v>45.619444444444412</v>
      </c>
      <c r="P18" s="3">
        <f t="shared" ref="P18:W18" si="21">SUMIF($B:$B,"*SOL_PV*",E:E)/3.6</f>
        <v>100.46666666666664</v>
      </c>
      <c r="Q18" s="3">
        <f t="shared" si="21"/>
        <v>162.13333333333333</v>
      </c>
      <c r="R18" s="3">
        <f t="shared" si="21"/>
        <v>390.58186376999998</v>
      </c>
      <c r="S18" s="3">
        <f t="shared" si="21"/>
        <v>592.44564335308019</v>
      </c>
      <c r="T18" s="3">
        <f t="shared" si="21"/>
        <v>686.11596555162021</v>
      </c>
      <c r="U18" s="3">
        <f t="shared" si="21"/>
        <v>745.28059369207938</v>
      </c>
      <c r="V18" s="3">
        <f t="shared" si="21"/>
        <v>735.54636058848507</v>
      </c>
      <c r="W18" s="3">
        <f t="shared" si="21"/>
        <v>741.88220583839382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3212.2615733200009</v>
      </c>
      <c r="E19">
        <f>[3]Output!E19</f>
        <v>2509.1256320000011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</v>
      </c>
      <c r="Q19" s="3">
        <f t="shared" si="22"/>
        <v>5.6833333333333336</v>
      </c>
      <c r="R19" s="3">
        <f t="shared" si="22"/>
        <v>5.6071876346666674</v>
      </c>
      <c r="S19" s="3">
        <f t="shared" si="22"/>
        <v>5.9943690647683727</v>
      </c>
      <c r="T19" s="3">
        <f t="shared" si="22"/>
        <v>5.6108942644647675</v>
      </c>
      <c r="U19" s="3">
        <f>SUMIF($B:$B,"*SOL_CSP*",J:J)/3.6</f>
        <v>3.4459042385085721</v>
      </c>
      <c r="V19" s="3">
        <f t="shared" si="22"/>
        <v>3.3284627072909356</v>
      </c>
      <c r="W19" s="3">
        <f t="shared" si="22"/>
        <v>4.1194845364042082E-2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561.98436799999899</v>
      </c>
      <c r="F20">
        <f>[3]Output!F20</f>
        <v>525.39080000000013</v>
      </c>
      <c r="G20">
        <f>[3]Output!G20</f>
        <v>683.16841512000053</v>
      </c>
      <c r="H20">
        <f>[3]Output!H20</f>
        <v>683.16841511999985</v>
      </c>
      <c r="I20">
        <f>[3]Output!I20</f>
        <v>683.16841512000042</v>
      </c>
      <c r="J20">
        <f>[3]Output!J20</f>
        <v>683.16841512000008</v>
      </c>
      <c r="K20">
        <f>[3]Output!K20</f>
        <v>683.16841511999974</v>
      </c>
      <c r="L20">
        <f>[3]Output!L20</f>
        <v>683.16841512000065</v>
      </c>
      <c r="N20" s="2" t="s">
        <v>90</v>
      </c>
      <c r="O20" s="3">
        <f>SUMIF($B:$B,"*MAR*",D:D)/3.6</f>
        <v>0.47777777777777769</v>
      </c>
      <c r="P20" s="3">
        <f t="shared" ref="P20:W20" si="23">SUMIF($B:$B,"*MAR*",E:E)/3.6</f>
        <v>0.48888888888888882</v>
      </c>
      <c r="Q20" s="3">
        <f t="shared" si="23"/>
        <v>0.51388888888888917</v>
      </c>
      <c r="R20" s="3">
        <f t="shared" si="23"/>
        <v>1.9305913338364782</v>
      </c>
      <c r="S20" s="3">
        <f t="shared" si="23"/>
        <v>0.22302960000000019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61.189151305051617</v>
      </c>
      <c r="E21">
        <f>[3]Output!E21</f>
        <v>31.397926496</v>
      </c>
      <c r="F21">
        <f>[3]Output!F21</f>
        <v>38.752738664987596</v>
      </c>
      <c r="G21">
        <f>[3]Output!G21</f>
        <v>15.698963248</v>
      </c>
      <c r="H21">
        <f>[3]Output!H21</f>
        <v>7.8494816239999956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87.92236800000002</v>
      </c>
      <c r="F22">
        <f>[3]Output!F22</f>
        <v>65.941776000000004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0</v>
      </c>
      <c r="T22" s="3">
        <f t="shared" si="25"/>
        <v>0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34.312888694948377</v>
      </c>
      <c r="E23">
        <f>[3]Output!E23</f>
        <v>16.629932141525291</v>
      </c>
      <c r="F23">
        <f>[3]Output!F23</f>
        <v>0</v>
      </c>
      <c r="G23">
        <f>[3]Output!G23</f>
        <v>10.391903433327229</v>
      </c>
      <c r="H23">
        <f>[3]Output!H23</f>
        <v>12.35263993018142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23.125000000000007</v>
      </c>
      <c r="R23" s="14">
        <f t="shared" si="26"/>
        <v>23.748183677099377</v>
      </c>
      <c r="S23" s="14">
        <f t="shared" si="26"/>
        <v>9.7982245176537699</v>
      </c>
      <c r="T23" s="14">
        <f t="shared" si="26"/>
        <v>13.872795129803572</v>
      </c>
      <c r="U23" s="14">
        <f t="shared" si="26"/>
        <v>4.1273887057767844</v>
      </c>
      <c r="V23" s="14">
        <f t="shared" si="26"/>
        <v>0</v>
      </c>
      <c r="W23" s="14">
        <f t="shared" si="26"/>
        <v>2.0997031119256087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435.43977336247463</v>
      </c>
      <c r="F24">
        <f>[3]Output!F24</f>
        <v>465.67953065360081</v>
      </c>
      <c r="G24">
        <f>[3]Output!G24</f>
        <v>402.6974067592347</v>
      </c>
      <c r="H24">
        <f>[3]Output!H24</f>
        <v>286.58699645992567</v>
      </c>
      <c r="I24">
        <f>[3]Output!I24</f>
        <v>147.28196107627579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36.464262120000008</v>
      </c>
      <c r="S24" s="3">
        <f t="shared" si="27"/>
        <v>38.841866280000005</v>
      </c>
      <c r="T24" s="3">
        <f t="shared" si="27"/>
        <v>24.404128344000004</v>
      </c>
      <c r="U24" s="3">
        <f t="shared" si="27"/>
        <v>7.1619566504376531</v>
      </c>
      <c r="V24" s="3">
        <f t="shared" si="27"/>
        <v>14.476397824315869</v>
      </c>
      <c r="W24" s="3">
        <f t="shared" si="27"/>
        <v>65.727563196095772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80.335954681411778</v>
      </c>
      <c r="G25">
        <f>[3]Output!G25</f>
        <v>146.11321015199999</v>
      </c>
      <c r="H25">
        <f>[3]Output!H25</f>
        <v>55.252894595294123</v>
      </c>
      <c r="I25">
        <f>[3]Output!I25</f>
        <v>63.809503949472301</v>
      </c>
      <c r="J25">
        <f>[3]Output!J25</f>
        <v>55.252894595294123</v>
      </c>
      <c r="K25">
        <f>[3]Output!K25</f>
        <v>75.249180258352936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368.11944444444441</v>
      </c>
      <c r="P25" s="35">
        <f t="shared" si="28"/>
        <v>649.60555555555538</v>
      </c>
      <c r="Q25" s="35">
        <f t="shared" si="28"/>
        <v>943.84722222222217</v>
      </c>
      <c r="R25" s="35">
        <f t="shared" si="28"/>
        <v>1594.0292247327152</v>
      </c>
      <c r="S25" s="35">
        <f t="shared" si="28"/>
        <v>2158.8583387093176</v>
      </c>
      <c r="T25" s="35">
        <f t="shared" si="28"/>
        <v>2534.2516341917644</v>
      </c>
      <c r="U25" s="35">
        <f t="shared" si="28"/>
        <v>2836.9010783014596</v>
      </c>
      <c r="V25" s="35">
        <f t="shared" si="28"/>
        <v>3070.2637874072484</v>
      </c>
      <c r="W25" s="35">
        <f t="shared" si="28"/>
        <v>3367.4301888806403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54.529335217913129</v>
      </c>
      <c r="H26">
        <f>[3]Output!H26</f>
        <v>64.817889032613706</v>
      </c>
      <c r="I26">
        <f>[3]Output!I26</f>
        <v>64.817889032613706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4.0420992354117624</v>
      </c>
      <c r="K27">
        <f>[3]Output!K27</f>
        <v>27.030804314598399</v>
      </c>
      <c r="L27">
        <f>[3]Output!L27</f>
        <v>58.669217699010041</v>
      </c>
      <c r="N27" s="2" t="s">
        <v>54</v>
      </c>
      <c r="O27" s="6">
        <f t="shared" ref="O27:W27" si="31">SUM(O5,O6,O7,O10,O11,O12,O13,O14,O17,O20,O21,O24)</f>
        <v>3776.2541666666675</v>
      </c>
      <c r="P27" s="35">
        <f t="shared" si="31"/>
        <v>3706.6812500000001</v>
      </c>
      <c r="Q27" s="35">
        <f t="shared" si="31"/>
        <v>3644.2444444444454</v>
      </c>
      <c r="R27" s="35">
        <f t="shared" si="31"/>
        <v>3433.959191100198</v>
      </c>
      <c r="S27" s="35">
        <f t="shared" si="31"/>
        <v>3729.3900430606327</v>
      </c>
      <c r="T27" s="35">
        <f t="shared" si="31"/>
        <v>3707.6073634318627</v>
      </c>
      <c r="U27" s="35">
        <f t="shared" si="31"/>
        <v>3794.4252108472483</v>
      </c>
      <c r="V27" s="35">
        <f t="shared" si="31"/>
        <v>3855.8607840270283</v>
      </c>
      <c r="W27" s="35">
        <f t="shared" si="31"/>
        <v>4082.6624010979472</v>
      </c>
      <c r="X27" s="28">
        <f>W27/Q27</f>
        <v>1.1203042121177844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0.6395365999999999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3675.0166666666673</v>
      </c>
      <c r="P28" s="35">
        <f t="shared" ref="P28:W28" si="33">P27-P24</f>
        <v>3597.9722222222222</v>
      </c>
      <c r="Q28" s="35">
        <f t="shared" si="33"/>
        <v>3525.4944444444454</v>
      </c>
      <c r="R28" s="35">
        <f t="shared" si="33"/>
        <v>3397.494928980198</v>
      </c>
      <c r="S28" s="35">
        <f t="shared" si="33"/>
        <v>3690.5481767806327</v>
      </c>
      <c r="T28" s="35">
        <f t="shared" si="33"/>
        <v>3683.2032350878626</v>
      </c>
      <c r="U28" s="35">
        <f t="shared" si="33"/>
        <v>3787.2632541968105</v>
      </c>
      <c r="V28" s="35">
        <f t="shared" si="33"/>
        <v>3841.3843862027124</v>
      </c>
      <c r="W28" s="35">
        <f t="shared" si="33"/>
        <v>4016.9348379018516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15.50895428571428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2.5935550326263348E-3</v>
      </c>
      <c r="P29" s="13">
        <f t="shared" ref="P29:W29" si="35">SUMIF($C:$C,"*ELC_DIS*",E:E)/(SUMIF($C:$C,"*ELC*",E:E)-SUMIF($C:$C,"*IMP_ELC*",E:E))</f>
        <v>1.2838969590529608E-3</v>
      </c>
      <c r="Q29" s="13">
        <f t="shared" si="35"/>
        <v>0</v>
      </c>
      <c r="R29" s="13">
        <f t="shared" si="35"/>
        <v>8.4963771924079364E-4</v>
      </c>
      <c r="S29" s="13">
        <f t="shared" si="35"/>
        <v>9.297504612141512E-4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63.972435914285739</v>
      </c>
      <c r="G30">
        <f>[3]Output!G30</f>
        <v>64.857095807175014</v>
      </c>
      <c r="H30">
        <f>[3]Output!H30</f>
        <v>24.525792532124999</v>
      </c>
      <c r="I30">
        <f>[3]Output!I30</f>
        <v>43.134250993007143</v>
      </c>
      <c r="J30">
        <f>[3]Output!J30</f>
        <v>11.75680848365357</v>
      </c>
      <c r="K30">
        <f>[3]Output!K30</f>
        <v>0</v>
      </c>
      <c r="L30">
        <f>[3]Output!L30</f>
        <v>7.5589312029321913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983.02</v>
      </c>
      <c r="F31">
        <f>[3]Output!F31</f>
        <v>1530.69</v>
      </c>
      <c r="G31">
        <f>[3]Output!G31</f>
        <v>2485.6216739857041</v>
      </c>
      <c r="H31">
        <f>[3]Output!H31</f>
        <v>2858.481600123087</v>
      </c>
      <c r="I31">
        <f>[3]Output!I31</f>
        <v>2403.3605167686678</v>
      </c>
      <c r="J31">
        <f>[3]Output!J31</f>
        <v>2366.9543059648308</v>
      </c>
      <c r="K31">
        <f>[3]Output!K31</f>
        <v>3108.242598298114</v>
      </c>
      <c r="L31">
        <f>[3]Output!L31</f>
        <v>2022.137946924475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0</v>
      </c>
      <c r="H32">
        <f>[3]Output!H32</f>
        <v>127.1762854960195</v>
      </c>
      <c r="I32">
        <f>[3]Output!I32</f>
        <v>727.84215674684822</v>
      </c>
      <c r="J32">
        <f>[3]Output!J32</f>
        <v>794.87519707649585</v>
      </c>
      <c r="K32">
        <f>[3]Output!K32</f>
        <v>199.70684311436611</v>
      </c>
      <c r="L32">
        <f>[3]Output!L32</f>
        <v>1535.0510698926109</v>
      </c>
      <c r="N32" s="2" t="s">
        <v>34</v>
      </c>
      <c r="O32" s="13">
        <f t="shared" ref="O32:W32" si="40">O2/O$27</f>
        <v>0.23119250668376179</v>
      </c>
      <c r="P32" s="13">
        <f t="shared" si="40"/>
        <v>0.2323477069653315</v>
      </c>
      <c r="Q32" s="13">
        <f t="shared" si="40"/>
        <v>0.12928072272258836</v>
      </c>
      <c r="R32" s="13">
        <f t="shared" si="40"/>
        <v>6.2607797351817235E-2</v>
      </c>
      <c r="S32" s="13">
        <f t="shared" si="40"/>
        <v>2.4939952519331534E-2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259.57000000000011</v>
      </c>
      <c r="G33">
        <f>[3]Output!G33</f>
        <v>982.22402470968007</v>
      </c>
      <c r="H33">
        <f>[3]Output!H33</f>
        <v>1962.500068276179</v>
      </c>
      <c r="I33">
        <f>[3]Output!I33</f>
        <v>2655.8334354851299</v>
      </c>
      <c r="J33">
        <f>[3]Output!J33</f>
        <v>3044.771659227833</v>
      </c>
      <c r="K33">
        <f>[3]Output!K33</f>
        <v>3781.6722467013878</v>
      </c>
      <c r="L33">
        <f>[3]Output!L33</f>
        <v>4911.10070921631</v>
      </c>
      <c r="N33" s="2" t="s">
        <v>8</v>
      </c>
      <c r="O33" s="13">
        <f t="shared" ref="O33:W33" si="42">O3/O$27</f>
        <v>0.22684810749041057</v>
      </c>
      <c r="P33" s="13">
        <f t="shared" si="42"/>
        <v>0.15805168632242717</v>
      </c>
      <c r="Q33" s="13">
        <f t="shared" si="42"/>
        <v>0.19965806050332038</v>
      </c>
      <c r="R33" s="13">
        <f t="shared" si="42"/>
        <v>4.5502481083146348E-2</v>
      </c>
      <c r="S33" s="13">
        <f t="shared" si="42"/>
        <v>2.0948956978109376E-2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0</v>
      </c>
      <c r="H34">
        <f>[3]Output!H34</f>
        <v>149.96031058488299</v>
      </c>
      <c r="I34">
        <f>[3]Output!I34</f>
        <v>470.25959942027742</v>
      </c>
      <c r="J34">
        <f>[3]Output!J34</f>
        <v>1221.815134368446</v>
      </c>
      <c r="K34">
        <f>[3]Output!K34</f>
        <v>1201.0985981144811</v>
      </c>
      <c r="L34">
        <f>[3]Output!L34</f>
        <v>909.74763102948077</v>
      </c>
      <c r="N34" s="2" t="s">
        <v>41</v>
      </c>
      <c r="O34" s="13">
        <f t="shared" ref="O34:W34" si="43">O4/O$27</f>
        <v>2.1423346106867365E-2</v>
      </c>
      <c r="P34" s="13">
        <f t="shared" si="43"/>
        <v>1.6699574585756466E-2</v>
      </c>
      <c r="Q34" s="13">
        <f t="shared" si="43"/>
        <v>1.2236952027855191E-2</v>
      </c>
      <c r="R34" s="13">
        <f t="shared" si="43"/>
        <v>9.0621568417088866E-3</v>
      </c>
      <c r="S34" s="13">
        <f t="shared" si="43"/>
        <v>5.3053129762343863E-3</v>
      </c>
      <c r="T34" s="13">
        <f t="shared" si="43"/>
        <v>2.2796604849162133E-3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ELC_SOL_PV_EXS</v>
      </c>
      <c r="C35" s="2" t="str">
        <f>[3]Output!C35</f>
        <v>ELC_CEN</v>
      </c>
      <c r="D35">
        <f>[3]Output!D35</f>
        <v>4.8302634554783994</v>
      </c>
      <c r="E35">
        <f>[3]Output!E35</f>
        <v>2.4820497353088</v>
      </c>
      <c r="F35">
        <f>[3]Output!F35</f>
        <v>0</v>
      </c>
      <c r="G35">
        <f>[3]Output!G35</f>
        <v>0</v>
      </c>
      <c r="H35">
        <f>[3]Output!H35</f>
        <v>0</v>
      </c>
      <c r="I35">
        <f>[3]Output!I35</f>
        <v>0</v>
      </c>
      <c r="J35">
        <f>[3]Output!J35</f>
        <v>0</v>
      </c>
      <c r="K35">
        <f>[3]Output!K35</f>
        <v>0</v>
      </c>
      <c r="L35">
        <f>[3]Output!L35</f>
        <v>0</v>
      </c>
      <c r="N35" s="2" t="s">
        <v>147</v>
      </c>
      <c r="O35" s="13">
        <f t="shared" ref="O35:W35" si="44">O5/O$27</f>
        <v>0.47946396028103977</v>
      </c>
      <c r="P35" s="13">
        <f t="shared" si="44"/>
        <v>0.40709896787351518</v>
      </c>
      <c r="Q35" s="13">
        <f t="shared" si="44"/>
        <v>0.34117573525376388</v>
      </c>
      <c r="R35" s="13">
        <f t="shared" si="44"/>
        <v>0.11717243527667247</v>
      </c>
      <c r="S35" s="13">
        <f t="shared" si="44"/>
        <v>5.1194222473675298E-2</v>
      </c>
      <c r="T35" s="13">
        <f t="shared" si="44"/>
        <v>2.2796604849162133E-3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ELC_CEN</v>
      </c>
      <c r="D36">
        <f>[3]Output!D36</f>
        <v>159.39973654452149</v>
      </c>
      <c r="E36">
        <f>[3]Output!E36</f>
        <v>359.19795026469109</v>
      </c>
      <c r="F36">
        <f>[3]Output!F36</f>
        <v>583.67999999999995</v>
      </c>
      <c r="G36">
        <f>[3]Output!G36</f>
        <v>1406.0947095720001</v>
      </c>
      <c r="H36">
        <f>[3]Output!H36</f>
        <v>2005.628030575069</v>
      </c>
      <c r="I36">
        <f>[3]Output!I36</f>
        <v>2470.0174759858328</v>
      </c>
      <c r="J36">
        <f>[3]Output!J36</f>
        <v>2683.010137291486</v>
      </c>
      <c r="K36">
        <f>[3]Output!K36</f>
        <v>1774.988361346964</v>
      </c>
      <c r="L36">
        <f>[3]Output!L36</f>
        <v>1407.220024766518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ELC_SOL_PV_CEN_NEW</v>
      </c>
      <c r="C37" s="2" t="str">
        <f>[3]Output!C37</f>
        <v>ELC_VRES_STG_CEN</v>
      </c>
      <c r="D37">
        <f>[3]Output!D37</f>
        <v>0</v>
      </c>
      <c r="E37">
        <f>[3]Output!E37</f>
        <v>0</v>
      </c>
      <c r="F37">
        <f>[3]Output!F37</f>
        <v>0</v>
      </c>
      <c r="G37">
        <f>[3]Output!G37</f>
        <v>0</v>
      </c>
      <c r="H37">
        <f>[3]Output!H37</f>
        <v>127.1762854960195</v>
      </c>
      <c r="I37">
        <f>[3]Output!I37</f>
        <v>0</v>
      </c>
      <c r="J37">
        <f>[3]Output!J37</f>
        <v>0</v>
      </c>
      <c r="K37">
        <f>[3]Output!K37</f>
        <v>872.9785367715823</v>
      </c>
      <c r="L37">
        <f>[3]Output!L37</f>
        <v>1263.5559162517</v>
      </c>
      <c r="N37" s="2" t="s">
        <v>88</v>
      </c>
      <c r="O37" s="13">
        <f t="shared" ref="O37:W37" si="46">O7/O$27</f>
        <v>0.15682648479920025</v>
      </c>
      <c r="P37" s="13">
        <f t="shared" si="46"/>
        <v>0.16236222092201752</v>
      </c>
      <c r="Q37" s="13">
        <f t="shared" si="46"/>
        <v>0.17334868986712684</v>
      </c>
      <c r="R37" s="13">
        <f t="shared" si="46"/>
        <v>0.18582349083135621</v>
      </c>
      <c r="S37" s="13">
        <f t="shared" si="46"/>
        <v>0.17786325963258731</v>
      </c>
      <c r="T37" s="13">
        <f t="shared" si="46"/>
        <v>0.15282735144714799</v>
      </c>
      <c r="U37" s="13">
        <f t="shared" si="46"/>
        <v>0.1228739309100845</v>
      </c>
      <c r="V37" s="13">
        <f t="shared" si="46"/>
        <v>9.9163810593492385E-2</v>
      </c>
      <c r="W37" s="13">
        <f t="shared" si="46"/>
        <v>8.8751025499690106E-2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ELC_SOL_CSP_2_NEW</v>
      </c>
      <c r="C38" s="2" t="str">
        <f>[3]Output!C38</f>
        <v>ELC_CEN</v>
      </c>
      <c r="D38">
        <f>[3]Output!D38</f>
        <v>0</v>
      </c>
      <c r="E38">
        <f>[3]Output!E38</f>
        <v>8.1653919083034268</v>
      </c>
      <c r="F38">
        <f>[3]Output!F38</f>
        <v>8.4800853472598909</v>
      </c>
      <c r="G38">
        <f>[3]Output!G38</f>
        <v>8.2212673931034246</v>
      </c>
      <c r="H38">
        <f>[3]Output!H38</f>
        <v>8.8721379509691403</v>
      </c>
      <c r="I38">
        <f>[3]Output!I38</f>
        <v>8.2080664235034249</v>
      </c>
      <c r="J38">
        <f>[3]Output!J38</f>
        <v>6.5967004799998591E-2</v>
      </c>
      <c r="K38">
        <f>[3]Output!K38</f>
        <v>0</v>
      </c>
      <c r="L38">
        <f>[3]Output!L38</f>
        <v>0</v>
      </c>
      <c r="N38" s="2" t="s">
        <v>53</v>
      </c>
      <c r="O38" s="13">
        <f t="shared" ref="O38:W38" si="47">O10/O$27</f>
        <v>0.24258901476073255</v>
      </c>
      <c r="P38" s="13">
        <f t="shared" si="47"/>
        <v>0.23014822521119427</v>
      </c>
      <c r="Q38" s="13">
        <f t="shared" si="47"/>
        <v>0.20023888506076551</v>
      </c>
      <c r="R38" s="13">
        <f t="shared" si="47"/>
        <v>0.22910529765146653</v>
      </c>
      <c r="S38" s="13">
        <f t="shared" si="47"/>
        <v>0.18427768659169985</v>
      </c>
      <c r="T38" s="13">
        <f t="shared" si="47"/>
        <v>0.1585250105670927</v>
      </c>
      <c r="U38" s="13">
        <f t="shared" si="47"/>
        <v>0.1286765705657377</v>
      </c>
      <c r="V38" s="13">
        <f t="shared" si="47"/>
        <v>0.10082281807055206</v>
      </c>
      <c r="W38" s="13">
        <f t="shared" si="47"/>
        <v>7.0851774858698924E-2</v>
      </c>
    </row>
    <row r="39" spans="1:52">
      <c r="A39" s="2">
        <f>[3]Output!A39</f>
        <v>37</v>
      </c>
      <c r="B39" s="2" t="str">
        <f>[3]Output!B39</f>
        <v>ELC_SOL_CSP_2_NEW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0</v>
      </c>
      <c r="I39">
        <f>[3]Output!I39</f>
        <v>1.7616009599999628E-2</v>
      </c>
      <c r="J39">
        <f>[3]Output!J39</f>
        <v>0</v>
      </c>
      <c r="K39">
        <f>[3]Output!K39</f>
        <v>0</v>
      </c>
      <c r="L39">
        <f>[3]Output!L39</f>
        <v>0</v>
      </c>
      <c r="N39" s="2" t="s">
        <v>43</v>
      </c>
      <c r="O39" s="13">
        <f t="shared" ref="O39:W39" si="48">O11/O$27</f>
        <v>3.859644864123507E-2</v>
      </c>
      <c r="P39" s="13">
        <f t="shared" si="48"/>
        <v>5.5103949868302741E-2</v>
      </c>
      <c r="Q39" s="13">
        <f t="shared" si="48"/>
        <v>6.3795421699971336E-2</v>
      </c>
      <c r="R39" s="13">
        <f t="shared" si="48"/>
        <v>5.4471624065541464E-2</v>
      </c>
      <c r="S39" s="13">
        <f t="shared" si="48"/>
        <v>3.3431181362365399E-2</v>
      </c>
      <c r="T39" s="13">
        <f t="shared" si="48"/>
        <v>2.0671414129324737E-2</v>
      </c>
      <c r="U39" s="13">
        <f t="shared" si="48"/>
        <v>4.3407975396523336E-3</v>
      </c>
      <c r="V39" s="13">
        <f t="shared" si="48"/>
        <v>7.368291651896077E-3</v>
      </c>
      <c r="W39" s="13">
        <f t="shared" si="48"/>
        <v>3.9917591305146704E-3</v>
      </c>
    </row>
    <row r="40" spans="1:52">
      <c r="A40" s="2">
        <f>[3]Output!A40</f>
        <v>38</v>
      </c>
      <c r="B40" s="2" t="str">
        <f>[3]Output!B40</f>
        <v>ELC_SOL_CSP_3_NEW</v>
      </c>
      <c r="C40" s="2" t="str">
        <f>[3]Output!C40</f>
        <v>ELC_CEN</v>
      </c>
      <c r="D40">
        <f>[3]Output!D40</f>
        <v>2.74</v>
      </c>
      <c r="E40">
        <f>[3]Output!E40</f>
        <v>11.96460809169657</v>
      </c>
      <c r="F40">
        <f>[3]Output!F40</f>
        <v>11.97991465274011</v>
      </c>
      <c r="G40">
        <f>[3]Output!G40</f>
        <v>11.964608091696579</v>
      </c>
      <c r="H40">
        <f>[3]Output!H40</f>
        <v>12.707590682197001</v>
      </c>
      <c r="I40">
        <f>[3]Output!I40</f>
        <v>11.97353691896974</v>
      </c>
      <c r="J40">
        <f>[3]Output!J40</f>
        <v>12.33928825383086</v>
      </c>
      <c r="K40">
        <f>[3]Output!K40</f>
        <v>11.982465746247369</v>
      </c>
      <c r="L40">
        <f>[3]Output!L40</f>
        <v>0.14830144331055151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2.5366310689732205E-11</v>
      </c>
      <c r="U40" s="13">
        <f t="shared" si="49"/>
        <v>1.3560412866932864E-11</v>
      </c>
      <c r="V40" s="13">
        <f t="shared" si="49"/>
        <v>0</v>
      </c>
      <c r="W40" s="13">
        <f t="shared" si="49"/>
        <v>2.3202954462397698E-11</v>
      </c>
    </row>
    <row r="41" spans="1:52">
      <c r="A41" s="2">
        <f>[3]Output!A41</f>
        <v>39</v>
      </c>
      <c r="B41" s="2" t="str">
        <f>[3]Output!B41</f>
        <v>ELC_MAR_EXS</v>
      </c>
      <c r="C41" s="2" t="str">
        <f>[3]Output!C41</f>
        <v>ELC_CEN</v>
      </c>
      <c r="D41">
        <f>[3]Output!D41</f>
        <v>7.2944426666666701E-2</v>
      </c>
      <c r="E41">
        <f>[3]Output!E41</f>
        <v>6.2802186666666773E-2</v>
      </c>
      <c r="F41">
        <f>[3]Output!F41</f>
        <v>8.4505430138364868E-2</v>
      </c>
      <c r="G41">
        <f>[3]Output!G41</f>
        <v>0</v>
      </c>
      <c r="H41">
        <f>[3]Output!H41</f>
        <v>0</v>
      </c>
      <c r="I41">
        <f>[3]Output!I41</f>
        <v>0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2.8430583952424927E-3</v>
      </c>
      <c r="P41" s="13">
        <f t="shared" si="50"/>
        <v>4.057987631568445E-3</v>
      </c>
      <c r="Q41" s="13">
        <f t="shared" si="50"/>
        <v>6.2046087895067416E-3</v>
      </c>
      <c r="R41" s="13">
        <f t="shared" si="50"/>
        <v>6.3534803790935013E-3</v>
      </c>
      <c r="S41" s="13">
        <f t="shared" si="50"/>
        <v>2.5674962412340239E-3</v>
      </c>
      <c r="T41" s="13">
        <f t="shared" si="50"/>
        <v>3.6964414476504579E-3</v>
      </c>
      <c r="U41" s="13">
        <f t="shared" si="50"/>
        <v>1.0877507070050248E-3</v>
      </c>
      <c r="V41" s="13">
        <f t="shared" si="50"/>
        <v>0</v>
      </c>
      <c r="W41" s="13">
        <f t="shared" si="50"/>
        <v>5.1429751119292581E-4</v>
      </c>
    </row>
    <row r="42" spans="1:52">
      <c r="A42" s="2">
        <f>[3]Output!A42</f>
        <v>40</v>
      </c>
      <c r="B42" s="2" t="str">
        <f>[3]Output!B42</f>
        <v>ELC_MAR_TDL_NEW</v>
      </c>
      <c r="C42" s="2" t="str">
        <f>[3]Output!C42</f>
        <v>ELC_CEN</v>
      </c>
      <c r="D42">
        <f>[3]Output!D42</f>
        <v>1.647055573333333</v>
      </c>
      <c r="E42">
        <f>[3]Output!E42</f>
        <v>1.697197813333333</v>
      </c>
      <c r="F42">
        <f>[3]Output!F42</f>
        <v>1.765494569861636</v>
      </c>
      <c r="G42">
        <f>[3]Output!G42</f>
        <v>6.9501288018113216</v>
      </c>
      <c r="H42">
        <f>[3]Output!H42</f>
        <v>0.80290656000000071</v>
      </c>
      <c r="I42">
        <f>[3]Output!I42</f>
        <v>0.60422976000000062</v>
      </c>
      <c r="J42">
        <f>[3]Output!J42</f>
        <v>0</v>
      </c>
      <c r="K42">
        <f>[3]Output!K42</f>
        <v>0</v>
      </c>
      <c r="L42">
        <f>[3]Output!L42</f>
        <v>0</v>
      </c>
      <c r="N42" s="2" t="s">
        <v>47</v>
      </c>
      <c r="O42" s="13">
        <f t="shared" ref="O42:W42" si="51">O14/O$27</f>
        <v>4.0463378060931185E-2</v>
      </c>
      <c r="P42" s="13">
        <f t="shared" si="51"/>
        <v>8.315614765454496E-2</v>
      </c>
      <c r="Q42" s="13">
        <f t="shared" si="51"/>
        <v>0.13646023257373877</v>
      </c>
      <c r="R42" s="13">
        <f t="shared" si="51"/>
        <v>0.28051890492944459</v>
      </c>
      <c r="S42" s="13">
        <f t="shared" si="51"/>
        <v>0.37972535615861797</v>
      </c>
      <c r="T42" s="13">
        <f t="shared" si="51"/>
        <v>0.46880306526706272</v>
      </c>
      <c r="U42" s="13">
        <f t="shared" si="51"/>
        <v>0.54381068452459524</v>
      </c>
      <c r="V42" s="13">
        <f t="shared" si="51"/>
        <v>0.59726685849908756</v>
      </c>
      <c r="W42" s="13">
        <f t="shared" si="51"/>
        <v>0.63806656564631614</v>
      </c>
    </row>
    <row r="43" spans="1:52">
      <c r="A43" s="2">
        <f>[3]Output!A43</f>
        <v>41</v>
      </c>
      <c r="B43" s="2" t="str">
        <f>[3]Output!B43</f>
        <v>ELC_BIO_CRP_GSF_CCS_NEW</v>
      </c>
      <c r="C43" s="2" t="str">
        <f>[3]Output!C43</f>
        <v>ELC_CEN</v>
      </c>
      <c r="D43">
        <f>[3]Output!D43</f>
        <v>0</v>
      </c>
      <c r="E43">
        <f>[3]Output!E43</f>
        <v>0</v>
      </c>
      <c r="F43">
        <f>[3]Output!F43</f>
        <v>0</v>
      </c>
      <c r="G43">
        <f>[3]Output!G43</f>
        <v>0</v>
      </c>
      <c r="H43">
        <f>[3]Output!H43</f>
        <v>0</v>
      </c>
      <c r="I43">
        <f>[3]Output!I43</f>
        <v>3.385739530668654E-7</v>
      </c>
      <c r="J43">
        <f>[3]Output!J43</f>
        <v>1.8523430082643491E-7</v>
      </c>
      <c r="K43">
        <f>[3]Output!K43</f>
        <v>0</v>
      </c>
      <c r="L43">
        <f>[3]Output!L43</f>
        <v>3.4102738720086812E-7</v>
      </c>
      <c r="N43" s="2" t="s">
        <v>93</v>
      </c>
      <c r="O43" s="13">
        <f t="shared" ref="O43:W43" si="52">O15/O$27</f>
        <v>4.0463378060931185E-2</v>
      </c>
      <c r="P43" s="13">
        <f t="shared" si="52"/>
        <v>7.3667276114208924E-2</v>
      </c>
      <c r="Q43" s="13">
        <f t="shared" si="52"/>
        <v>0.11667484800995173</v>
      </c>
      <c r="R43" s="13">
        <f t="shared" si="52"/>
        <v>0.20106542523436835</v>
      </c>
      <c r="S43" s="13">
        <f t="shared" si="52"/>
        <v>0.22238205258663268</v>
      </c>
      <c r="T43" s="13">
        <f t="shared" si="52"/>
        <v>0.23459294233785474</v>
      </c>
      <c r="U43" s="13">
        <f t="shared" si="52"/>
        <v>0.23146746193764739</v>
      </c>
      <c r="V43" s="13">
        <f t="shared" si="52"/>
        <v>0.23830602200246837</v>
      </c>
      <c r="W43" s="13">
        <f t="shared" si="52"/>
        <v>0.24202541458270888</v>
      </c>
    </row>
    <row r="44" spans="1:52">
      <c r="A44" s="2">
        <f>[3]Output!A44</f>
        <v>42</v>
      </c>
      <c r="B44" s="2" t="str">
        <f>[3]Output!B44</f>
        <v>IMP_ELC_AFR</v>
      </c>
      <c r="C44" s="2" t="str">
        <f>[3]Output!C44</f>
        <v>IMP_ELC</v>
      </c>
      <c r="D44">
        <f>[3]Output!D44</f>
        <v>25.08</v>
      </c>
      <c r="E44">
        <f>[3]Output!E44</f>
        <v>27.17</v>
      </c>
      <c r="F44">
        <f>[3]Output!F44</f>
        <v>29.259999999999991</v>
      </c>
      <c r="G44">
        <f>[3]Output!G44</f>
        <v>18.385834895999999</v>
      </c>
      <c r="H44">
        <f>[3]Output!H44</f>
        <v>24.427312560000001</v>
      </c>
      <c r="I44">
        <f>[3]Output!I44</f>
        <v>16.947730224000001</v>
      </c>
      <c r="J44">
        <f>[3]Output!J44</f>
        <v>7.8571944000000009</v>
      </c>
      <c r="K44">
        <f>[3]Output!K44</f>
        <v>27.423989424000009</v>
      </c>
      <c r="L44">
        <f>[3]Output!L44</f>
        <v>57.906718560000009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1.9785384563787037E-2</v>
      </c>
      <c r="R44" s="13">
        <f t="shared" si="53"/>
        <v>7.945347969507624E-2</v>
      </c>
      <c r="S44" s="13">
        <f t="shared" si="53"/>
        <v>0.15734330357198528</v>
      </c>
      <c r="T44" s="13">
        <f t="shared" si="53"/>
        <v>0.23421012292920795</v>
      </c>
      <c r="U44" s="13">
        <f t="shared" si="53"/>
        <v>0.3123432225869478</v>
      </c>
      <c r="V44" s="13">
        <f t="shared" si="53"/>
        <v>0.35896083649661931</v>
      </c>
      <c r="W44" s="13">
        <f t="shared" si="53"/>
        <v>0.39604115106360727</v>
      </c>
    </row>
    <row r="45" spans="1:52">
      <c r="A45" s="2">
        <f>[3]Output!A45</f>
        <v>43</v>
      </c>
      <c r="B45" s="2" t="str">
        <f>[3]Output!B45</f>
        <v>IMP_ELC_OEE</v>
      </c>
      <c r="C45" s="2" t="str">
        <f>[3]Output!C45</f>
        <v>IMP_ELC</v>
      </c>
      <c r="D45">
        <f>[3]Output!D45</f>
        <v>185</v>
      </c>
      <c r="E45">
        <f>[3]Output!E45</f>
        <v>190.47499999999999</v>
      </c>
      <c r="F45">
        <f>[3]Output!F45</f>
        <v>205.2</v>
      </c>
      <c r="G45">
        <f>[3]Output!G45</f>
        <v>53.561089296000013</v>
      </c>
      <c r="H45">
        <f>[3]Output!H45</f>
        <v>69.856749648000005</v>
      </c>
      <c r="I45">
        <f>[3]Output!I45</f>
        <v>48.121268054399998</v>
      </c>
      <c r="J45">
        <f>[3]Output!J45</f>
        <v>14.6343817152</v>
      </c>
      <c r="K45">
        <f>[3]Output!K45</f>
        <v>24.691042743537121</v>
      </c>
      <c r="L45">
        <f>[3]Output!L45</f>
        <v>138.87678562594479</v>
      </c>
      <c r="N45" s="2" t="s">
        <v>46</v>
      </c>
      <c r="O45" s="13">
        <f t="shared" ref="O45:W45" si="54">O17/O$27</f>
        <v>1.2282159385605139E-2</v>
      </c>
      <c r="P45" s="13">
        <f t="shared" si="54"/>
        <v>2.861274713959645E-2</v>
      </c>
      <c r="Q45" s="13">
        <f t="shared" si="54"/>
        <v>4.6049783219810833E-2</v>
      </c>
      <c r="R45" s="13">
        <f t="shared" si="54"/>
        <v>0.11537383799768822</v>
      </c>
      <c r="S45" s="13">
        <f t="shared" si="54"/>
        <v>0.16046592217710792</v>
      </c>
      <c r="T45" s="13">
        <f t="shared" si="54"/>
        <v>0.18656960999662159</v>
      </c>
      <c r="U45" s="13">
        <f t="shared" si="54"/>
        <v>0.19732277125667913</v>
      </c>
      <c r="V45" s="13">
        <f t="shared" si="54"/>
        <v>0.19162383308976766</v>
      </c>
      <c r="W45" s="13">
        <f t="shared" si="54"/>
        <v>0.18172538598445784</v>
      </c>
    </row>
    <row r="46" spans="1:52">
      <c r="A46" s="2">
        <f>[3]Output!A46</f>
        <v>44</v>
      </c>
      <c r="B46" s="2" t="str">
        <f>[3]Output!B46</f>
        <v>IMP_ELC_RUS</v>
      </c>
      <c r="C46" s="2" t="str">
        <f>[3]Output!C46</f>
        <v>IMP_ELC</v>
      </c>
      <c r="D46">
        <f>[3]Output!D46</f>
        <v>116.85</v>
      </c>
      <c r="E46">
        <f>[3]Output!E46</f>
        <v>126.825</v>
      </c>
      <c r="F46">
        <f>[3]Output!F46</f>
        <v>136.80000000000001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0</v>
      </c>
      <c r="N46" s="2" t="s">
        <v>95</v>
      </c>
      <c r="O46" s="13">
        <f t="shared" ref="O46:W46" si="55">O18/O$27</f>
        <v>1.2080607509719902E-2</v>
      </c>
      <c r="P46" s="13">
        <f t="shared" si="55"/>
        <v>2.7104209909246078E-2</v>
      </c>
      <c r="Q46" s="13">
        <f t="shared" si="55"/>
        <v>4.4490246415961839E-2</v>
      </c>
      <c r="R46" s="13">
        <f t="shared" si="55"/>
        <v>0.11374097420326722</v>
      </c>
      <c r="S46" s="13">
        <f t="shared" si="55"/>
        <v>0.1588585898799881</v>
      </c>
      <c r="T46" s="13">
        <f t="shared" si="55"/>
        <v>0.18505626359435551</v>
      </c>
      <c r="U46" s="13">
        <f t="shared" si="55"/>
        <v>0.19641462205171978</v>
      </c>
      <c r="V46" s="13">
        <f t="shared" si="55"/>
        <v>0.19076061138812347</v>
      </c>
      <c r="W46" s="13">
        <f t="shared" si="55"/>
        <v>0.1817152957929806</v>
      </c>
    </row>
    <row r="47" spans="1:52">
      <c r="A47" s="2">
        <f>[3]Output!A47</f>
        <v>45</v>
      </c>
      <c r="B47" s="2" t="str">
        <f>[3]Output!B47</f>
        <v>IMP_ELC_MEA</v>
      </c>
      <c r="C47" s="2" t="str">
        <f>[3]Output!C47</f>
        <v>IMP_ELC</v>
      </c>
      <c r="D47">
        <f>[3]Output!D47</f>
        <v>37.524999999999999</v>
      </c>
      <c r="E47">
        <f>[3]Output!E47</f>
        <v>46.8825</v>
      </c>
      <c r="F47">
        <f>[3]Output!F47</f>
        <v>56.239999999999988</v>
      </c>
      <c r="G47">
        <f>[3]Output!G47</f>
        <v>59.32441944</v>
      </c>
      <c r="H47">
        <f>[3]Output!H47</f>
        <v>45.546656400000003</v>
      </c>
      <c r="I47">
        <f>[3]Output!I47</f>
        <v>22.785863760000009</v>
      </c>
      <c r="J47">
        <f>[3]Output!J47</f>
        <v>3.291467826375551</v>
      </c>
      <c r="K47">
        <f>[3]Output!K47</f>
        <v>0</v>
      </c>
      <c r="L47">
        <f>[3]Output!L47</f>
        <v>35.073787320000001</v>
      </c>
      <c r="N47" s="2" t="s">
        <v>96</v>
      </c>
      <c r="O47" s="13">
        <f t="shared" ref="O47:W47" si="56">O19/O$27</f>
        <v>2.015518758852375E-4</v>
      </c>
      <c r="P47" s="13">
        <f t="shared" si="56"/>
        <v>1.5085372303503747E-3</v>
      </c>
      <c r="Q47" s="13">
        <f t="shared" si="56"/>
        <v>1.5595368038489913E-3</v>
      </c>
      <c r="R47" s="13">
        <f t="shared" si="56"/>
        <v>1.6328637944209798E-3</v>
      </c>
      <c r="S47" s="13">
        <f t="shared" si="56"/>
        <v>1.6073322971198044E-3</v>
      </c>
      <c r="T47" s="13">
        <f t="shared" si="56"/>
        <v>1.5133464022660614E-3</v>
      </c>
      <c r="U47" s="13">
        <f t="shared" si="56"/>
        <v>9.0814920495933143E-4</v>
      </c>
      <c r="V47" s="13">
        <f t="shared" si="56"/>
        <v>8.6322170164419615E-4</v>
      </c>
      <c r="W47" s="13">
        <f t="shared" si="56"/>
        <v>1.0090191477248667E-5</v>
      </c>
    </row>
    <row r="48" spans="1:52">
      <c r="A48" s="2">
        <f>[3]Output!A48</f>
        <v>46</v>
      </c>
      <c r="B48" s="2" t="str">
        <f>[3]Output!B48</f>
        <v>IMP_ELC_CAC</v>
      </c>
      <c r="C48" s="2" t="str">
        <f>[3]Output!C48</f>
        <v>IMP_ELC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4.7619360000000004</v>
      </c>
      <c r="N48" s="2" t="s">
        <v>90</v>
      </c>
      <c r="O48" s="13">
        <f t="shared" ref="O48:W48" si="57">O20/O$27</f>
        <v>1.2652161551920016E-4</v>
      </c>
      <c r="P48" s="13">
        <f t="shared" si="57"/>
        <v>1.3189396549511474E-4</v>
      </c>
      <c r="Q48" s="13">
        <f t="shared" si="57"/>
        <v>1.4101383612515324E-4</v>
      </c>
      <c r="R48" s="13">
        <f t="shared" si="57"/>
        <v>5.6220567176220302E-4</v>
      </c>
      <c r="S48" s="13">
        <f t="shared" si="57"/>
        <v>5.9803237908836277E-5</v>
      </c>
      <c r="T48" s="13">
        <f t="shared" si="57"/>
        <v>4.5269518465040861E-5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3.1711318866469306E-3</v>
      </c>
      <c r="P50" s="13">
        <f t="shared" si="59"/>
        <v>4.1898815970635604E-3</v>
      </c>
      <c r="Q50" s="13">
        <f t="shared" si="59"/>
        <v>6.3456226256318948E-3</v>
      </c>
      <c r="R50" s="13">
        <f t="shared" si="59"/>
        <v>6.9156860508557041E-3</v>
      </c>
      <c r="S50" s="13">
        <f t="shared" si="59"/>
        <v>2.6272994791428604E-3</v>
      </c>
      <c r="T50" s="13">
        <f t="shared" si="59"/>
        <v>3.7417109661154989E-3</v>
      </c>
      <c r="U50" s="13">
        <f t="shared" si="59"/>
        <v>1.0877507070050248E-3</v>
      </c>
      <c r="V50" s="13">
        <f t="shared" si="59"/>
        <v>0</v>
      </c>
      <c r="W50" s="13">
        <f t="shared" si="59"/>
        <v>5.1429751119292581E-4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2.6808974060494241E-2</v>
      </c>
      <c r="P51" s="13">
        <f t="shared" si="60"/>
        <v>2.9327859733765282E-2</v>
      </c>
      <c r="Q51" s="13">
        <f t="shared" si="60"/>
        <v>3.25856296991908E-2</v>
      </c>
      <c r="R51" s="13">
        <f t="shared" si="60"/>
        <v>1.0618723196974659E-2</v>
      </c>
      <c r="S51" s="13">
        <f t="shared" si="60"/>
        <v>1.0415072124803361E-2</v>
      </c>
      <c r="T51" s="13">
        <f t="shared" si="60"/>
        <v>6.5821771163521682E-3</v>
      </c>
      <c r="U51" s="13">
        <f t="shared" si="60"/>
        <v>1.8874944826856863E-3</v>
      </c>
      <c r="V51" s="13">
        <f t="shared" si="60"/>
        <v>3.754388095204216E-3</v>
      </c>
      <c r="W51" s="13">
        <f t="shared" si="60"/>
        <v>1.6099191345926547E-2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1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2.5354079999999999</v>
      </c>
      <c r="AY1" s="3">
        <f t="shared" si="0"/>
        <v>2.2054880000000003</v>
      </c>
      <c r="AZ1" s="3">
        <f t="shared" si="0"/>
        <v>1.923837</v>
      </c>
      <c r="BA1" s="3">
        <f t="shared" si="0"/>
        <v>1.5307426941283175</v>
      </c>
      <c r="BB1" s="35">
        <f>AV1/AV4</f>
        <v>0.51046839723167159</v>
      </c>
      <c r="BC1" s="35">
        <f>BA1/BA4</f>
        <v>0.37107150985830001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7.8571944000000009</v>
      </c>
      <c r="J2" s="11">
        <f>[2]Activity_IMP!J2</f>
        <v>27.423989424000009</v>
      </c>
      <c r="K2" s="11">
        <f>[2]Activity_IMP!K2</f>
        <v>57.906718560000009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2.1825540000000001</v>
      </c>
      <c r="V2" s="3">
        <f t="shared" si="1"/>
        <v>7.6177748400000027</v>
      </c>
      <c r="W2" s="3">
        <f t="shared" si="1"/>
        <v>16.085199600000003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2.4793999080000004</v>
      </c>
      <c r="AY2" s="3">
        <f t="shared" si="2"/>
        <v>2.5189417228953506</v>
      </c>
      <c r="AZ2" s="3">
        <f t="shared" si="2"/>
        <v>2.4793999080000004</v>
      </c>
      <c r="BA2" s="3">
        <f t="shared" si="2"/>
        <v>2.5944532680000001</v>
      </c>
      <c r="BB2" s="35">
        <f>AV2/AV4</f>
        <v>0.55072305311436953</v>
      </c>
      <c r="BC2" s="35">
        <f>BA2/BA4</f>
        <v>0.62892849014169994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14.6343817152</v>
      </c>
      <c r="J3" s="11">
        <f>[2]Activity_IMP!J3</f>
        <v>24.691042743537121</v>
      </c>
      <c r="K3" s="11">
        <f>[2]Activity_IMP!K3</f>
        <v>138.87678562594479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4.0651060319999992</v>
      </c>
      <c r="V3" s="3">
        <f t="shared" si="3"/>
        <v>6.8586229843158666</v>
      </c>
      <c r="W3" s="3">
        <f t="shared" si="3"/>
        <v>38.57688489609577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-0.15825956859574469</v>
      </c>
      <c r="AY3" s="3">
        <f t="shared" si="4"/>
        <v>-0.10495590512063631</v>
      </c>
      <c r="AZ3" s="3">
        <f t="shared" si="4"/>
        <v>-5.0599998122448989E-2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4.856548339404255</v>
      </c>
      <c r="AY4" s="3">
        <f t="shared" si="6"/>
        <v>4.6194738177747148</v>
      </c>
      <c r="AZ4" s="3">
        <f t="shared" si="6"/>
        <v>4.3526369098775515</v>
      </c>
      <c r="BA4" s="3">
        <f t="shared" si="6"/>
        <v>4.1251959621283181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22.785863760000009</v>
      </c>
      <c r="I5" s="11">
        <f>[2]Activity_IMP!I5</f>
        <v>3.291467826375551</v>
      </c>
      <c r="J5" s="11">
        <f>[2]Activity_IMP!J5</f>
        <v>0</v>
      </c>
      <c r="K5" s="11">
        <f>[2]Activity_IMP!K5</f>
        <v>35.073787320000001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6.3294066000000022</v>
      </c>
      <c r="U5" s="3">
        <f t="shared" si="7"/>
        <v>0.91429661843765309</v>
      </c>
      <c r="V5" s="3">
        <f t="shared" si="7"/>
        <v>0</v>
      </c>
      <c r="W5" s="3">
        <f t="shared" si="7"/>
        <v>9.7427186999999993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0.95706890440010328</v>
      </c>
      <c r="BC5" s="35">
        <f>BA5/BA9</f>
        <v>0.28310699914326948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</v>
      </c>
      <c r="AX6" s="3">
        <f t="shared" si="10"/>
        <v>3.9478324999999996</v>
      </c>
      <c r="AY6" s="3">
        <f t="shared" si="10"/>
        <v>3.9657851468702319</v>
      </c>
      <c r="AZ6" s="3">
        <f t="shared" si="10"/>
        <v>3.9657851468702319</v>
      </c>
      <c r="BA6" s="3">
        <f t="shared" si="10"/>
        <v>2.3201559999999999</v>
      </c>
      <c r="BB6" s="35">
        <f>AV6/AV9</f>
        <v>1.3735383294419485</v>
      </c>
      <c r="BC6" s="35">
        <f>BA6/BA9</f>
        <v>0.26799899414727241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2.5723418167711771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4.1709417083824771</v>
      </c>
      <c r="AZ7" s="3">
        <f t="shared" si="11"/>
        <v>4.1716588681348004</v>
      </c>
      <c r="BA7" s="3">
        <f t="shared" si="11"/>
        <v>6.3371749999999993</v>
      </c>
      <c r="BB7" s="35">
        <f>AV7/AV9</f>
        <v>0.37646167055805141</v>
      </c>
      <c r="BC7" s="35">
        <f>BA7/BA9</f>
        <v>0.73200100585272754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</v>
      </c>
      <c r="AT8" s="3">
        <f t="shared" si="13"/>
        <v>-8.5845319999999976</v>
      </c>
      <c r="AU8" s="3">
        <f t="shared" si="13"/>
        <v>-7.3550550000000001</v>
      </c>
      <c r="AV8" s="3">
        <f t="shared" si="13"/>
        <v>-5.1247086050447894</v>
      </c>
      <c r="AW8" s="3">
        <f t="shared" si="13"/>
        <v>-2.4696426315789473</v>
      </c>
      <c r="AX8" s="3">
        <f t="shared" si="13"/>
        <v>-1.734073353658536</v>
      </c>
      <c r="AY8" s="3">
        <f t="shared" si="13"/>
        <v>-1.1095536620799151</v>
      </c>
      <c r="AZ8" s="3">
        <f t="shared" si="13"/>
        <v>-0.51941132010670432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</v>
      </c>
      <c r="Q9" s="3">
        <f t="shared" si="14"/>
        <v>154.88273110000003</v>
      </c>
      <c r="R9" s="3">
        <f t="shared" si="14"/>
        <v>206.96633389455391</v>
      </c>
      <c r="S9" s="3">
        <f t="shared" si="14"/>
        <v>69.950887764646879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10.263044999999991</v>
      </c>
      <c r="AT9" s="3">
        <f t="shared" ref="AT9:BA9" si="15">SUM(AT6:AT8)</f>
        <v>9.2539440000000024</v>
      </c>
      <c r="AU9" s="3">
        <f t="shared" si="15"/>
        <v>11.367604</v>
      </c>
      <c r="AV9" s="3">
        <f t="shared" si="15"/>
        <v>6.8329448067263865</v>
      </c>
      <c r="AW9" s="3">
        <f t="shared" si="15"/>
        <v>5.3508923684210519</v>
      </c>
      <c r="AX9" s="3">
        <f t="shared" si="15"/>
        <v>6.1655941463414639</v>
      </c>
      <c r="AY9" s="3">
        <f t="shared" si="15"/>
        <v>7.0271731931727937</v>
      </c>
      <c r="AZ9" s="3">
        <f t="shared" si="15"/>
        <v>7.6180326948983277</v>
      </c>
      <c r="BA9" s="3">
        <f t="shared" si="15"/>
        <v>8.6573309999999992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271.87266946689562</v>
      </c>
      <c r="U10" s="3">
        <f t="shared" si="16"/>
        <v>201.70425876178675</v>
      </c>
      <c r="V10" s="3">
        <f t="shared" si="16"/>
        <v>165.69531615285393</v>
      </c>
      <c r="W10" s="3">
        <f t="shared" si="16"/>
        <v>54.819258980037368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5.0934923485975272</v>
      </c>
      <c r="BA10" s="3">
        <f t="shared" si="17"/>
        <v>4.5981447067898866</v>
      </c>
      <c r="BB10" s="35">
        <f>AZ10/AZ13</f>
        <v>0.30217762449469954</v>
      </c>
      <c r="BC10" s="35">
        <f>BA10/BA13</f>
        <v>0.36716343732672851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39.000934999999991</v>
      </c>
      <c r="AU11" s="3">
        <f t="shared" si="19"/>
        <v>34.347166999999999</v>
      </c>
      <c r="AV11" s="3">
        <f t="shared" si="19"/>
        <v>28.86276624244995</v>
      </c>
      <c r="AW11" s="3">
        <f t="shared" si="19"/>
        <v>23.129902387642126</v>
      </c>
      <c r="AX11" s="3">
        <f t="shared" si="19"/>
        <v>17.007015500706927</v>
      </c>
      <c r="AY11" s="3">
        <f t="shared" si="19"/>
        <v>14.071098734802792</v>
      </c>
      <c r="AZ11" s="3">
        <f t="shared" si="19"/>
        <v>12.564448416437404</v>
      </c>
      <c r="BA11" s="3">
        <f t="shared" si="19"/>
        <v>7.9252828443530277</v>
      </c>
      <c r="BB11" s="35">
        <f>AZ11/AZ13</f>
        <v>0.74540117383520732</v>
      </c>
      <c r="BC11" s="35">
        <f>BA11/BA13</f>
        <v>0.63283656267327149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121.7344671314809</v>
      </c>
      <c r="W12" s="3">
        <f>Upstream!V2*0.0239</f>
        <v>109.89565849227829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-17.799559999999989</v>
      </c>
      <c r="AV12" s="3">
        <f t="shared" si="20"/>
        <v>-12.36975696104998</v>
      </c>
      <c r="AW12" s="3">
        <f t="shared" si="20"/>
        <v>-7.3041797013606704</v>
      </c>
      <c r="AX12" s="3">
        <f t="shared" si="20"/>
        <v>-3.733247305033228</v>
      </c>
      <c r="AY12" s="3">
        <f t="shared" si="20"/>
        <v>-1.9187861911094719</v>
      </c>
      <c r="AZ12" s="3">
        <f t="shared" si="20"/>
        <v>-0.80198606913430248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9476.6402409282418</v>
      </c>
      <c r="E13" s="11">
        <f>[2]Activity_IMP!E13</f>
        <v>6480.4490000000014</v>
      </c>
      <c r="F13" s="11">
        <f>[2]Activity_IMP!F13</f>
        <v>8659.6792424499545</v>
      </c>
      <c r="G13" s="11">
        <f>[2]Activity_IMP!G13</f>
        <v>2926.8153876421288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-425.40948399999979</v>
      </c>
      <c r="R13" s="3">
        <f t="shared" ref="R13" si="22">-SUMIF($B:$B,"*EXP_OIL*",F:F)*0.0239</f>
        <v>-295.63719136909452</v>
      </c>
      <c r="S13" s="3">
        <f t="shared" ref="S13" si="23">-SUMIF($B:$B,"*EXP_OIL*",G:G)*0.0239</f>
        <v>-174.56989486252002</v>
      </c>
      <c r="T13" s="3">
        <f t="shared" ref="T13" si="24">-SUMIF($B:$B,"*EXP_OIL*",H:H)*0.0239</f>
        <v>-89.224610590294148</v>
      </c>
      <c r="U13" s="3">
        <f t="shared" ref="U13" si="25">-SUMIF($B:$B,"*EXP_OIL*",I:I)*0.0239</f>
        <v>-45.858989967516379</v>
      </c>
      <c r="V13" s="3">
        <f t="shared" ref="V13" si="26">-SUMIF($B:$B,"*EXP_OIL*",J:J)*0.0239</f>
        <v>-19.167467052309831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</v>
      </c>
      <c r="AU13" s="3">
        <f t="shared" si="28"/>
        <v>23.359876000000011</v>
      </c>
      <c r="AV13" s="3">
        <f t="shared" si="28"/>
        <v>22.964665281399967</v>
      </c>
      <c r="AW13" s="3">
        <f t="shared" si="28"/>
        <v>21.973795686281456</v>
      </c>
      <c r="AX13" s="3">
        <f t="shared" si="28"/>
        <v>19.114437195673698</v>
      </c>
      <c r="AY13" s="3">
        <f t="shared" si="28"/>
        <v>17.700948543693322</v>
      </c>
      <c r="AZ13" s="3">
        <f t="shared" si="28"/>
        <v>16.855954695900628</v>
      </c>
      <c r="BA13" s="3">
        <f t="shared" si="28"/>
        <v>12.523427551142914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11375.42550070693</v>
      </c>
      <c r="I14" s="11">
        <f>[2]Activity_IMP!I14</f>
        <v>8439.5087348027919</v>
      </c>
      <c r="J14" s="11">
        <f>[2]Activity_IMP!J14</f>
        <v>6932.8584164374033</v>
      </c>
      <c r="K14" s="11">
        <f>[2]Activity_IMP!K14</f>
        <v>2293.6928443530278</v>
      </c>
      <c r="M14" s="2" t="s">
        <v>121</v>
      </c>
      <c r="O14" s="3">
        <f>SUM(O8:O12)</f>
        <v>1090.8713327999999</v>
      </c>
      <c r="P14" s="3">
        <f t="shared" ref="P14:W14" si="29">SUM(P8:P12)</f>
        <v>1091.3670904999999</v>
      </c>
      <c r="Q14" s="3">
        <f t="shared" si="29"/>
        <v>983.71052039999995</v>
      </c>
      <c r="R14" s="3">
        <f t="shared" si="29"/>
        <v>844.49269159455389</v>
      </c>
      <c r="S14" s="3">
        <f t="shared" si="29"/>
        <v>699.74361176464686</v>
      </c>
      <c r="T14" s="3">
        <f t="shared" si="29"/>
        <v>546.05965956689556</v>
      </c>
      <c r="U14" s="3">
        <f t="shared" si="29"/>
        <v>468.91166016178681</v>
      </c>
      <c r="V14" s="3">
        <f t="shared" si="29"/>
        <v>422.02478428433483</v>
      </c>
      <c r="W14" s="3">
        <f t="shared" si="29"/>
        <v>299.30991847231564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628.73875789999988</v>
      </c>
      <c r="Q15" s="3">
        <f t="shared" si="30"/>
        <v>558.30103640000016</v>
      </c>
      <c r="R15" s="3">
        <f>SUM(R8:R12)+R13</f>
        <v>548.85550022545931</v>
      </c>
      <c r="S15" s="3">
        <f t="shared" si="30"/>
        <v>525.1737169021269</v>
      </c>
      <c r="T15" s="3">
        <f t="shared" si="30"/>
        <v>456.8350489766014</v>
      </c>
      <c r="U15" s="3">
        <f t="shared" si="30"/>
        <v>423.05267019427043</v>
      </c>
      <c r="V15" s="3">
        <f t="shared" si="30"/>
        <v>402.85731723202503</v>
      </c>
      <c r="W15" s="3">
        <f t="shared" si="30"/>
        <v>299.30991847231564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0.53134932762170939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64.928291157236274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1602.423</v>
      </c>
      <c r="I18" s="11">
        <f>[2]Activity_IMP!I18</f>
        <v>1520.3599472115579</v>
      </c>
      <c r="J18" s="11">
        <f>[2]Activity_IMP!J18</f>
        <v>1447.413196430912</v>
      </c>
      <c r="K18" s="11">
        <f>[2]Activity_IMP!K18</f>
        <v>1072.3676697471481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193.11560406596527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17799.55999999999</v>
      </c>
      <c r="F19" s="11">
        <f>[2]Activity_IMP!F19</f>
        <v>12369.75696104998</v>
      </c>
      <c r="G19" s="11">
        <f>[2]Activity_IMP!G19</f>
        <v>7304.1797013606692</v>
      </c>
      <c r="H19" s="11">
        <f>[2]Activity_IMP!H19</f>
        <v>3733.2473050332278</v>
      </c>
      <c r="I19" s="11">
        <f>[2]Activity_IMP!I19</f>
        <v>1918.7861911094719</v>
      </c>
      <c r="J19" s="11">
        <f>[2]Activity_IMP!J19</f>
        <v>801.98606913430251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14.039999999999997</v>
      </c>
      <c r="S19" s="3">
        <f t="shared" si="33"/>
        <v>20</v>
      </c>
      <c r="T19" s="3">
        <f t="shared" si="33"/>
        <v>20</v>
      </c>
      <c r="U19" s="3">
        <f t="shared" si="33"/>
        <v>20</v>
      </c>
      <c r="V19" s="3">
        <f t="shared" si="33"/>
        <v>20</v>
      </c>
      <c r="W19" s="3">
        <f t="shared" si="33"/>
        <v>1.0414557861814047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2283.5279999999998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10.999999999999996</v>
      </c>
      <c r="T20" s="3">
        <f t="shared" si="34"/>
        <v>13.25</v>
      </c>
      <c r="U20" s="3">
        <f t="shared" si="34"/>
        <v>13.760453422525794</v>
      </c>
      <c r="V20" s="3">
        <f t="shared" si="34"/>
        <v>13.760453422525794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14460.199000000001</v>
      </c>
      <c r="E21" s="11">
        <f>[2]Activity_IMP!E21</f>
        <v>13473.857</v>
      </c>
      <c r="F21" s="11">
        <f>[2]Activity_IMP!F21</f>
        <v>6791.875794999999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6.2299319983644779</v>
      </c>
      <c r="V21" s="3">
        <f t="shared" si="35"/>
        <v>6.2503232338584276</v>
      </c>
      <c r="W21" s="3">
        <f t="shared" si="35"/>
        <v>57.473983508672156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493.78679999999991</v>
      </c>
      <c r="G22" s="11">
        <f>[2]Activity_IMP!G22</f>
        <v>703.4</v>
      </c>
      <c r="H22" s="11">
        <f>[2]Activity_IMP!H22</f>
        <v>703.4</v>
      </c>
      <c r="I22" s="11">
        <f>[2]Activity_IMP!I22</f>
        <v>703.4</v>
      </c>
      <c r="J22" s="11">
        <f>[2]Activity_IMP!J22</f>
        <v>703.4</v>
      </c>
      <c r="K22" s="11">
        <f>[2]Activity_IMP!K22</f>
        <v>36.628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15.666244434778998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386.86999999999989</v>
      </c>
      <c r="H23" s="11">
        <f>[2]Activity_IMP!H23</f>
        <v>466.0025</v>
      </c>
      <c r="I23" s="11">
        <f>[2]Activity_IMP!I23</f>
        <v>483.95514687023223</v>
      </c>
      <c r="J23" s="11">
        <f>[2]Activity_IMP!J23</f>
        <v>483.95514687023223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8181.3239999999996</v>
      </c>
      <c r="D24" s="11">
        <f>[2]Activity_IMP!D24</f>
        <v>8584.5319999999974</v>
      </c>
      <c r="E24" s="11">
        <f>[2]Activity_IMP!E24</f>
        <v>7355.0550000000003</v>
      </c>
      <c r="F24" s="11">
        <f>[2]Activity_IMP!F24</f>
        <v>5124.7086050447897</v>
      </c>
      <c r="G24" s="11">
        <f>[2]Activity_IMP!G24</f>
        <v>2469.6426315789472</v>
      </c>
      <c r="H24" s="11">
        <f>[2]Activity_IMP!H24</f>
        <v>1734.073353658536</v>
      </c>
      <c r="I24" s="11">
        <f>[2]Activity_IMP!I24</f>
        <v>1109.5536620799151</v>
      </c>
      <c r="J24" s="11">
        <f>[2]Activity_IMP!J24</f>
        <v>519.41132010670435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10.349161216946261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219.1067083824787</v>
      </c>
      <c r="J25" s="11">
        <f>[2]Activity_IMP!J25</f>
        <v>219.8238681348009</v>
      </c>
      <c r="K25" s="11">
        <f>[2]Activity_IMP!K25</f>
        <v>2021.36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23.530022746659085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73.767699744100057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550.98181677117736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73.140227943451151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118.59373637709632</v>
      </c>
      <c r="V27" s="3">
        <f t="shared" si="41"/>
        <v>118.61412761259028</v>
      </c>
      <c r="W27" s="3">
        <f t="shared" si="41"/>
        <v>180.18694910435028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363.98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827.55090000000007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2594.4099999999989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-232.62223485925503</v>
      </c>
      <c r="P29" s="3">
        <f t="shared" ref="P29:W29" si="42">-SUMIF($B:$B,"*EXP_GAS*",D:D)/35.17</f>
        <v>-244.08677850440708</v>
      </c>
      <c r="Q29" s="3">
        <f t="shared" si="42"/>
        <v>-209.12866079044639</v>
      </c>
      <c r="R29" s="3">
        <f t="shared" si="42"/>
        <v>-145.71249943260705</v>
      </c>
      <c r="S29" s="3">
        <f t="shared" si="42"/>
        <v>-70.220148751178485</v>
      </c>
      <c r="T29" s="3">
        <f t="shared" si="42"/>
        <v>-49.305469253867955</v>
      </c>
      <c r="U29" s="3">
        <f t="shared" si="42"/>
        <v>-31.548298609039382</v>
      </c>
      <c r="V29" s="3">
        <f>-SUMIF($B:$B,"*EXP_GAS*",J:J)/35.17</f>
        <v>-14.7685902788372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452.79814031845314</v>
      </c>
      <c r="S30" s="3">
        <f t="shared" si="43"/>
        <v>268.05115154961607</v>
      </c>
      <c r="T30" s="3">
        <f t="shared" si="43"/>
        <v>246.59347455217511</v>
      </c>
      <c r="U30" s="3">
        <f t="shared" si="43"/>
        <v>226.95240679187467</v>
      </c>
      <c r="V30" s="3">
        <f t="shared" si="43"/>
        <v>209.82363226813283</v>
      </c>
      <c r="W30" s="3">
        <f t="shared" si="43"/>
        <v>135.65843048052318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9.0000535653990493E-2</v>
      </c>
      <c r="G31" s="11">
        <f>[2]Activity_IMP!G31</f>
        <v>43.727026930375843</v>
      </c>
      <c r="H31" s="11">
        <f>[2]Activity_IMP!H31</f>
        <v>52.347079605515368</v>
      </c>
      <c r="I31" s="11">
        <f>[2]Activity_IMP!I31</f>
        <v>167.874922821491</v>
      </c>
      <c r="J31" s="11">
        <f>[2]Activity_IMP!J31</f>
        <v>197.67477172978991</v>
      </c>
      <c r="K31" s="11">
        <f>[2]Activity_IMP!K31</f>
        <v>1088.7604539013359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525.93836826190432</v>
      </c>
      <c r="S31" s="3">
        <f t="shared" si="44"/>
        <v>380.41495592834792</v>
      </c>
      <c r="T31" s="3">
        <f t="shared" si="44"/>
        <v>358.95727893090697</v>
      </c>
      <c r="U31" s="3">
        <f t="shared" si="44"/>
        <v>345.54614316897101</v>
      </c>
      <c r="V31" s="3">
        <f t="shared" si="44"/>
        <v>328.43775988072315</v>
      </c>
      <c r="W31" s="3">
        <f t="shared" si="44"/>
        <v>315.84537958487346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36.477854541044856</v>
      </c>
      <c r="Q32" s="3">
        <f t="shared" si="45"/>
        <v>92.476286404939088</v>
      </c>
      <c r="R32" s="3">
        <f t="shared" si="45"/>
        <v>67.453917136071951</v>
      </c>
      <c r="S32" s="3">
        <f t="shared" si="45"/>
        <v>107.38994097541119</v>
      </c>
      <c r="T32" s="3">
        <f t="shared" si="45"/>
        <v>108.41137278207381</v>
      </c>
      <c r="U32" s="3">
        <f>SUMIF($B:$B,"*L2G*",I:I)/35.17</f>
        <v>116.04803803134637</v>
      </c>
      <c r="V32" s="3">
        <f t="shared" si="45"/>
        <v>116.6772496130851</v>
      </c>
      <c r="W32" s="3">
        <f t="shared" si="45"/>
        <v>177.35480880571805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39.541814895350107</v>
      </c>
      <c r="J33" s="11">
        <f>[2]Activity_IMP!J33</f>
        <v>0</v>
      </c>
      <c r="K33" s="11">
        <f>[2]Activity_IMP!K33</f>
        <v>115.05336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380.22586882929727</v>
      </c>
      <c r="S33" s="14">
        <f t="shared" si="46"/>
        <v>310.19480717716942</v>
      </c>
      <c r="T33" s="14">
        <f t="shared" si="46"/>
        <v>309.65180967703901</v>
      </c>
      <c r="U33" s="14">
        <f t="shared" si="46"/>
        <v>313.99784455993165</v>
      </c>
      <c r="V33" s="14">
        <f t="shared" si="46"/>
        <v>313.66916960188593</v>
      </c>
      <c r="W33" s="14">
        <f t="shared" si="46"/>
        <v>315.84537958487346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868.65286800000013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13372.543806726386</v>
      </c>
      <c r="S34" s="3">
        <f t="shared" si="47"/>
        <v>10909.551368421049</v>
      </c>
      <c r="T34" s="3">
        <f t="shared" si="47"/>
        <v>10890.454146341463</v>
      </c>
      <c r="U34" s="3">
        <f t="shared" si="47"/>
        <v>11043.304193172797</v>
      </c>
      <c r="V34" s="3">
        <f t="shared" si="47"/>
        <v>11031.744694898329</v>
      </c>
      <c r="W34" s="3">
        <f>W33*35.17</f>
        <v>11108.281999999999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540.02393089535008</v>
      </c>
      <c r="V36" s="3">
        <f t="shared" si="48"/>
        <v>500.48211600000002</v>
      </c>
      <c r="W36" s="3">
        <f t="shared" si="48"/>
        <v>615.53547600000002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868.65286800000013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158.2595685957447</v>
      </c>
      <c r="I41" s="11">
        <f>[2]Activity_IMP!I41</f>
        <v>104.9559051206363</v>
      </c>
      <c r="J41" s="11">
        <f>[2]Activity_IMP!J41</f>
        <v>50.599998122448987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2535.4079999999999</v>
      </c>
      <c r="U41" s="3">
        <f>Upstream!T4</f>
        <v>2205.4880000000003</v>
      </c>
      <c r="V41" s="3">
        <f>Upstream!U4</f>
        <v>1923.837</v>
      </c>
      <c r="W41" s="3">
        <f>Upstream!V4</f>
        <v>1530.7426941283175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2572.341816771177</v>
      </c>
      <c r="G42" s="11">
        <f>[2]Activity_IMP!G42</f>
        <v>3951.835</v>
      </c>
      <c r="H42" s="11">
        <f>[2]Activity_IMP!H42</f>
        <v>3951.835</v>
      </c>
      <c r="I42" s="11">
        <f>[2]Activity_IMP!I42</f>
        <v>4170.9417083824783</v>
      </c>
      <c r="J42" s="11">
        <f>[2]Activity_IMP!J42</f>
        <v>4171.6588681348003</v>
      </c>
      <c r="K42" s="11">
        <f>[2]Activity_IMP!K42</f>
        <v>6337.1749999999993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-158.2595685957447</v>
      </c>
      <c r="U42" s="3">
        <f t="shared" si="58"/>
        <v>-104.9559051206363</v>
      </c>
      <c r="V42" s="3">
        <f t="shared" si="58"/>
        <v>-50.599998122448987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16290.0666</v>
      </c>
      <c r="D43" s="11">
        <f>[2]Capacity_IMP!D43</f>
        <v>25675.378195000001</v>
      </c>
      <c r="E43" s="11">
        <f>[2]Capacity_IMP!E43</f>
        <v>40848.649595000003</v>
      </c>
      <c r="F43" s="11">
        <f>[2]Capacity_IMP!F43</f>
        <v>43168.805594999998</v>
      </c>
      <c r="G43" s="11">
        <f>[2]Capacity_IMP!G43</f>
        <v>47134.590741870234</v>
      </c>
      <c r="H43" s="11">
        <f>[2]Capacity_IMP!H43</f>
        <v>51100.375888740462</v>
      </c>
      <c r="I43" s="11">
        <f>[2]Capacity_IMP!I43</f>
        <v>51100.375888740462</v>
      </c>
      <c r="J43" s="11">
        <f>[2]Capacity_IMP!J43</f>
        <v>51100.375888740462</v>
      </c>
      <c r="K43" s="11">
        <f>[2]Capacity_IMP!K43</f>
        <v>51100.375888740462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5014.8079080000007</v>
      </c>
      <c r="U43" s="3">
        <f t="shared" si="59"/>
        <v>4724.429722895351</v>
      </c>
      <c r="V43" s="3">
        <f t="shared" si="59"/>
        <v>4403.2369080000008</v>
      </c>
      <c r="W43" s="3">
        <f t="shared" si="59"/>
        <v>4125.1959621283177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39001.93499999999</v>
      </c>
      <c r="D44" s="11">
        <f>[2]Capacity_IMP!D44</f>
        <v>73349.101999999984</v>
      </c>
      <c r="E44" s="11">
        <f>[2]Capacity_IMP!E44</f>
        <v>74006.777723431951</v>
      </c>
      <c r="F44" s="11">
        <f>[2]Capacity_IMP!F44</f>
        <v>95425.926646708205</v>
      </c>
      <c r="G44" s="11">
        <f>[2]Capacity_IMP!G44</f>
        <v>111775.26642398319</v>
      </c>
      <c r="H44" s="11">
        <f>[2]Capacity_IMP!H44</f>
        <v>111775.26642398319</v>
      </c>
      <c r="I44" s="11">
        <f>[2]Capacity_IMP!I44</f>
        <v>125711.1829035647</v>
      </c>
      <c r="J44" s="11">
        <f>[2]Capacity_IMP!J44</f>
        <v>125711.1829035647</v>
      </c>
      <c r="K44" s="11">
        <f>[2]Capacity_IMP!K44</f>
        <v>125711.1829035647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4856.5483394042558</v>
      </c>
      <c r="U44" s="3">
        <f t="shared" si="60"/>
        <v>4619.4738177747149</v>
      </c>
      <c r="V44" s="3">
        <f t="shared" si="60"/>
        <v>4352.6369098775522</v>
      </c>
      <c r="W44" s="3">
        <f t="shared" si="60"/>
        <v>4125.1959621283177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4193.813861011532</v>
      </c>
      <c r="D45" s="11">
        <f>[2]Capacity_IMP!D45</f>
        <v>9638.8204667796217</v>
      </c>
      <c r="E45" s="11">
        <f>[2]Capacity_IMP!E45</f>
        <v>12994.72724803878</v>
      </c>
      <c r="F45" s="11">
        <f>[2]Capacity_IMP!F45</f>
        <v>12994.72724803878</v>
      </c>
      <c r="G45" s="11">
        <f>[2]Capacity_IMP!G45</f>
        <v>15100.047372376121</v>
      </c>
      <c r="H45" s="11">
        <f>[2]Capacity_IMP!H45</f>
        <v>17432.488213921501</v>
      </c>
      <c r="I45" s="11">
        <f>[2]Capacity_IMP!I45</f>
        <v>20026.941481921502</v>
      </c>
      <c r="J45" s="11">
        <f>[2]Capacity_IMP!J45</f>
        <v>20026.941481921502</v>
      </c>
      <c r="K45" s="11">
        <f>[2]Capacity_IMP!K45</f>
        <v>20026.941481921502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1792.777138988466</v>
      </c>
      <c r="D46" s="11">
        <f>[2]Activity_IMP!D46</f>
        <v>774.40939423191048</v>
      </c>
      <c r="E46" s="11">
        <f>[2]Activity_IMP!E46</f>
        <v>727.38840989761457</v>
      </c>
      <c r="F46" s="11">
        <f>[2]Activity_IMP!F46</f>
        <v>291.28473074084098</v>
      </c>
      <c r="G46" s="11">
        <f>[2]Activity_IMP!G46</f>
        <v>340.10155555410762</v>
      </c>
      <c r="H46" s="11">
        <f>[2]Activity_IMP!H46</f>
        <v>146.95906645461309</v>
      </c>
      <c r="I46" s="11">
        <f>[2]Activity_IMP!I46</f>
        <v>224.90452831676239</v>
      </c>
      <c r="J46" s="11">
        <f>[2]Activity_IMP!J46</f>
        <v>374.07978366266428</v>
      </c>
      <c r="K46" s="11">
        <f>[2]Activity_IMP!K46</f>
        <v>0</v>
      </c>
      <c r="M46" s="2" t="s">
        <v>69</v>
      </c>
      <c r="N46" s="2" t="s">
        <v>70</v>
      </c>
      <c r="O46" s="3">
        <f>SUMIF($B:$B,"*IMP_BIO_EMHV_GLB*",C:C)*0.0385</f>
        <v>8.2891468343461394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14.225746149999996</v>
      </c>
      <c r="S46" s="3">
        <f t="shared" si="62"/>
        <v>18.056473049999994</v>
      </c>
      <c r="T46" s="3">
        <f t="shared" si="62"/>
        <v>21.383531399999999</v>
      </c>
      <c r="U46" s="3">
        <f t="shared" si="62"/>
        <v>24.710589750000004</v>
      </c>
      <c r="V46" s="3">
        <f t="shared" si="62"/>
        <v>28.0377222125</v>
      </c>
      <c r="W46" s="3">
        <f t="shared" si="62"/>
        <v>31.364854674999997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5592.2731215018648</v>
      </c>
      <c r="D47" s="11">
        <f>[2]Activity_IMP!D47</f>
        <v>0</v>
      </c>
      <c r="E47" s="11">
        <f>[2]Activity_IMP!E47</f>
        <v>0</v>
      </c>
      <c r="F47" s="11">
        <f>[2]Activity_IMP!F47</f>
        <v>9597.3999999999978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18915.650000000001</v>
      </c>
      <c r="K47" s="11">
        <f>[2]Activity_IMP!K47</f>
        <v>21160.299999999981</v>
      </c>
      <c r="M47" s="2" t="s">
        <v>71</v>
      </c>
      <c r="N47" s="2" t="s">
        <v>15</v>
      </c>
      <c r="O47" s="3">
        <f>SUMIF($B:$B,"*IMP_BIO_ETH_GLB*",C:C)*0.0251</f>
        <v>2.1934760690366804</v>
      </c>
      <c r="P47" s="3">
        <f t="shared" ref="P47:W47" si="63">SUMIF($B:$B,"*IMP_BIO_ETH_GLB*",D:D)*0.0251</f>
        <v>1.920022581362558</v>
      </c>
      <c r="Q47" s="3">
        <f t="shared" si="63"/>
        <v>0</v>
      </c>
      <c r="R47" s="3">
        <f t="shared" si="63"/>
        <v>2.0172687183416347</v>
      </c>
      <c r="S47" s="3">
        <f t="shared" si="63"/>
        <v>3.8337570849539913</v>
      </c>
      <c r="T47" s="3">
        <f t="shared" si="63"/>
        <v>1.3165694193089292</v>
      </c>
      <c r="U47" s="3">
        <f t="shared" si="63"/>
        <v>1.1462099173716076</v>
      </c>
      <c r="V47" s="3">
        <f t="shared" si="63"/>
        <v>1.3165592965771435</v>
      </c>
      <c r="W47" s="3">
        <f t="shared" si="63"/>
        <v>1.3706475106340703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509.07035892189498</v>
      </c>
      <c r="H48" s="11">
        <f>[2]Activity_IMP!H48</f>
        <v>566.17169323609824</v>
      </c>
      <c r="I48" s="11">
        <f>[2]Activity_IMP!I48</f>
        <v>0</v>
      </c>
      <c r="J48" s="11">
        <f>[2]Activity_IMP!J48</f>
        <v>0</v>
      </c>
      <c r="K48" s="11">
        <f>[2]Activity_IMP!K48</f>
        <v>3.9595859506745792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509.07035892189498</v>
      </c>
      <c r="T48" s="3">
        <f t="shared" si="64"/>
        <v>566.17169323609824</v>
      </c>
      <c r="U48" s="3">
        <f t="shared" si="64"/>
        <v>0</v>
      </c>
      <c r="V48" s="3">
        <f t="shared" si="64"/>
        <v>0</v>
      </c>
      <c r="W48" s="3">
        <f t="shared" si="64"/>
        <v>3.9595859506745792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3236.6475860066121</v>
      </c>
      <c r="D49" s="11">
        <f>[2]Activity_IMP!D49</f>
        <v>2833.1453170467139</v>
      </c>
      <c r="E49" s="11">
        <f>[2]Activity_IMP!E49</f>
        <v>0</v>
      </c>
      <c r="F49" s="11">
        <f>[2]Activity_IMP!F49</f>
        <v>2976.639690632484</v>
      </c>
      <c r="G49" s="11">
        <f>[2]Activity_IMP!G49</f>
        <v>5657.0120775475752</v>
      </c>
      <c r="H49" s="11">
        <f>[2]Activity_IMP!H49</f>
        <v>1942.7024041743091</v>
      </c>
      <c r="I49" s="11">
        <f>[2]Activity_IMP!I49</f>
        <v>1691.3234725861109</v>
      </c>
      <c r="J49" s="11">
        <f>[2]Activity_IMP!J49</f>
        <v>1942.687467282195</v>
      </c>
      <c r="K49" s="11">
        <f>[2]Activity_IMP!K49</f>
        <v>2022.4989090070389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9.0000535653990493E-2</v>
      </c>
      <c r="G50" s="11">
        <f>[2]Activity_IMP!G50</f>
        <v>43.72702693037585</v>
      </c>
      <c r="H50" s="11">
        <f>[2]Activity_IMP!H50</f>
        <v>52.347079605515361</v>
      </c>
      <c r="I50" s="11">
        <f>[2]Activity_IMP!I50</f>
        <v>167.874922821491</v>
      </c>
      <c r="J50" s="11">
        <f>[2]Activity_IMP!J50</f>
        <v>197.67477172978991</v>
      </c>
      <c r="K50" s="11">
        <f>[2]Activity_IMP!K50</f>
        <v>1088.7604539013359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9.0000535653990493E-2</v>
      </c>
      <c r="S50" s="3">
        <f t="shared" si="65"/>
        <v>43.727026930375843</v>
      </c>
      <c r="T50" s="3">
        <f t="shared" si="65"/>
        <v>52.347079605515368</v>
      </c>
      <c r="U50" s="3">
        <f t="shared" si="65"/>
        <v>167.874922821491</v>
      </c>
      <c r="V50" s="3">
        <f t="shared" si="65"/>
        <v>197.67477172978991</v>
      </c>
      <c r="W50" s="3">
        <f t="shared" si="65"/>
        <v>1088.7604539013359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7.5000446378325407E-4</v>
      </c>
      <c r="S51" s="6">
        <f t="shared" si="66"/>
        <v>0.36439189108646536</v>
      </c>
      <c r="T51" s="6">
        <f t="shared" si="66"/>
        <v>0.43622566337929475</v>
      </c>
      <c r="U51" s="6">
        <f t="shared" si="66"/>
        <v>1.3989576901790917</v>
      </c>
      <c r="V51" s="6">
        <f t="shared" si="66"/>
        <v>1.6472897644149158</v>
      </c>
      <c r="W51" s="6">
        <f t="shared" si="66"/>
        <v>9.0730037825111332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4.6147564877815839</v>
      </c>
      <c r="E53" s="11">
        <f>[2]Activity_IMP!E53</f>
        <v>110.33283711312259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36.477854541044856</v>
      </c>
      <c r="Q53" s="3">
        <f t="shared" ref="Q53" si="68">SUMIF($B:$B,"*L2G*",E:E)/35.17</f>
        <v>92.476286404939088</v>
      </c>
      <c r="R53" s="3">
        <f>SUMIF($B:$B,"*L2G*",F:F)/35.17</f>
        <v>67.453917136071951</v>
      </c>
      <c r="S53" s="3">
        <f t="shared" ref="S53" si="69">SUMIF($B:$B,"*L2G*",G:G)/35.17</f>
        <v>107.38994097541119</v>
      </c>
      <c r="T53" s="3">
        <f t="shared" ref="T53" si="70">SUMIF($B:$B,"*L2G*",H:H)/35.17</f>
        <v>108.41137278207381</v>
      </c>
      <c r="U53" s="3">
        <f t="shared" ref="U53" si="71">SUMIF($B:$B,"*L2G*",I:I)/35.17</f>
        <v>116.04803803134637</v>
      </c>
      <c r="V53" s="3">
        <f t="shared" ref="V53" si="72">SUMIF($B:$B,"*L2G*",J:J)/35.17</f>
        <v>116.6772496130851</v>
      </c>
      <c r="W53" s="3">
        <f t="shared" ref="W53" si="73">SUMIF($B:$B,"*L2G*",K:K)/35.17</f>
        <v>177.35480880571805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42.445220348839932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188.80005116915689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138856.21679348749</v>
      </c>
      <c r="D59" s="11">
        <f>[2]Activity_IMP!D59</f>
        <v>124279.20170033351</v>
      </c>
      <c r="E59" s="11">
        <f>[2]Activity_IMP!E59</f>
        <v>125972.5416395577</v>
      </c>
      <c r="F59" s="11">
        <f>[2]Activity_IMP!F59</f>
        <v>127701.55391199869</v>
      </c>
      <c r="G59" s="11">
        <f>[2]Activity_IMP!G59</f>
        <v>105355.4328113512</v>
      </c>
      <c r="H59" s="11">
        <f>[2]Activity_IMP!H59</f>
        <v>83334.712870800387</v>
      </c>
      <c r="I59" s="11">
        <f>[2]Activity_IMP!I59</f>
        <v>72544.813425474626</v>
      </c>
      <c r="J59" s="11">
        <f>[2]Activity_IMP!J59</f>
        <v>83343.714430075313</v>
      </c>
      <c r="K59" s="11">
        <f>[2]Activity_IMP!K59</f>
        <v>86756.903484154653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3651.799532905321</v>
      </c>
      <c r="D60" s="11">
        <f>[2]Activity_IMP!D60</f>
        <v>3260.1214637726021</v>
      </c>
      <c r="E60" s="11">
        <f>[2]Activity_IMP!E60</f>
        <v>2907.074999759544</v>
      </c>
      <c r="F60" s="11">
        <f>[2]Activity_IMP!F60</f>
        <v>3358.441456176794</v>
      </c>
      <c r="G60" s="11">
        <f>[2]Activity_IMP!G60</f>
        <v>2770.7576168644032</v>
      </c>
      <c r="H60" s="11">
        <f>[2]Activity_IMP!H60</f>
        <v>2191.8851353510609</v>
      </c>
      <c r="I60" s="11">
        <f>[2]Activity_IMP!I60</f>
        <v>1908.2628253643779</v>
      </c>
      <c r="J60" s="11">
        <f>[2]Activity_IMP!J60</f>
        <v>2191.8682825630472</v>
      </c>
      <c r="K60" s="11">
        <f>[2]Activity_IMP!K60</f>
        <v>2281.9168213262319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654.40247629663349</v>
      </c>
      <c r="D61" s="11">
        <f>[2]Activity_IMP!D61</f>
        <v>584.21376630805014</v>
      </c>
      <c r="E61" s="11">
        <f>[2]Activity_IMP!E61</f>
        <v>520.94783995691023</v>
      </c>
      <c r="F61" s="11">
        <f>[2]Activity_IMP!F61</f>
        <v>601.83270894688144</v>
      </c>
      <c r="G61" s="11">
        <f>[2]Activity_IMP!G61</f>
        <v>496.51976494210089</v>
      </c>
      <c r="H61" s="11">
        <f>[2]Activity_IMP!H61</f>
        <v>392.78581625490989</v>
      </c>
      <c r="I61" s="11">
        <f>[2]Activity_IMP!I61</f>
        <v>341.96069830529638</v>
      </c>
      <c r="J61" s="11">
        <f>[2]Activity_IMP!J61</f>
        <v>392.78279623529812</v>
      </c>
      <c r="K61" s="11">
        <f>[2]Activity_IMP!K61</f>
        <v>408.9194943816608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215.30251517782179</v>
      </c>
      <c r="D62" s="11">
        <f>[2]Activity_IMP!D62</f>
        <v>0</v>
      </c>
      <c r="E62" s="11">
        <f>[2]Activity_IMP!E62</f>
        <v>0</v>
      </c>
      <c r="F62" s="11">
        <f>[2]Activity_IMP!F62</f>
        <v>369.49989999999991</v>
      </c>
      <c r="G62" s="11">
        <f>[2]Activity_IMP!G62</f>
        <v>468.99929999999989</v>
      </c>
      <c r="H62" s="11">
        <f>[2]Activity_IMP!H62</f>
        <v>555.41639999999995</v>
      </c>
      <c r="I62" s="11">
        <f>[2]Activity_IMP!I62</f>
        <v>641.83350000000007</v>
      </c>
      <c r="J62" s="11">
        <f>[2]Activity_IMP!J62</f>
        <v>728.25252499999999</v>
      </c>
      <c r="K62" s="11">
        <f>[2]Activity_IMP!K62</f>
        <v>814.67154999999991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509.07035892189498</v>
      </c>
      <c r="H63" s="11">
        <f>[2]Activity_IMP!H63</f>
        <v>566.17169323609824</v>
      </c>
      <c r="I63" s="11">
        <f>[2]Activity_IMP!I63</f>
        <v>0</v>
      </c>
      <c r="J63" s="11">
        <f>[2]Activity_IMP!J63</f>
        <v>0</v>
      </c>
      <c r="K63" s="11">
        <f>[2]Activity_IMP!K63</f>
        <v>3.9595859506745792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87.389484822178503</v>
      </c>
      <c r="D64" s="11">
        <f>[2]Activity_IMP!D64</f>
        <v>76.49492356026127</v>
      </c>
      <c r="E64" s="11">
        <f>[2]Activity_IMP!E64</f>
        <v>0</v>
      </c>
      <c r="F64" s="11">
        <f>[2]Activity_IMP!F64</f>
        <v>80.369271647077085</v>
      </c>
      <c r="G64" s="11">
        <f>[2]Activity_IMP!G64</f>
        <v>152.73932609378451</v>
      </c>
      <c r="H64" s="11">
        <f>[2]Activity_IMP!H64</f>
        <v>52.452964912706342</v>
      </c>
      <c r="I64" s="11">
        <f>[2]Activity_IMP!I64</f>
        <v>45.665733759825002</v>
      </c>
      <c r="J64" s="11">
        <f>[2]Activity_IMP!J64</f>
        <v>52.452561616619263</v>
      </c>
      <c r="K64" s="11">
        <f>[2]Activity_IMP!K64</f>
        <v>54.607470543190047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1191.065065634144</v>
      </c>
      <c r="E65" s="11">
        <f>[2]Activity_IMP!E65</f>
        <v>3087.815787853091</v>
      </c>
      <c r="F65" s="11">
        <f>[2]Activity_IMP!F65</f>
        <v>2049.3421314103748</v>
      </c>
      <c r="G65" s="11">
        <f>[2]Activity_IMP!G65</f>
        <v>2935.821144551614</v>
      </c>
      <c r="H65" s="11">
        <f>[2]Activity_IMP!H65</f>
        <v>3046.7875854995218</v>
      </c>
      <c r="I65" s="11">
        <f>[2]Activity_IMP!I65</f>
        <v>3272.6016886315751</v>
      </c>
      <c r="J65" s="11">
        <f>[2]Activity_IMP!J65</f>
        <v>3186.8732712217488</v>
      </c>
      <c r="K65" s="11">
        <f>[2]Activity_IMP!K65</f>
        <v>3038.9930299932039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91.861078574403507</v>
      </c>
      <c r="E66" s="11">
        <f>[2]Activity_IMP!E66</f>
        <v>164.57520500861699</v>
      </c>
      <c r="F66" s="11">
        <f>[2]Activity_IMP!F66</f>
        <v>323.01213426527602</v>
      </c>
      <c r="G66" s="11">
        <f>[2]Activity_IMP!G66</f>
        <v>841.08307955359783</v>
      </c>
      <c r="H66" s="11">
        <f>[2]Activity_IMP!H66</f>
        <v>766.0403952460141</v>
      </c>
      <c r="I66" s="11">
        <f>[2]Activity_IMP!I66</f>
        <v>808.80780893087638</v>
      </c>
      <c r="J66" s="11">
        <f>[2]Activity_IMP!J66</f>
        <v>916.66559767045453</v>
      </c>
      <c r="K66" s="11">
        <f>[2]Activity_IMP!K66</f>
        <v>3198.5755957039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5810.8728000000001</v>
      </c>
      <c r="G2">
        <f>[5]Output!G2</f>
        <v>0</v>
      </c>
      <c r="H2">
        <f>[5]Output!H2</f>
        <v>0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26.307061000000004</v>
      </c>
      <c r="R2" s="14">
        <f t="shared" si="1"/>
        <v>23.359879000000031</v>
      </c>
      <c r="S2" s="14">
        <f t="shared" si="1"/>
        <v>23.450933881399955</v>
      </c>
      <c r="T2" s="14">
        <f t="shared" si="1"/>
        <v>21.973795686281452</v>
      </c>
      <c r="U2" s="14">
        <f t="shared" si="1"/>
        <v>19.114437195673702</v>
      </c>
      <c r="V2" s="14">
        <f t="shared" si="1"/>
        <v>17.700948543693325</v>
      </c>
      <c r="W2" s="14">
        <f t="shared" si="1"/>
        <v>16.855954695900628</v>
      </c>
      <c r="X2" s="14">
        <f t="shared" si="1"/>
        <v>12.523427551142913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-1.471607489715403</v>
      </c>
      <c r="AO2" s="13">
        <f t="shared" ref="AO2:AO12" si="5">1-AD2/R2</f>
        <v>-1.5239428252175418</v>
      </c>
    </row>
    <row r="3" spans="1:41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385.97119999999899</v>
      </c>
      <c r="G3">
        <f>[5]Output!G3</f>
        <v>5887.0020000000004</v>
      </c>
      <c r="H3">
        <f>[5]Output!H3</f>
        <v>5260.7398000000012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6.8122720000000161</v>
      </c>
      <c r="S3" s="14">
        <f t="shared" si="6"/>
        <v>6.9579245999999833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5.0934923485975272</v>
      </c>
      <c r="X3" s="14">
        <f t="shared" si="6"/>
        <v>4.5981447067898866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4.4038171354010558E-7</v>
      </c>
    </row>
    <row r="4" spans="1:41">
      <c r="A4" s="2">
        <f>[5]Output!A4</f>
        <v>2</v>
      </c>
      <c r="B4" s="2" t="str">
        <f>[5]Output!B4</f>
        <v>UPS_LOC_HOIL_3</v>
      </c>
      <c r="C4" s="2" t="str">
        <f>[5]Output!C4</f>
        <v>MIN_OIL_HOIL</v>
      </c>
      <c r="D4">
        <f>[5]Output!D4</f>
        <v>0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331.91219999999879</v>
      </c>
      <c r="I4">
        <f>[5]Output!I4</f>
        <v>5313.0190000000002</v>
      </c>
      <c r="J4">
        <f>[5]Output!J4</f>
        <v>2044.210800000001</v>
      </c>
      <c r="K4">
        <f>[5]Output!K4</f>
        <v>0</v>
      </c>
      <c r="L4">
        <f>[5]Output!L4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39.000935000000005</v>
      </c>
      <c r="R4" s="14">
        <f t="shared" si="7"/>
        <v>34.347166999999999</v>
      </c>
      <c r="S4" s="14">
        <f t="shared" si="7"/>
        <v>28.86276624244995</v>
      </c>
      <c r="T4" s="14">
        <f t="shared" si="7"/>
        <v>23.129902387642126</v>
      </c>
      <c r="U4" s="14">
        <f t="shared" si="7"/>
        <v>17.007015500706931</v>
      </c>
      <c r="V4" s="14">
        <f t="shared" si="7"/>
        <v>14.071098734802792</v>
      </c>
      <c r="W4" s="14">
        <f t="shared" si="7"/>
        <v>12.564448416437402</v>
      </c>
      <c r="X4" s="14">
        <f t="shared" si="7"/>
        <v>7.9252828443530268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[5]Output!A5</f>
        <v>3</v>
      </c>
      <c r="B5" s="2" t="str">
        <f>[5]Output!B5</f>
        <v>UPS_GRO_HOIL_1</v>
      </c>
      <c r="C5" s="2" t="str">
        <f>[5]Output!C5</f>
        <v>MIN_OIL_HOIL</v>
      </c>
      <c r="D5">
        <f>[5]Output!D5</f>
        <v>0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3003.1572000000001</v>
      </c>
      <c r="K5">
        <f>[5]Output!K5</f>
        <v>4795</v>
      </c>
      <c r="L5">
        <f>[5]Output!L5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-17.799559999999989</v>
      </c>
      <c r="S5" s="14">
        <f t="shared" si="8"/>
        <v>-12.36975696104998</v>
      </c>
      <c r="T5" s="14">
        <f t="shared" si="8"/>
        <v>-7.3041797013606722</v>
      </c>
      <c r="U5" s="14">
        <f t="shared" si="8"/>
        <v>-3.733247305033228</v>
      </c>
      <c r="V5" s="14">
        <f t="shared" si="8"/>
        <v>-1.918786191109471</v>
      </c>
      <c r="W5" s="14">
        <f t="shared" si="8"/>
        <v>-0.80198606913430237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[5]Output!A6</f>
        <v>4</v>
      </c>
      <c r="B6" s="2" t="str">
        <f>[5]Output!B6</f>
        <v>UPS_GRO_HOIL_2</v>
      </c>
      <c r="C6" s="2" t="str">
        <f>[5]Output!C6</f>
        <v>MIN_OIL_HOIL</v>
      </c>
      <c r="D6">
        <f>[5]Output!D6</f>
        <v>0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21.602275999999986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11.351183806726386</v>
      </c>
      <c r="T6" s="14">
        <f t="shared" si="9"/>
        <v>10.909551368421052</v>
      </c>
      <c r="U6" s="14">
        <f t="shared" si="9"/>
        <v>10.89045414634146</v>
      </c>
      <c r="V6" s="14">
        <f t="shared" si="9"/>
        <v>11.043304193172794</v>
      </c>
      <c r="W6" s="14">
        <f t="shared" si="9"/>
        <v>11.031744694898329</v>
      </c>
      <c r="X6" s="14">
        <f t="shared" si="9"/>
        <v>11.108281999999999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8.3900094601142339E-2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[5]Output!A7</f>
        <v>5</v>
      </c>
      <c r="B7" s="2" t="str">
        <f>[5]Output!B7</f>
        <v>UPS_GRO_HOIL_3</v>
      </c>
      <c r="C7" s="2" t="str">
        <f>[5]Output!C7</f>
        <v>MIN_OIL_HOIL</v>
      </c>
      <c r="D7">
        <f>[5]Output!D7</f>
        <v>0</v>
      </c>
      <c r="E7">
        <f>[5]Output!E7</f>
        <v>0</v>
      </c>
      <c r="F7">
        <f>[5]Output!F7</f>
        <v>0</v>
      </c>
      <c r="G7">
        <f>[5]Output!G7</f>
        <v>0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[5]Output!A8</f>
        <v>6</v>
      </c>
      <c r="B8" s="2" t="str">
        <f>[5]Output!B8</f>
        <v>UPS_LOC_HSAN_1</v>
      </c>
      <c r="C8" s="2" t="str">
        <f>[5]Output!C8</f>
        <v>MIN_OIL_OBI</v>
      </c>
      <c r="D8">
        <f>[5]Output!D8</f>
        <v>95.660000000000011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0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9.9362934117711781</v>
      </c>
      <c r="T8" s="14">
        <f t="shared" si="12"/>
        <v>7.8205350000000005</v>
      </c>
      <c r="U8" s="14">
        <f t="shared" si="12"/>
        <v>7.8996674999999987</v>
      </c>
      <c r="V8" s="14">
        <f t="shared" si="12"/>
        <v>8.136726855252709</v>
      </c>
      <c r="W8" s="14">
        <f t="shared" si="12"/>
        <v>8.137444015005034</v>
      </c>
      <c r="X8" s="14">
        <f t="shared" si="12"/>
        <v>8.657331000000001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[5]Output!A9</f>
        <v>7</v>
      </c>
      <c r="B9" s="2" t="str">
        <f>[5]Output!B9</f>
        <v>UPS_LOC_HSAN_2</v>
      </c>
      <c r="C9" s="2" t="str">
        <f>[5]Output!C9</f>
        <v>MIN_OIL_OBI</v>
      </c>
      <c r="D9">
        <f>[5]Output!D9</f>
        <v>95.660000000000011</v>
      </c>
      <c r="E9">
        <f>[5]Output!E9</f>
        <v>0</v>
      </c>
      <c r="F9">
        <f>[5]Output!F9</f>
        <v>0</v>
      </c>
      <c r="G9">
        <f>[5]Output!G9</f>
        <v>0</v>
      </c>
      <c r="H9">
        <f>[5]Output!H9</f>
        <v>0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189</v>
      </c>
      <c r="P9" s="14">
        <f>-SUMIF($B:$B,"*EXP_GAS*",D:D)/1000</f>
        <v>-8.1813240000000018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-5.1247086050447894</v>
      </c>
      <c r="T9" s="14">
        <f t="shared" si="13"/>
        <v>-2.4696426315789473</v>
      </c>
      <c r="U9" s="14">
        <f t="shared" si="13"/>
        <v>-1.734073353658536</v>
      </c>
      <c r="V9" s="14">
        <f t="shared" si="13"/>
        <v>-1.1095536620799151</v>
      </c>
      <c r="W9" s="14">
        <f t="shared" si="13"/>
        <v>-0.51941132010670421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[5]Output!A10</f>
        <v>8</v>
      </c>
      <c r="B10" s="2" t="str">
        <f>[5]Output!B10</f>
        <v>UPS_LOC_HSAN_3</v>
      </c>
      <c r="C10" s="2" t="str">
        <f>[5]Output!C10</f>
        <v>MIN_OIL_OBI</v>
      </c>
      <c r="D10">
        <f>[5]Output!D10</f>
        <v>47.830000000000013</v>
      </c>
      <c r="E10">
        <f>[5]Output!E10</f>
        <v>0</v>
      </c>
      <c r="F10">
        <f>[5]Output!F10</f>
        <v>0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4.8565483394042559</v>
      </c>
      <c r="V10" s="14">
        <f t="shared" si="14"/>
        <v>4.6194738177747148</v>
      </c>
      <c r="W10" s="14">
        <f t="shared" si="14"/>
        <v>4.3526369098775524</v>
      </c>
      <c r="X10" s="14">
        <f t="shared" si="14"/>
        <v>4.125195962128319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-5.2581374783696289E-2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[5]Output!A11</f>
        <v>9</v>
      </c>
      <c r="B11" s="2" t="str">
        <f>[5]Output!B11</f>
        <v>UPS_REC_HSAN_1</v>
      </c>
      <c r="C11" s="2" t="str">
        <f>[5]Output!C11</f>
        <v>MIN_OIL_OBI</v>
      </c>
      <c r="D11">
        <f>[5]Output!D11</f>
        <v>0</v>
      </c>
      <c r="E11">
        <f>[5]Output!E11</f>
        <v>0</v>
      </c>
      <c r="F11">
        <f>[5]Output!F11</f>
        <v>3.0000000169820851E-3</v>
      </c>
      <c r="G11">
        <f>[5]Output!G11</f>
        <v>194.50559999998299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2.5354079999999999</v>
      </c>
      <c r="V11" s="14">
        <f t="shared" si="15"/>
        <v>2.2054880000000003</v>
      </c>
      <c r="W11" s="14">
        <f t="shared" si="15"/>
        <v>1.923837</v>
      </c>
      <c r="X11" s="14">
        <f t="shared" si="15"/>
        <v>1.5307426941283175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[5]Output!A12</f>
        <v>10</v>
      </c>
      <c r="B12" s="2" t="str">
        <f>[5]Output!B12</f>
        <v>UPS_REC_HSAN_2</v>
      </c>
      <c r="C12" s="2" t="str">
        <f>[5]Output!C12</f>
        <v>MIN_OIL_OBI</v>
      </c>
      <c r="D12">
        <f>[5]Output!D12</f>
        <v>0</v>
      </c>
      <c r="E12">
        <f>[5]Output!E12</f>
        <v>0</v>
      </c>
      <c r="F12">
        <f>[5]Output!F12</f>
        <v>0</v>
      </c>
      <c r="G12">
        <f>[5]Output!G12</f>
        <v>194.5086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2.4793999080000009</v>
      </c>
      <c r="V12" s="14">
        <f t="shared" si="16"/>
        <v>2.5189417228953506</v>
      </c>
      <c r="W12" s="14">
        <f t="shared" si="16"/>
        <v>2.4793999080000009</v>
      </c>
      <c r="X12" s="14">
        <f t="shared" si="16"/>
        <v>2.5944532680000005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[5]Output!A13</f>
        <v>11</v>
      </c>
      <c r="B13" s="2" t="str">
        <f>[5]Output!B13</f>
        <v>UPS_REC_HSAN_3</v>
      </c>
      <c r="C13" s="2" t="str">
        <f>[5]Output!C13</f>
        <v>MIN_OIL_OBI</v>
      </c>
      <c r="D13">
        <f>[5]Output!D13</f>
        <v>0</v>
      </c>
      <c r="E13">
        <f>[5]Output!E13</f>
        <v>0</v>
      </c>
      <c r="F13">
        <f>[5]Output!F13</f>
        <v>0</v>
      </c>
      <c r="G13">
        <f>[5]Output!G13</f>
        <v>97.254400000000004</v>
      </c>
      <c r="H13">
        <f>[5]Output!H13</f>
        <v>0</v>
      </c>
      <c r="I13">
        <f>[5]Output!I13</f>
        <v>0</v>
      </c>
      <c r="J13">
        <f>[5]Output!J13</f>
        <v>0</v>
      </c>
      <c r="K13">
        <f>[5]Output!K13</f>
        <v>0</v>
      </c>
      <c r="L13">
        <f>[5]Output!L13</f>
        <v>0</v>
      </c>
      <c r="O13" t="s">
        <v>192</v>
      </c>
      <c r="P13" s="14">
        <f>-(SUMIF($B:$B,"*EXP_COA*",D:D))/1000</f>
        <v>-0.93179000000000023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-0.15825956859574469</v>
      </c>
      <c r="V13" s="14">
        <f t="shared" si="17"/>
        <v>-0.10495590512063631</v>
      </c>
      <c r="W13" s="14">
        <f t="shared" si="17"/>
        <v>-5.0599998122448989E-2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[5]Output!A14</f>
        <v>12</v>
      </c>
      <c r="B14" s="2" t="str">
        <f>[5]Output!B14</f>
        <v>UPS_LOC_NGA_1</v>
      </c>
      <c r="C14" s="2" t="str">
        <f>[5]Output!C14</f>
        <v>MIN_GAS_NGA</v>
      </c>
      <c r="D14">
        <f>[5]Output!D14</f>
        <v>3335.857</v>
      </c>
      <c r="E14">
        <f>[5]Output!E14</f>
        <v>3335.857</v>
      </c>
      <c r="F14">
        <f>[5]Output!F14</f>
        <v>3335.857</v>
      </c>
      <c r="G14">
        <f>[5]Output!G14</f>
        <v>3335.8289999999988</v>
      </c>
      <c r="H14">
        <f>[5]Output!H14</f>
        <v>0</v>
      </c>
      <c r="I14">
        <f>[5]Output!I14</f>
        <v>0</v>
      </c>
      <c r="J14">
        <f>[5]Output!J14</f>
        <v>0</v>
      </c>
      <c r="K14">
        <f>[5]Output!K14</f>
        <v>0</v>
      </c>
      <c r="L14">
        <f>[5]Output!L14</f>
        <v>0</v>
      </c>
      <c r="O14" s="2" t="s">
        <v>43</v>
      </c>
      <c r="P14" s="14">
        <f>(SUMIF($B:$B,"*UPS_BIO*POT",D:D))/1000+(SUMIF($B:$B,"*IMP_BIO*",D:D))/1000</f>
        <v>5.7134919999999996</v>
      </c>
      <c r="Q14" s="14">
        <f t="shared" ref="Q14:X14" si="18">(SUMIF($B:$B,"*UPS_BIO*POT",E:E))/1000+(SUMIF($B:$B,"*IMP_BIO*",E:E))/1000</f>
        <v>6.3092430000000004</v>
      </c>
      <c r="R14" s="14">
        <f t="shared" si="18"/>
        <v>7.059634</v>
      </c>
      <c r="S14" s="14">
        <f t="shared" si="18"/>
        <v>7.4792786722906994</v>
      </c>
      <c r="T14" s="14">
        <f t="shared" si="18"/>
        <v>7.0810148222901734</v>
      </c>
      <c r="U14" s="14">
        <f t="shared" si="18"/>
        <v>6.4958738412214272</v>
      </c>
      <c r="V14" s="14">
        <f t="shared" si="18"/>
        <v>5.5676108126779118</v>
      </c>
      <c r="W14" s="14">
        <f t="shared" si="18"/>
        <v>5.8216018076500315</v>
      </c>
      <c r="X14" s="14">
        <f t="shared" si="18"/>
        <v>5.9368386074823505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[5]Output!A15</f>
        <v>13</v>
      </c>
      <c r="B15" s="2" t="str">
        <f>[5]Output!B15</f>
        <v>UPS_LOC_NGA_2</v>
      </c>
      <c r="C15" s="2" t="str">
        <f>[5]Output!C15</f>
        <v>MIN_GAS_NGA</v>
      </c>
      <c r="D15">
        <f>[5]Output!D15</f>
        <v>3558.2469999999989</v>
      </c>
      <c r="E15">
        <f>[5]Output!E15</f>
        <v>3558.2469999999989</v>
      </c>
      <c r="F15">
        <f>[5]Output!F15</f>
        <v>3558.2469999999989</v>
      </c>
      <c r="G15">
        <f>[5]Output!G15</f>
        <v>1630.2429999999999</v>
      </c>
      <c r="H15">
        <f>[5]Output!H15</f>
        <v>3557.1449999999991</v>
      </c>
      <c r="I15">
        <f>[5]Output!I15</f>
        <v>1929.070999999999</v>
      </c>
      <c r="J15">
        <f>[5]Output!J15</f>
        <v>0</v>
      </c>
      <c r="K15">
        <f>[5]Output!K15</f>
        <v>0</v>
      </c>
      <c r="L15">
        <f>[5]Output!L15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2.2539970233455731</v>
      </c>
      <c r="T15" s="14">
        <f t="shared" si="20"/>
        <v>2.344757290200286</v>
      </c>
      <c r="U15" s="14">
        <f t="shared" si="20"/>
        <v>1.996645728813246</v>
      </c>
      <c r="V15" s="14">
        <f t="shared" si="20"/>
        <v>1.6352493883240591</v>
      </c>
      <c r="W15" s="14">
        <f t="shared" si="20"/>
        <v>1.333302654463673</v>
      </c>
      <c r="X15" s="14">
        <f t="shared" si="20"/>
        <v>1.261225709519292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[5]Output!A16</f>
        <v>14</v>
      </c>
      <c r="B16" s="2" t="str">
        <f>[5]Output!B16</f>
        <v>UPS_LOC_NGA_3</v>
      </c>
      <c r="C16" s="2" t="str">
        <f>[5]Output!C16</f>
        <v>MIN_GAS_NGA</v>
      </c>
      <c r="D16">
        <f>[5]Output!D16</f>
        <v>2001.5139999999999</v>
      </c>
      <c r="E16">
        <f>[5]Output!E16</f>
        <v>2001.5139999999999</v>
      </c>
      <c r="F16">
        <f>[5]Output!F16</f>
        <v>799.54199999999946</v>
      </c>
      <c r="G16">
        <f>[5]Output!G16</f>
        <v>1573.527000000001</v>
      </c>
      <c r="H16">
        <f>[5]Output!H16</f>
        <v>2001.5139999999999</v>
      </c>
      <c r="I16">
        <f>[5]Output!I16</f>
        <v>2001.5139999999999</v>
      </c>
      <c r="J16">
        <f>[5]Output!J16</f>
        <v>2001.5139999999999</v>
      </c>
      <c r="K16">
        <f>[5]Output!K16</f>
        <v>962.76100000000042</v>
      </c>
      <c r="L16">
        <f>[5]Output!L16</f>
        <v>0</v>
      </c>
      <c r="O16" s="2" t="s">
        <v>45</v>
      </c>
      <c r="P16" s="14">
        <f>(SUMIF($B:$B,"*GEO*",D:D))/1000</f>
        <v>0.23213411416463239</v>
      </c>
      <c r="Q16" s="14">
        <f t="shared" ref="Q16:X16" si="21">(SUMIF($B:$B,"*GEO*",E:E))/1000</f>
        <v>0.27114421434283792</v>
      </c>
      <c r="R16" s="14">
        <f t="shared" si="21"/>
        <v>0.24638992813682112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[5]Output!A17</f>
        <v>15</v>
      </c>
      <c r="B17" s="2" t="str">
        <f>[5]Output!B17</f>
        <v>UPS_GRO_NGA_1</v>
      </c>
      <c r="C17" s="2" t="str">
        <f>[5]Output!C17</f>
        <v>MIN_GAS_NGA</v>
      </c>
      <c r="D17" s="37">
        <f>[5]Output!D17</f>
        <v>735.28499999999997</v>
      </c>
      <c r="E17" s="37">
        <f>[5]Output!E17</f>
        <v>418.49599999999958</v>
      </c>
      <c r="F17" s="37">
        <f>[5]Output!F17</f>
        <v>0</v>
      </c>
      <c r="G17" s="37">
        <f>[5]Output!G17</f>
        <v>0</v>
      </c>
      <c r="H17">
        <f>[5]Output!H17</f>
        <v>0</v>
      </c>
      <c r="I17">
        <f>[5]Output!I17</f>
        <v>735.28499999999997</v>
      </c>
      <c r="J17">
        <f>[5]Output!J17</f>
        <v>735.28499999999997</v>
      </c>
      <c r="K17">
        <f>[5]Output!K17</f>
        <v>735.28499999999997</v>
      </c>
      <c r="L17">
        <f>[5]Output!L17</f>
        <v>735.28499999999997</v>
      </c>
      <c r="M17" s="38"/>
      <c r="O17" s="2" t="s">
        <v>46</v>
      </c>
      <c r="P17" s="14">
        <f>(SUMIF($B:$B,"*SOL*",D:D))/1000</f>
        <v>0.42589088583536761</v>
      </c>
      <c r="Q17" s="14">
        <f t="shared" ref="Q17:X17" si="22">(SUMIF($B:$B,"*SOL*",E:E))/1000</f>
        <v>0.9721477856571622</v>
      </c>
      <c r="R17" s="14">
        <f t="shared" si="22"/>
        <v>1.5101190718631785</v>
      </c>
      <c r="S17" s="14">
        <f t="shared" si="22"/>
        <v>2.5779344141264491</v>
      </c>
      <c r="T17" s="14">
        <f t="shared" si="22"/>
        <v>3.3058754559596184</v>
      </c>
      <c r="U17" s="14">
        <f t="shared" si="22"/>
        <v>3.6199516722638223</v>
      </c>
      <c r="V17" s="14">
        <f t="shared" si="22"/>
        <v>3.8441758876233378</v>
      </c>
      <c r="W17" s="14">
        <f t="shared" si="22"/>
        <v>3.8087098589380135</v>
      </c>
      <c r="X17" s="14">
        <f t="shared" si="22"/>
        <v>3.8196847375347498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[5]Output!A18</f>
        <v>16</v>
      </c>
      <c r="B18" s="2" t="str">
        <f>[5]Output!B18</f>
        <v>UPS_GRO_NGA_2</v>
      </c>
      <c r="C18" s="2" t="str">
        <f>[5]Output!C18</f>
        <v>MIN_GAS_NGA</v>
      </c>
      <c r="D18" s="37">
        <f>[5]Output!D18</f>
        <v>980.38100000000009</v>
      </c>
      <c r="E18" s="37">
        <f>[5]Output!E18</f>
        <v>0</v>
      </c>
      <c r="F18" s="37">
        <f>[5]Output!F18</f>
        <v>0</v>
      </c>
      <c r="G18" s="37">
        <f>[5]Output!G18</f>
        <v>0</v>
      </c>
      <c r="H18">
        <f>[5]Output!H18</f>
        <v>0</v>
      </c>
      <c r="I18">
        <f>[5]Output!I18</f>
        <v>58.990000000000009</v>
      </c>
      <c r="J18">
        <f>[5]Output!J18</f>
        <v>980.38100000000009</v>
      </c>
      <c r="K18">
        <f>[5]Output!K18</f>
        <v>980.38100000000009</v>
      </c>
      <c r="L18">
        <f>[5]Output!L18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3.4678456986953834</v>
      </c>
      <c r="T18" s="14">
        <f t="shared" si="23"/>
        <v>5.0981182644801697</v>
      </c>
      <c r="U18" s="14">
        <f t="shared" si="23"/>
        <v>6.2572957084209246</v>
      </c>
      <c r="V18" s="14">
        <f t="shared" si="23"/>
        <v>7.4284162966376046</v>
      </c>
      <c r="W18" s="14">
        <f t="shared" si="23"/>
        <v>8.290720286228348</v>
      </c>
      <c r="X18" s="14">
        <f t="shared" si="23"/>
        <v>9.3780373570628779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[5]Output!A19</f>
        <v>17</v>
      </c>
      <c r="B19" s="2" t="str">
        <f>[5]Output!B19</f>
        <v>UPS_GRO_NGA_3</v>
      </c>
      <c r="C19" s="2" t="str">
        <f>[5]Output!C19</f>
        <v>MIN_GAS_NGA</v>
      </c>
      <c r="D19" s="37">
        <f>[5]Output!D19</f>
        <v>727.94700000000137</v>
      </c>
      <c r="E19" s="37">
        <f>[5]Output!E19</f>
        <v>0</v>
      </c>
      <c r="F19" s="37">
        <f>[5]Output!F19</f>
        <v>0</v>
      </c>
      <c r="G19" s="37">
        <f>[5]Output!G19</f>
        <v>0</v>
      </c>
      <c r="H19">
        <f>[5]Output!H19</f>
        <v>0</v>
      </c>
      <c r="I19">
        <f>[5]Output!I19</f>
        <v>0</v>
      </c>
      <c r="J19">
        <f>[5]Output!J19</f>
        <v>298.95099999999991</v>
      </c>
      <c r="K19">
        <f>[5]Output!K19</f>
        <v>735.28499999999997</v>
      </c>
      <c r="L19">
        <f>[5]Output!L19</f>
        <v>735.28499999999997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3.5467689999999994</v>
      </c>
      <c r="S19" s="14">
        <f t="shared" si="24"/>
        <v>6.2757801128218329</v>
      </c>
      <c r="T19" s="14">
        <f t="shared" si="24"/>
        <v>8.6689937204397882</v>
      </c>
      <c r="U19" s="14">
        <f t="shared" si="24"/>
        <v>10.182247380684746</v>
      </c>
      <c r="V19" s="14">
        <f t="shared" si="24"/>
        <v>11.622592184260942</v>
      </c>
      <c r="W19" s="14">
        <f t="shared" si="24"/>
        <v>12.504430145166362</v>
      </c>
      <c r="X19" s="14">
        <f t="shared" si="24"/>
        <v>13.662722094597628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-5.2160149138580358E-4</v>
      </c>
    </row>
    <row r="20" spans="1:41">
      <c r="A20" s="2">
        <f>[5]Output!A20</f>
        <v>18</v>
      </c>
      <c r="B20" s="2" t="str">
        <f>[5]Output!B20</f>
        <v>UPS_LOC_BCO</v>
      </c>
      <c r="C20" s="2" t="str">
        <f>[5]Output!C20</f>
        <v>MIN_COA_BCO</v>
      </c>
      <c r="D20" s="37">
        <f>[5]Output!D20</f>
        <v>3638.04</v>
      </c>
      <c r="E20" s="37">
        <f>[5]Output!E20</f>
        <v>3443.5830000000001</v>
      </c>
      <c r="F20" s="37">
        <f>[5]Output!F20</f>
        <v>2430.2109999999998</v>
      </c>
      <c r="G20" s="37">
        <f>[5]Output!G20</f>
        <v>2187.19</v>
      </c>
      <c r="H20">
        <f>[5]Output!H20</f>
        <v>1968.471</v>
      </c>
      <c r="I20">
        <f>[5]Output!I20</f>
        <v>1771.624</v>
      </c>
      <c r="J20">
        <f>[5]Output!J20</f>
        <v>1594.461</v>
      </c>
      <c r="K20">
        <f>[5]Output!K20</f>
        <v>1435.0150000000001</v>
      </c>
      <c r="L20">
        <f>[5]Output!L20</f>
        <v>1291.5139999999999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9.7111572233692485</v>
      </c>
      <c r="R20" s="14">
        <f t="shared" si="26"/>
        <v>8.2937841071059193</v>
      </c>
      <c r="S20" s="14">
        <f t="shared" si="26"/>
        <v>8.9078233149094608</v>
      </c>
      <c r="T20" s="14">
        <f t="shared" si="26"/>
        <v>7.7561141733017429</v>
      </c>
      <c r="U20" s="14">
        <f t="shared" si="26"/>
        <v>6.6044050316940259</v>
      </c>
      <c r="V20" s="14">
        <f t="shared" si="26"/>
        <v>5.4526958900863054</v>
      </c>
      <c r="W20" s="14">
        <f t="shared" si="26"/>
        <v>4.3009867484785929</v>
      </c>
      <c r="X20" s="14">
        <f t="shared" si="26"/>
        <v>3.1492776068708759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4.1209117941806372E-2</v>
      </c>
      <c r="AO20" s="22">
        <f t="shared" si="25"/>
        <v>7.2175993415724671E-2</v>
      </c>
    </row>
    <row r="21" spans="1:41">
      <c r="A21" s="2">
        <f>[5]Output!A21</f>
        <v>19</v>
      </c>
      <c r="B21" s="2" t="str">
        <f>[5]Output!B21</f>
        <v>UPS_LOC_HCO</v>
      </c>
      <c r="C21" s="2" t="str">
        <f>[5]Output!C21</f>
        <v>MIN_COA_HCO</v>
      </c>
      <c r="D21" s="37">
        <f>[5]Output!D21</f>
        <v>3280.326</v>
      </c>
      <c r="E21" s="37">
        <f>[5]Output!E21</f>
        <v>2515.4349999999999</v>
      </c>
      <c r="F21" s="37">
        <f>[5]Output!F21</f>
        <v>1491.7660000000001</v>
      </c>
      <c r="G21" s="37">
        <f>[5]Output!G21</f>
        <v>1193.413</v>
      </c>
      <c r="H21">
        <f>[5]Output!H21</f>
        <v>954.73000000000013</v>
      </c>
      <c r="I21">
        <f>[5]Output!I21</f>
        <v>763.78399999999999</v>
      </c>
      <c r="J21">
        <f>[5]Output!J21</f>
        <v>611.02700000000004</v>
      </c>
      <c r="K21">
        <f>[5]Output!K21</f>
        <v>125.6691999999988</v>
      </c>
      <c r="L21">
        <f>[5]Output!L21</f>
        <v>0</v>
      </c>
      <c r="M21" s="38"/>
      <c r="O21" s="2" t="s">
        <v>146</v>
      </c>
      <c r="P21" s="14">
        <f>P19+P15+P14</f>
        <v>9.0103770000000001</v>
      </c>
      <c r="Q21" s="14">
        <f t="shared" ref="Q21:X21" si="27">Q19+Q15+Q14</f>
        <v>10.785545000000001</v>
      </c>
      <c r="R21" s="14">
        <f t="shared" si="27"/>
        <v>12.837413000000002</v>
      </c>
      <c r="S21" s="14">
        <f t="shared" si="27"/>
        <v>16.009055808458104</v>
      </c>
      <c r="T21" s="14">
        <f t="shared" si="27"/>
        <v>18.09476583293025</v>
      </c>
      <c r="U21" s="14">
        <f t="shared" si="27"/>
        <v>18.67476695071942</v>
      </c>
      <c r="V21" s="14">
        <f t="shared" si="27"/>
        <v>18.825452385262913</v>
      </c>
      <c r="W21" s="14">
        <f t="shared" si="27"/>
        <v>19.659334607280066</v>
      </c>
      <c r="X21" s="14">
        <f t="shared" si="27"/>
        <v>20.860786411599271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[5]Output!A22</f>
        <v>20</v>
      </c>
      <c r="B22" s="2" t="str">
        <f>[5]Output!B22</f>
        <v>UPS_DIS_HCO</v>
      </c>
      <c r="C22" s="2" t="str">
        <f>[5]Output!C22</f>
        <v>MIN_COA_HCO</v>
      </c>
      <c r="D22" s="37">
        <f>[5]Output!D22</f>
        <v>0</v>
      </c>
      <c r="E22" s="37">
        <f>[5]Output!E22</f>
        <v>0</v>
      </c>
      <c r="F22" s="37">
        <f>[5]Output!F22</f>
        <v>0</v>
      </c>
      <c r="G22" s="37">
        <f>[5]Output!G22</f>
        <v>0</v>
      </c>
      <c r="H22">
        <f>[5]Output!H22</f>
        <v>0</v>
      </c>
      <c r="I22">
        <f>[5]Output!I22</f>
        <v>0</v>
      </c>
      <c r="J22">
        <f>[5]Output!J22</f>
        <v>0</v>
      </c>
      <c r="K22">
        <f>[5]Output!K22</f>
        <v>363.15280000000121</v>
      </c>
      <c r="L22">
        <f>[5]Output!L22</f>
        <v>239.2286941283175</v>
      </c>
      <c r="M22" s="38"/>
      <c r="O22" s="2" t="s">
        <v>54</v>
      </c>
      <c r="P22" s="3">
        <f t="shared" ref="P22:X22" si="28">SUM(P2,P6,P10,P14,P15,P16,P17,P18,P20)</f>
        <v>81.062357625137906</v>
      </c>
      <c r="Q22" s="3">
        <f t="shared" si="28"/>
        <v>76.786854223369232</v>
      </c>
      <c r="R22" s="3">
        <f t="shared" si="28"/>
        <v>70.737659107105941</v>
      </c>
      <c r="S22" s="3">
        <f t="shared" si="28"/>
        <v>66.341547822160578</v>
      </c>
      <c r="T22" s="3">
        <f t="shared" si="28"/>
        <v>64.026276696934488</v>
      </c>
      <c r="U22" s="3">
        <f t="shared" si="28"/>
        <v>60.140611663832871</v>
      </c>
      <c r="V22" s="3">
        <f t="shared" si="28"/>
        <v>57.641874829990051</v>
      </c>
      <c r="W22" s="3">
        <f t="shared" si="28"/>
        <v>56.200657656435176</v>
      </c>
      <c r="X22" s="3">
        <f t="shared" si="28"/>
        <v>51.766969531741381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[5]Output!A23</f>
        <v>21</v>
      </c>
      <c r="B23" s="2" t="str">
        <f>[5]Output!B23</f>
        <v>UPS_NUC_LWR_UOX_EXS</v>
      </c>
      <c r="C23" s="2" t="str">
        <f>[5]Output!C23</f>
        <v>UPS_NUC_HET_LWR_UOX</v>
      </c>
      <c r="D23" s="37">
        <f>[5]Output!D23</f>
        <v>10579.161625137929</v>
      </c>
      <c r="E23" s="37">
        <f>[5]Output!E23</f>
        <v>9711.1572233692477</v>
      </c>
      <c r="F23" s="37">
        <f>[5]Output!F23</f>
        <v>8293.7841071059192</v>
      </c>
      <c r="G23" s="37">
        <f>[5]Output!G23</f>
        <v>8907.8233149094613</v>
      </c>
      <c r="H23">
        <f>[5]Output!H23</f>
        <v>7756.114173301743</v>
      </c>
      <c r="I23">
        <f>[5]Output!I23</f>
        <v>6604.4050316940256</v>
      </c>
      <c r="J23">
        <f>[5]Output!J23</f>
        <v>5452.6958900863056</v>
      </c>
      <c r="K23">
        <f>[5]Output!K23</f>
        <v>4300.9867484785927</v>
      </c>
      <c r="L23">
        <f>[5]Output!L23</f>
        <v>3149.2776068708758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[5]Output!A24</f>
        <v>22</v>
      </c>
      <c r="B24" s="2" t="str">
        <f>[5]Output!B24</f>
        <v>UPS_RES_OIL_ADD</v>
      </c>
      <c r="C24" s="2" t="str">
        <f>[5]Output!C24</f>
        <v>MIN_OIL_ADD</v>
      </c>
      <c r="D24" s="37">
        <f>[5]Output!D24</f>
        <v>467.89000000000038</v>
      </c>
      <c r="E24" s="37">
        <f>[5]Output!E24</f>
        <v>635.72400000000016</v>
      </c>
      <c r="F24" s="37">
        <f>[5]Output!F24</f>
        <v>615.42500000000018</v>
      </c>
      <c r="G24" s="37">
        <f>[5]Output!G24</f>
        <v>584.65399999999966</v>
      </c>
      <c r="H24">
        <f>[5]Output!H24</f>
        <v>555.42100000000016</v>
      </c>
      <c r="I24">
        <f>[5]Output!I24</f>
        <v>527.64999999999964</v>
      </c>
      <c r="J24">
        <f>[5]Output!J24</f>
        <v>501.26799999999992</v>
      </c>
      <c r="K24">
        <f>[5]Output!K24</f>
        <v>298.4923485975271</v>
      </c>
      <c r="L24">
        <f>[5]Output!L24</f>
        <v>42.894706789886222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[5]Output!A25</f>
        <v>23</v>
      </c>
      <c r="B25" s="2" t="str">
        <f>[5]Output!B25</f>
        <v>UPS_BIO_CRP_STC_POT</v>
      </c>
      <c r="C25" s="2" t="str">
        <f>[5]Output!C25</f>
        <v>RNW_POT_BIO_CRP_STC</v>
      </c>
      <c r="D25" s="37">
        <f>[5]Output!D25</f>
        <v>172.7</v>
      </c>
      <c r="E25" s="37">
        <f>[5]Output!E25</f>
        <v>2.783489610505621</v>
      </c>
      <c r="F25" s="37">
        <f>[5]Output!F25</f>
        <v>66.549623282424861</v>
      </c>
      <c r="G25" s="37">
        <f>[5]Output!G25</f>
        <v>0</v>
      </c>
      <c r="H25">
        <f>[5]Output!H25</f>
        <v>0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M25" s="38"/>
      <c r="AK25" s="38"/>
    </row>
    <row r="26" spans="1:41">
      <c r="A26" s="2">
        <f>[5]Output!A26</f>
        <v>24</v>
      </c>
      <c r="B26" s="2" t="str">
        <f>[5]Output!B26</f>
        <v>UPS_BIO_CRP_SUG_POT</v>
      </c>
      <c r="C26" s="2" t="str">
        <f>[5]Output!C26</f>
        <v>RNW_POT_BIO_CRP_SUG</v>
      </c>
      <c r="D26" s="37">
        <f>[5]Output!D26</f>
        <v>346.6</v>
      </c>
      <c r="E26" s="37">
        <f>[5]Output!E26</f>
        <v>474.9</v>
      </c>
      <c r="F26" s="37">
        <f>[5]Output!F26</f>
        <v>603.19999999999993</v>
      </c>
      <c r="G26" s="37">
        <f>[5]Output!G26</f>
        <v>742.85</v>
      </c>
      <c r="H26">
        <f>[5]Output!H26</f>
        <v>877.66362929843172</v>
      </c>
      <c r="I26">
        <f>[5]Output!I26</f>
        <v>452.15729753976501</v>
      </c>
      <c r="J26">
        <f>[5]Output!J26</f>
        <v>221.01157891808751</v>
      </c>
      <c r="K26">
        <f>[5]Output!K26</f>
        <v>0</v>
      </c>
      <c r="L26">
        <f>[5]Output!L26</f>
        <v>0</v>
      </c>
      <c r="M26" s="38"/>
      <c r="AK26" s="13"/>
    </row>
    <row r="27" spans="1:41">
      <c r="A27" s="2">
        <f>[5]Output!A27</f>
        <v>25</v>
      </c>
      <c r="B27" s="2" t="str">
        <f>[5]Output!B27</f>
        <v>UPS_BIO_CRP_GRS_POT</v>
      </c>
      <c r="C27" s="2" t="str">
        <f>[5]Output!C27</f>
        <v>RNW_POT_BIO_CRP_GRS</v>
      </c>
      <c r="D27" s="37">
        <f>[5]Output!D27</f>
        <v>0</v>
      </c>
      <c r="E27" s="37">
        <f>[5]Output!E27</f>
        <v>761.51458682923328</v>
      </c>
      <c r="F27" s="37">
        <f>[5]Output!F27</f>
        <v>1294.284376717575</v>
      </c>
      <c r="G27" s="37">
        <f>[5]Output!G27</f>
        <v>985.45950064362228</v>
      </c>
      <c r="H27">
        <f>[5]Output!H27</f>
        <v>156.54220797606359</v>
      </c>
      <c r="I27">
        <f>[5]Output!I27</f>
        <v>219.42548553285721</v>
      </c>
      <c r="J27">
        <f>[5]Output!J27</f>
        <v>0</v>
      </c>
      <c r="K27">
        <f>[5]Output!K27</f>
        <v>300.99672103341169</v>
      </c>
      <c r="L27">
        <f>[5]Output!L27</f>
        <v>9.8848518029237139E-7</v>
      </c>
      <c r="M27" s="38"/>
    </row>
    <row r="28" spans="1:41">
      <c r="A28" s="2">
        <f>[5]Output!A28</f>
        <v>26</v>
      </c>
      <c r="B28" s="2" t="str">
        <f>[5]Output!B28</f>
        <v>UPS_BIO_CRP_WOD_1_POT</v>
      </c>
      <c r="C28" s="2" t="str">
        <f>[5]Output!C28</f>
        <v>RNW_POT_BIO_WOD</v>
      </c>
      <c r="D28" s="37">
        <f>[5]Output!D28</f>
        <v>0</v>
      </c>
      <c r="E28" s="37">
        <f>[5]Output!E28</f>
        <v>133.69999999999999</v>
      </c>
      <c r="F28" s="37">
        <f>[5]Output!F28</f>
        <v>267.39999999999998</v>
      </c>
      <c r="G28" s="37">
        <f>[5]Output!G28</f>
        <v>292.5</v>
      </c>
      <c r="H28">
        <f>[5]Output!H28</f>
        <v>317.60000000000002</v>
      </c>
      <c r="I28">
        <f>[5]Output!I28</f>
        <v>0</v>
      </c>
      <c r="J28">
        <f>[5]Output!J28</f>
        <v>0</v>
      </c>
      <c r="K28">
        <f>[5]Output!K28</f>
        <v>0</v>
      </c>
      <c r="L28">
        <f>[5]Output!L28</f>
        <v>285.89999999999998</v>
      </c>
      <c r="M28" s="38"/>
    </row>
    <row r="29" spans="1:41">
      <c r="A29" s="2">
        <f>[5]Output!A29</f>
        <v>27</v>
      </c>
      <c r="B29" s="2" t="str">
        <f>[5]Output!B29</f>
        <v>UPS_BIO_CRP_WOD_2_POT</v>
      </c>
      <c r="C29" s="2" t="str">
        <f>[5]Output!C29</f>
        <v>RNW_POT_BIO_WOD</v>
      </c>
      <c r="D29" s="37">
        <f>[5]Output!D29</f>
        <v>0</v>
      </c>
      <c r="E29" s="37">
        <f>[5]Output!E29</f>
        <v>45.65</v>
      </c>
      <c r="F29" s="37">
        <f>[5]Output!F29</f>
        <v>91.3</v>
      </c>
      <c r="G29" s="37">
        <f>[5]Output!G29</f>
        <v>93.95</v>
      </c>
      <c r="H29">
        <f>[5]Output!H29</f>
        <v>96.6</v>
      </c>
      <c r="I29">
        <f>[5]Output!I29</f>
        <v>99.65</v>
      </c>
      <c r="J29">
        <f>[5]Output!J29</f>
        <v>102.7</v>
      </c>
      <c r="K29">
        <f>[5]Output!K29</f>
        <v>105.85</v>
      </c>
      <c r="L29">
        <f>[5]Output!L29</f>
        <v>109</v>
      </c>
      <c r="M29" s="38"/>
      <c r="AA29" s="5"/>
      <c r="AB29" s="5"/>
      <c r="AC29" s="5"/>
    </row>
    <row r="30" spans="1:41">
      <c r="A30" s="2">
        <f>[5]Output!A30</f>
        <v>28</v>
      </c>
      <c r="B30" s="2" t="str">
        <f>[5]Output!B30</f>
        <v>UPS_BIO_AGR_WST_POT</v>
      </c>
      <c r="C30" s="2" t="str">
        <f>[5]Output!C30</f>
        <v>RNW_POT_BIO_WOD</v>
      </c>
      <c r="D30" s="37">
        <f>[5]Output!D30</f>
        <v>1109.8</v>
      </c>
      <c r="E30" s="37">
        <f>[5]Output!E30</f>
        <v>1127.0999999999999</v>
      </c>
      <c r="F30" s="37">
        <f>[5]Output!F30</f>
        <v>1144.4000000000001</v>
      </c>
      <c r="G30" s="37">
        <f>[5]Output!G30</f>
        <v>1132.5</v>
      </c>
      <c r="H30">
        <f>[5]Output!H30</f>
        <v>1120.5999999999999</v>
      </c>
      <c r="I30">
        <f>[5]Output!I30</f>
        <v>1106.5999999999999</v>
      </c>
      <c r="J30">
        <f>[5]Output!J30</f>
        <v>1092.5999999999999</v>
      </c>
      <c r="K30">
        <f>[5]Output!K30</f>
        <v>1078.4000000000001</v>
      </c>
      <c r="L30">
        <f>[5]Output!L30</f>
        <v>1064.2</v>
      </c>
      <c r="M30" s="38"/>
      <c r="AC30" s="5"/>
    </row>
    <row r="31" spans="1:41">
      <c r="A31" s="2">
        <f>[5]Output!A31</f>
        <v>29</v>
      </c>
      <c r="B31" s="2" t="str">
        <f>[5]Output!B31</f>
        <v>UPS_BIO_FOR_2_POT</v>
      </c>
      <c r="C31" s="2" t="str">
        <f>[5]Output!C31</f>
        <v>RNW_POT_BIO_WOD</v>
      </c>
      <c r="D31" s="37">
        <f>[5]Output!D31</f>
        <v>533.29999999999995</v>
      </c>
      <c r="E31" s="37">
        <f>[5]Output!E31</f>
        <v>421.75</v>
      </c>
      <c r="F31" s="37">
        <f>[5]Output!F31</f>
        <v>310.2</v>
      </c>
      <c r="G31" s="37">
        <f>[5]Output!G31</f>
        <v>315.39999999999998</v>
      </c>
      <c r="H31">
        <f>[5]Output!H31</f>
        <v>320.60000000000002</v>
      </c>
      <c r="I31">
        <f>[5]Output!I31</f>
        <v>312.7</v>
      </c>
      <c r="J31">
        <f>[5]Output!J31</f>
        <v>304.8</v>
      </c>
      <c r="K31">
        <f>[5]Output!K31</f>
        <v>304.95</v>
      </c>
      <c r="L31">
        <f>[5]Output!L31</f>
        <v>305.10000000000002</v>
      </c>
      <c r="M31" s="38"/>
      <c r="AC31" s="5"/>
    </row>
    <row r="32" spans="1:41">
      <c r="A32" s="2">
        <f>[5]Output!A32</f>
        <v>30</v>
      </c>
      <c r="B32" s="2" t="str">
        <f>[5]Output!B32</f>
        <v>UPS_BIO_WOD_RES_1_POT</v>
      </c>
      <c r="C32" s="2" t="str">
        <f>[5]Output!C32</f>
        <v>RNW_POT_BIO_WOD</v>
      </c>
      <c r="D32" s="37">
        <f>[5]Output!D32</f>
        <v>110.6</v>
      </c>
      <c r="E32" s="37">
        <f>[5]Output!E32</f>
        <v>112.3</v>
      </c>
      <c r="F32" s="37">
        <f>[5]Output!F32</f>
        <v>114</v>
      </c>
      <c r="G32" s="37">
        <f>[5]Output!G32</f>
        <v>116.75</v>
      </c>
      <c r="H32">
        <f>[5]Output!H32</f>
        <v>119.5</v>
      </c>
      <c r="I32">
        <f>[5]Output!I32</f>
        <v>127.8</v>
      </c>
      <c r="J32">
        <f>[5]Output!J32</f>
        <v>136.1</v>
      </c>
      <c r="K32">
        <f>[5]Output!K32</f>
        <v>139.69999999999999</v>
      </c>
      <c r="L32">
        <f>[5]Output!L32</f>
        <v>143.30000000000001</v>
      </c>
    </row>
    <row r="33" spans="1:29">
      <c r="A33" s="2">
        <f>[5]Output!A33</f>
        <v>31</v>
      </c>
      <c r="B33" s="2" t="str">
        <f>[5]Output!B33</f>
        <v>UPS_BIO_WOD_RES_2_POT</v>
      </c>
      <c r="C33" s="2" t="str">
        <f>[5]Output!C33</f>
        <v>RNW_POT_BIO_WOD</v>
      </c>
      <c r="D33" s="37">
        <f>[5]Output!D33</f>
        <v>156.19999999999999</v>
      </c>
      <c r="E33" s="37">
        <f>[5]Output!E33</f>
        <v>155.85</v>
      </c>
      <c r="F33" s="37">
        <f>[5]Output!F33</f>
        <v>155.5</v>
      </c>
      <c r="G33" s="37">
        <f>[5]Output!G33</f>
        <v>155.44999999999999</v>
      </c>
      <c r="H33">
        <f>[5]Output!H33</f>
        <v>155.4</v>
      </c>
      <c r="I33">
        <f>[5]Output!I33</f>
        <v>163.25</v>
      </c>
      <c r="J33">
        <f>[5]Output!J33</f>
        <v>171.1</v>
      </c>
      <c r="K33">
        <f>[5]Output!K33</f>
        <v>173.05</v>
      </c>
      <c r="L33">
        <f>[5]Output!L33</f>
        <v>175</v>
      </c>
    </row>
    <row r="34" spans="1:29">
      <c r="A34" s="2">
        <f>[5]Output!A34</f>
        <v>32</v>
      </c>
      <c r="B34" s="2" t="str">
        <f>[5]Output!B34</f>
        <v>UPS_BIO_WOD_PRD_1_POT</v>
      </c>
      <c r="C34" s="2" t="str">
        <f>[5]Output!C34</f>
        <v>RNW_POT_BIO_WOD</v>
      </c>
      <c r="D34">
        <f>[5]Output!D34</f>
        <v>977.3</v>
      </c>
      <c r="E34">
        <f>[5]Output!E34</f>
        <v>955.45</v>
      </c>
      <c r="F34">
        <f>[5]Output!F34</f>
        <v>933.6</v>
      </c>
      <c r="G34">
        <f>[5]Output!G34</f>
        <v>940.25</v>
      </c>
      <c r="H34">
        <f>[5]Output!H34</f>
        <v>946.9</v>
      </c>
      <c r="I34">
        <f>[5]Output!I34</f>
        <v>945.40000000000009</v>
      </c>
      <c r="J34">
        <f>[5]Output!J34</f>
        <v>943.89999999999986</v>
      </c>
      <c r="K34">
        <f>[5]Output!K34</f>
        <v>923.15</v>
      </c>
      <c r="L34">
        <f>[5]Output!L34</f>
        <v>902.4</v>
      </c>
      <c r="AC34" s="5"/>
    </row>
    <row r="35" spans="1:29">
      <c r="A35" s="2">
        <f>[5]Output!A35</f>
        <v>33</v>
      </c>
      <c r="B35" s="2" t="str">
        <f>[5]Output!B35</f>
        <v>UPS_BIO_MUN_POT</v>
      </c>
      <c r="C35" s="2" t="str">
        <f>[5]Output!C35</f>
        <v>RNW_POT_BIO_MUN</v>
      </c>
      <c r="D35">
        <f>[5]Output!D35</f>
        <v>424.3</v>
      </c>
      <c r="E35">
        <f>[5]Output!E35</f>
        <v>447.65</v>
      </c>
      <c r="F35">
        <f>[5]Output!F35</f>
        <v>470.99999999999989</v>
      </c>
      <c r="G35">
        <f>[5]Output!G35</f>
        <v>518</v>
      </c>
      <c r="H35">
        <f>[5]Output!H35</f>
        <v>565</v>
      </c>
      <c r="I35">
        <f>[5]Output!I35</f>
        <v>610.14999999999986</v>
      </c>
      <c r="J35">
        <f>[5]Output!J35</f>
        <v>655.29999999999984</v>
      </c>
      <c r="K35">
        <f>[5]Output!K35</f>
        <v>707.09999999999991</v>
      </c>
      <c r="L35">
        <f>[5]Output!L35</f>
        <v>758.9</v>
      </c>
    </row>
    <row r="36" spans="1:29">
      <c r="A36" s="2">
        <f>[5]Output!A36</f>
        <v>34</v>
      </c>
      <c r="B36" s="2" t="str">
        <f>[5]Output!B36</f>
        <v>UPS_BIO_SLU_POT</v>
      </c>
      <c r="C36" s="2" t="str">
        <f>[5]Output!C36</f>
        <v>RNW_POT_BIO_SLU</v>
      </c>
      <c r="D36">
        <f>[5]Output!D36</f>
        <v>24.1</v>
      </c>
      <c r="E36">
        <f>[5]Output!E36</f>
        <v>25.95</v>
      </c>
      <c r="F36">
        <f>[5]Output!F36</f>
        <v>27.8</v>
      </c>
      <c r="G36">
        <f>[5]Output!G36</f>
        <v>31.35</v>
      </c>
      <c r="H36">
        <f>[5]Output!H36</f>
        <v>34.9</v>
      </c>
      <c r="I36">
        <f>[5]Output!I36</f>
        <v>38.950000000000003</v>
      </c>
      <c r="J36">
        <f>[5]Output!J36</f>
        <v>0</v>
      </c>
      <c r="K36">
        <f>[5]Output!K36</f>
        <v>48.29999999999999</v>
      </c>
      <c r="L36">
        <f>[5]Output!L36</f>
        <v>53.599999999999987</v>
      </c>
    </row>
    <row r="37" spans="1:29">
      <c r="A37" s="2">
        <f>[5]Output!A37</f>
        <v>35</v>
      </c>
      <c r="B37" s="2" t="str">
        <f>[5]Output!B37</f>
        <v>UPS_BIO_GAS_POT</v>
      </c>
      <c r="C37" s="2" t="str">
        <f>[5]Output!C37</f>
        <v>RNW_POT_BIO_GAS</v>
      </c>
      <c r="D37">
        <f>[5]Output!D37</f>
        <v>1246</v>
      </c>
      <c r="E37">
        <f>[5]Output!E37</f>
        <v>1237.0999999999999</v>
      </c>
      <c r="F37">
        <f>[5]Output!F37</f>
        <v>1228.2</v>
      </c>
      <c r="G37">
        <f>[5]Output!G37</f>
        <v>1233.55</v>
      </c>
      <c r="H37">
        <f>[5]Output!H37</f>
        <v>1238.9000000000001</v>
      </c>
      <c r="I37">
        <f>[5]Output!I37</f>
        <v>1245.75</v>
      </c>
      <c r="J37">
        <f>[5]Output!J37</f>
        <v>1252.5999999999999</v>
      </c>
      <c r="K37">
        <f>[5]Output!K37</f>
        <v>1259.4000000000001</v>
      </c>
      <c r="L37">
        <f>[5]Output!L37</f>
        <v>1266.2</v>
      </c>
    </row>
    <row r="38" spans="1:29">
      <c r="A38" s="2">
        <f>[5]Output!A38</f>
        <v>36</v>
      </c>
      <c r="B38" s="2" t="str">
        <f>[5]Output!B38</f>
        <v>UPS_BIO_LIQ_POT</v>
      </c>
      <c r="C38" s="2" t="str">
        <f>[5]Output!C38</f>
        <v>RNW_POT_BIO_LIQ</v>
      </c>
      <c r="D38">
        <f>[5]Output!D38</f>
        <v>26.9</v>
      </c>
      <c r="E38">
        <f>[5]Output!E38</f>
        <v>48.05</v>
      </c>
      <c r="F38">
        <f>[5]Output!F38</f>
        <v>69.2</v>
      </c>
      <c r="G38">
        <f>[5]Output!G38</f>
        <v>71.399999999999991</v>
      </c>
      <c r="H38">
        <f>[5]Output!H38</f>
        <v>0</v>
      </c>
      <c r="I38">
        <f>[5]Output!I38</f>
        <v>0</v>
      </c>
      <c r="J38">
        <f>[5]Output!J38</f>
        <v>0</v>
      </c>
      <c r="K38">
        <f>[5]Output!K38</f>
        <v>0</v>
      </c>
      <c r="L38">
        <f>[5]Output!L38</f>
        <v>0</v>
      </c>
    </row>
    <row r="39" spans="1:29">
      <c r="A39" s="2">
        <f>[5]Output!A39</f>
        <v>37</v>
      </c>
      <c r="B39" s="2" t="str">
        <f>[5]Output!B39</f>
        <v>IMP_BIO_EMHV_GLB</v>
      </c>
      <c r="C39" s="2" t="str">
        <f>[5]Output!C39</f>
        <v>IMP_RNW_BIO_EMHV</v>
      </c>
      <c r="D39">
        <f>[5]Output!D39</f>
        <v>215.30251517782179</v>
      </c>
      <c r="E39">
        <f>[5]Output!E39</f>
        <v>0</v>
      </c>
      <c r="F39">
        <f>[5]Output!F39</f>
        <v>0</v>
      </c>
      <c r="G39">
        <f>[5]Output!G39</f>
        <v>369.49990000000003</v>
      </c>
      <c r="H39">
        <f>[5]Output!H39</f>
        <v>468.99929999999989</v>
      </c>
      <c r="I39">
        <f>[5]Output!I39</f>
        <v>555.41640000000007</v>
      </c>
      <c r="J39">
        <f>[5]Output!J39</f>
        <v>641.83349999999996</v>
      </c>
      <c r="K39">
        <f>[5]Output!K39</f>
        <v>728.25252499999999</v>
      </c>
      <c r="L39">
        <f>[5]Output!L39</f>
        <v>814.67155000000002</v>
      </c>
    </row>
    <row r="40" spans="1:29">
      <c r="A40" s="2">
        <f>[5]Output!A40</f>
        <v>38</v>
      </c>
      <c r="B40" s="2" t="str">
        <f>[5]Output!B40</f>
        <v>IMP_BIO_ETH_GLB</v>
      </c>
      <c r="C40" s="2" t="str">
        <f>[5]Output!C40</f>
        <v>IMP_RNW_BIO_ETH</v>
      </c>
      <c r="D40">
        <f>[5]Output!D40</f>
        <v>87.389484822178503</v>
      </c>
      <c r="E40">
        <f>[5]Output!E40</f>
        <v>76.494923560261256</v>
      </c>
      <c r="F40">
        <f>[5]Output!F40</f>
        <v>0</v>
      </c>
      <c r="G40">
        <f>[5]Output!G40</f>
        <v>80.369271647077099</v>
      </c>
      <c r="H40">
        <f>[5]Output!H40</f>
        <v>152.73932609378451</v>
      </c>
      <c r="I40">
        <f>[5]Output!I40</f>
        <v>52.452964912706342</v>
      </c>
      <c r="J40">
        <f>[5]Output!J40</f>
        <v>45.665733759825002</v>
      </c>
      <c r="K40">
        <f>[5]Output!K40</f>
        <v>52.452561616619263</v>
      </c>
      <c r="L40">
        <f>[5]Output!L40</f>
        <v>54.607470543190047</v>
      </c>
    </row>
    <row r="41" spans="1:29">
      <c r="A41" s="2">
        <f>[5]Output!A41</f>
        <v>39</v>
      </c>
      <c r="B41" s="2" t="str">
        <f>[5]Output!B41</f>
        <v>IMP_BIO_WOD_GLB</v>
      </c>
      <c r="C41" s="2" t="str">
        <f>[5]Output!C41</f>
        <v>IMP_RNW_BIO_WOD</v>
      </c>
      <c r="D41">
        <f>[5]Output!D41</f>
        <v>283</v>
      </c>
      <c r="E41">
        <f>[5]Output!E41</f>
        <v>283</v>
      </c>
      <c r="F41">
        <f>[5]Output!F41</f>
        <v>283</v>
      </c>
      <c r="G41">
        <f>[5]Output!G41</f>
        <v>400</v>
      </c>
      <c r="H41">
        <f>[5]Output!H41</f>
        <v>509.07035892189498</v>
      </c>
      <c r="I41">
        <f>[5]Output!I41</f>
        <v>566.17169323609824</v>
      </c>
      <c r="J41">
        <f>[5]Output!J41</f>
        <v>0</v>
      </c>
      <c r="K41">
        <f>[5]Output!K41</f>
        <v>0</v>
      </c>
      <c r="L41">
        <f>[5]Output!L41</f>
        <v>3.9595859506745792</v>
      </c>
    </row>
    <row r="42" spans="1:29">
      <c r="A42" s="2">
        <f>[5]Output!A42</f>
        <v>40</v>
      </c>
      <c r="B42" s="2" t="str">
        <f>[5]Output!B42</f>
        <v>UPS_HYD_POT</v>
      </c>
      <c r="C42" s="2" t="str">
        <f>[5]Output!C42</f>
        <v>RNW_POT_HYD</v>
      </c>
      <c r="D42">
        <f>[5]Output!D42</f>
        <v>2088.7800000000002</v>
      </c>
      <c r="E42">
        <f>[5]Output!E42</f>
        <v>2123.37</v>
      </c>
      <c r="F42">
        <f>[5]Output!F42</f>
        <v>2231.0100000000011</v>
      </c>
      <c r="G42">
        <f>[5]Output!G42</f>
        <v>2253.9970233455729</v>
      </c>
      <c r="H42">
        <f>[5]Output!H42</f>
        <v>2344.7572902002862</v>
      </c>
      <c r="I42">
        <f>[5]Output!I42</f>
        <v>1996.645728813246</v>
      </c>
      <c r="J42">
        <f>[5]Output!J42</f>
        <v>1635.2493883240591</v>
      </c>
      <c r="K42">
        <f>[5]Output!K42</f>
        <v>1333.302654463673</v>
      </c>
      <c r="L42">
        <f>[5]Output!L42</f>
        <v>1261.225709519292</v>
      </c>
    </row>
    <row r="43" spans="1:29">
      <c r="A43" s="2">
        <f>[5]Output!A43</f>
        <v>41</v>
      </c>
      <c r="B43" s="2" t="str">
        <f>[5]Output!B43</f>
        <v>UPS_GEO_POT</v>
      </c>
      <c r="C43" s="2" t="str">
        <f>[5]Output!C43</f>
        <v>RNW_POT_GEO</v>
      </c>
      <c r="D43">
        <f>[5]Output!D43</f>
        <v>232.13411416463239</v>
      </c>
      <c r="E43">
        <f>[5]Output!E43</f>
        <v>271.14421434283793</v>
      </c>
      <c r="F43">
        <f>[5]Output!F43</f>
        <v>246.38992813682111</v>
      </c>
      <c r="G43">
        <f>[5]Output!G43</f>
        <v>230</v>
      </c>
      <c r="H43">
        <f>[5]Output!H43</f>
        <v>264.99999999999989</v>
      </c>
      <c r="I43">
        <f>[5]Output!I43</f>
        <v>305</v>
      </c>
      <c r="J43">
        <f>[5]Output!J43</f>
        <v>350</v>
      </c>
      <c r="K43">
        <f>[5]Output!K43</f>
        <v>405</v>
      </c>
      <c r="L43">
        <f>[5]Output!L43</f>
        <v>465</v>
      </c>
    </row>
    <row r="44" spans="1:29">
      <c r="A44" s="2">
        <f>[5]Output!A44</f>
        <v>42</v>
      </c>
      <c r="B44" s="2" t="str">
        <f>[5]Output!B44</f>
        <v>UPS_SOL_PV_POT</v>
      </c>
      <c r="C44" s="2" t="str">
        <f>[5]Output!C44</f>
        <v>RNW_POT_SOL_PV</v>
      </c>
      <c r="D44">
        <f>[5]Output!D44</f>
        <v>164.23</v>
      </c>
      <c r="E44">
        <f>[5]Output!E44</f>
        <v>361.67999999999989</v>
      </c>
      <c r="F44">
        <f>[5]Output!F44</f>
        <v>583.67999999999995</v>
      </c>
      <c r="G44">
        <f>[5]Output!G44</f>
        <v>1406.0947095720001</v>
      </c>
      <c r="H44">
        <f>[5]Output!H44</f>
        <v>2132.804316071089</v>
      </c>
      <c r="I44">
        <f>[5]Output!I44</f>
        <v>2470.0174759858328</v>
      </c>
      <c r="J44">
        <f>[5]Output!J44</f>
        <v>2683.0101372914869</v>
      </c>
      <c r="K44">
        <f>[5]Output!K44</f>
        <v>2647.9668981185459</v>
      </c>
      <c r="L44">
        <f>[5]Output!L44</f>
        <v>2670.7759410182189</v>
      </c>
    </row>
    <row r="45" spans="1:29">
      <c r="A45" s="2">
        <f>[5]Output!A45</f>
        <v>43</v>
      </c>
      <c r="B45" s="2" t="str">
        <f>[5]Output!B45</f>
        <v>UPS_SOL_TH_POT</v>
      </c>
      <c r="C45" s="2" t="str">
        <f>[5]Output!C45</f>
        <v>RNW_POT_SOL_TH</v>
      </c>
      <c r="D45">
        <f>[5]Output!D45</f>
        <v>258.92088583536759</v>
      </c>
      <c r="E45">
        <f>[5]Output!E45</f>
        <v>590.33778565716239</v>
      </c>
      <c r="F45">
        <f>[5]Output!F45</f>
        <v>905.97907186317855</v>
      </c>
      <c r="G45">
        <f>[5]Output!G45</f>
        <v>1151.653829069649</v>
      </c>
      <c r="H45">
        <f>[5]Output!H45</f>
        <v>1151.4914112553629</v>
      </c>
      <c r="I45">
        <f>[5]Output!I45</f>
        <v>1129.734976925916</v>
      </c>
      <c r="J45">
        <f>[5]Output!J45</f>
        <v>1148.76049507322</v>
      </c>
      <c r="K45">
        <f>[5]Output!K45</f>
        <v>1148.76049507322</v>
      </c>
      <c r="L45">
        <f>[5]Output!L45</f>
        <v>1148.76049507322</v>
      </c>
    </row>
    <row r="46" spans="1:29">
      <c r="A46" s="2">
        <f>[5]Output!A46</f>
        <v>44</v>
      </c>
      <c r="B46" s="2" t="str">
        <f>[5]Output!B46</f>
        <v>UPS_SOL_CSP_POT</v>
      </c>
      <c r="C46" s="2" t="str">
        <f>[5]Output!C46</f>
        <v>RNW_POT_SOL_CSP</v>
      </c>
      <c r="D46">
        <f>[5]Output!D46</f>
        <v>2.74</v>
      </c>
      <c r="E46">
        <f>[5]Output!E46</f>
        <v>20.13</v>
      </c>
      <c r="F46">
        <f>[5]Output!F46</f>
        <v>20.46</v>
      </c>
      <c r="G46">
        <f>[5]Output!G46</f>
        <v>20.1858754848</v>
      </c>
      <c r="H46">
        <f>[5]Output!H46</f>
        <v>21.579728633166141</v>
      </c>
      <c r="I46">
        <f>[5]Output!I46</f>
        <v>20.199219352073161</v>
      </c>
      <c r="J46">
        <f>[5]Output!J46</f>
        <v>12.405255258630859</v>
      </c>
      <c r="K46">
        <f>[5]Output!K46</f>
        <v>11.982465746247369</v>
      </c>
      <c r="L46">
        <f>[5]Output!L46</f>
        <v>0.14830144331055151</v>
      </c>
    </row>
    <row r="47" spans="1:29">
      <c r="A47" s="2">
        <f>[5]Output!A47</f>
        <v>45</v>
      </c>
      <c r="B47" s="2" t="str">
        <f>[5]Output!B47</f>
        <v>UPS_TDL_POT</v>
      </c>
      <c r="C47" s="2" t="str">
        <f>[5]Output!C47</f>
        <v>RNW_POT_TDL</v>
      </c>
      <c r="D47">
        <f>[5]Output!D47</f>
        <v>1.647055573333333</v>
      </c>
      <c r="E47">
        <f>[5]Output!E47</f>
        <v>1.697197813333333</v>
      </c>
      <c r="F47">
        <f>[5]Output!F47</f>
        <v>1.7654945698616351</v>
      </c>
      <c r="G47">
        <f>[5]Output!G47</f>
        <v>6.9501288018113216</v>
      </c>
      <c r="H47">
        <f>[5]Output!H47</f>
        <v>0.80290656000000094</v>
      </c>
      <c r="I47">
        <f>[5]Output!I47</f>
        <v>0.60422976000000073</v>
      </c>
      <c r="J47">
        <f>[5]Output!J47</f>
        <v>0</v>
      </c>
      <c r="K47">
        <f>[5]Output!K47</f>
        <v>0</v>
      </c>
      <c r="L47">
        <f>[5]Output!L47</f>
        <v>0</v>
      </c>
    </row>
    <row r="48" spans="1:29">
      <c r="A48" s="2">
        <f>[5]Output!A48</f>
        <v>46</v>
      </c>
      <c r="B48" s="2" t="str">
        <f>[5]Output!B48</f>
        <v>UPS_WAV_POT</v>
      </c>
      <c r="C48" s="2" t="str">
        <f>[5]Output!C48</f>
        <v>RNW_POT_WAV</v>
      </c>
      <c r="D48">
        <f>[5]Output!D48</f>
        <v>7.2944426666666701E-2</v>
      </c>
      <c r="E48">
        <f>[5]Output!E48</f>
        <v>6.2802186666666773E-2</v>
      </c>
      <c r="F48">
        <f>[5]Output!F48</f>
        <v>8.4505430138364868E-2</v>
      </c>
      <c r="G48">
        <f>[5]Output!G48</f>
        <v>0</v>
      </c>
      <c r="H48">
        <f>[5]Output!H48</f>
        <v>0</v>
      </c>
      <c r="I48">
        <f>[5]Output!I48</f>
        <v>0</v>
      </c>
      <c r="J48">
        <f>[5]Output!J48</f>
        <v>0</v>
      </c>
      <c r="K48">
        <f>[5]Output!K48</f>
        <v>0</v>
      </c>
      <c r="L48">
        <f>[5]Output!L48</f>
        <v>0</v>
      </c>
    </row>
    <row r="49" spans="1:12">
      <c r="A49" s="2">
        <f>[5]Output!A49</f>
        <v>47</v>
      </c>
      <c r="B49" s="2" t="str">
        <f>[5]Output!B49</f>
        <v>UPS_WIN_ON_POT</v>
      </c>
      <c r="C49" s="2" t="str">
        <f>[5]Output!C49</f>
        <v>RNW_POT_WIN_ON</v>
      </c>
      <c r="D49">
        <f>[5]Output!D49</f>
        <v>550.07999999999993</v>
      </c>
      <c r="E49">
        <f>[5]Output!E49</f>
        <v>983.01999999999987</v>
      </c>
      <c r="F49">
        <f>[5]Output!F49</f>
        <v>1530.69</v>
      </c>
      <c r="G49">
        <f>[5]Output!G49</f>
        <v>2485.6216739857032</v>
      </c>
      <c r="H49">
        <f>[5]Output!H49</f>
        <v>2985.6578856191072</v>
      </c>
      <c r="I49">
        <f>[5]Output!I49</f>
        <v>3131.2026735155168</v>
      </c>
      <c r="J49">
        <f>[5]Output!J49</f>
        <v>3161.829503041326</v>
      </c>
      <c r="K49">
        <f>[5]Output!K49</f>
        <v>3307.9494414124802</v>
      </c>
      <c r="L49">
        <f>[5]Output!L49</f>
        <v>3557.1890168170862</v>
      </c>
    </row>
    <row r="50" spans="1:12">
      <c r="A50" s="2">
        <f>[5]Output!A50</f>
        <v>48</v>
      </c>
      <c r="B50" s="2" t="str">
        <f>[5]Output!B50</f>
        <v>UPS_WIN_OFF_POT</v>
      </c>
      <c r="C50" s="2" t="str">
        <f>[5]Output!C50</f>
        <v>RNW_POT_WIN_OFF</v>
      </c>
      <c r="D50">
        <f>[5]Output!D50</f>
        <v>0</v>
      </c>
      <c r="E50">
        <f>[5]Output!E50</f>
        <v>126.62</v>
      </c>
      <c r="F50">
        <f>[5]Output!F50</f>
        <v>259.57</v>
      </c>
      <c r="G50">
        <f>[5]Output!G50</f>
        <v>982.22402470967995</v>
      </c>
      <c r="H50">
        <f>[5]Output!H50</f>
        <v>2112.4603788610621</v>
      </c>
      <c r="I50">
        <f>[5]Output!I50</f>
        <v>3126.0930349054079</v>
      </c>
      <c r="J50">
        <f>[5]Output!J50</f>
        <v>4266.5867935962788</v>
      </c>
      <c r="K50">
        <f>[5]Output!K50</f>
        <v>4982.7708448158692</v>
      </c>
      <c r="L50">
        <f>[5]Output!L50</f>
        <v>5820.8483402457914</v>
      </c>
    </row>
    <row r="51" spans="1:12">
      <c r="A51" s="2">
        <f>[5]Output!A51</f>
        <v>49</v>
      </c>
      <c r="B51" s="2" t="str">
        <f>[5]Output!B51</f>
        <v>IMP_OIL_USA</v>
      </c>
      <c r="C51" s="2" t="str">
        <f>[5]Output!C51</f>
        <v>IMP_OIL_PRD</v>
      </c>
      <c r="D51">
        <f>[5]Output!D51</f>
        <v>281.86900000000003</v>
      </c>
      <c r="E51">
        <f>[5]Output!E51</f>
        <v>305.49432385499989</v>
      </c>
      <c r="F51">
        <f>[5]Output!F51</f>
        <v>456.96600000000001</v>
      </c>
      <c r="G51">
        <f>[5]Output!G51</f>
        <v>994.9430000000001</v>
      </c>
      <c r="H51">
        <f>[5]Output!H51</f>
        <v>994.9430000000001</v>
      </c>
      <c r="I51">
        <f>[5]Output!I51</f>
        <v>994.9430000000001</v>
      </c>
      <c r="J51">
        <f>[5]Output!J51</f>
        <v>994.9430000000001</v>
      </c>
      <c r="K51">
        <f>[5]Output!K51</f>
        <v>994.9430000000001</v>
      </c>
      <c r="L51">
        <f>[5]Output!L51</f>
        <v>994.9430000000001</v>
      </c>
    </row>
    <row r="52" spans="1:12">
      <c r="A52" s="2">
        <f>[5]Output!A52</f>
        <v>50</v>
      </c>
      <c r="B52" s="2" t="str">
        <f>[5]Output!B52</f>
        <v>IMP_OIL_CAN</v>
      </c>
      <c r="C52" s="2" t="str">
        <f>[5]Output!C52</f>
        <v>IMP_OIL_PRD</v>
      </c>
      <c r="D52">
        <f>[5]Output!D52</f>
        <v>45.454000000000001</v>
      </c>
      <c r="E52">
        <f>[5]Output!E52</f>
        <v>49.141178099999991</v>
      </c>
      <c r="F52">
        <f>[5]Output!F52</f>
        <v>31.521000000000001</v>
      </c>
      <c r="G52">
        <f>[5]Output!G52</f>
        <v>68.63</v>
      </c>
      <c r="H52">
        <f>[5]Output!H52</f>
        <v>68.63</v>
      </c>
      <c r="I52">
        <f>[5]Output!I52</f>
        <v>68.63</v>
      </c>
      <c r="J52">
        <f>[5]Output!J52</f>
        <v>68.63</v>
      </c>
      <c r="K52">
        <f>[5]Output!K52</f>
        <v>68.63</v>
      </c>
      <c r="L52">
        <f>[5]Output!L52</f>
        <v>68.63</v>
      </c>
    </row>
    <row r="53" spans="1:12">
      <c r="A53" s="2">
        <f>[5]Output!A53</f>
        <v>51</v>
      </c>
      <c r="B53" s="2" t="str">
        <f>[5]Output!B53</f>
        <v>IMP_OIL_MEX</v>
      </c>
      <c r="C53" s="2" t="str">
        <f>[5]Output!C53</f>
        <v>IMP_OIL_PRD</v>
      </c>
      <c r="D53">
        <f>[5]Output!D53</f>
        <v>573.54300000000012</v>
      </c>
      <c r="E53">
        <f>[5]Output!E53</f>
        <v>622.45492259999992</v>
      </c>
      <c r="F53">
        <f>[5]Output!F53</f>
        <v>397.73800000000011</v>
      </c>
      <c r="G53">
        <f>[5]Output!G53</f>
        <v>865.98700000000008</v>
      </c>
      <c r="H53">
        <f>[5]Output!H53</f>
        <v>865.98700000000008</v>
      </c>
      <c r="I53">
        <f>[5]Output!I53</f>
        <v>865.98700000000008</v>
      </c>
      <c r="J53">
        <f>[5]Output!J53</f>
        <v>865.98700000000008</v>
      </c>
      <c r="K53">
        <f>[5]Output!K53</f>
        <v>865.98700000000008</v>
      </c>
      <c r="L53">
        <f>[5]Output!L53</f>
        <v>865.98700000000008</v>
      </c>
    </row>
    <row r="54" spans="1:12">
      <c r="A54" s="2">
        <f>[5]Output!A54</f>
        <v>52</v>
      </c>
      <c r="B54" s="2" t="str">
        <f>[5]Output!B54</f>
        <v>IMP_OIL_OLA</v>
      </c>
      <c r="C54" s="2" t="str">
        <f>[5]Output!C54</f>
        <v>IMP_OIL_PRD</v>
      </c>
      <c r="D54">
        <f>[5]Output!D54</f>
        <v>1121.453</v>
      </c>
      <c r="E54">
        <f>[5]Output!E54</f>
        <v>1216.244157975</v>
      </c>
      <c r="F54">
        <f>[5]Output!F54</f>
        <v>1166.519</v>
      </c>
      <c r="G54">
        <f>[5]Output!G54</f>
        <v>2539.838999999999</v>
      </c>
      <c r="H54">
        <f>[5]Output!H54</f>
        <v>2539.838999999999</v>
      </c>
      <c r="I54">
        <f>[5]Output!I54</f>
        <v>2539.838999999999</v>
      </c>
      <c r="J54">
        <f>[5]Output!J54</f>
        <v>2539.838999999999</v>
      </c>
      <c r="K54">
        <f>[5]Output!K54</f>
        <v>2539.838999999999</v>
      </c>
      <c r="L54">
        <f>[5]Output!L54</f>
        <v>2539.838999999999</v>
      </c>
    </row>
    <row r="55" spans="1:12">
      <c r="A55" s="2">
        <f>[5]Output!A55</f>
        <v>53</v>
      </c>
      <c r="B55" s="2" t="str">
        <f>[5]Output!B55</f>
        <v>IMP_OIL_BRA</v>
      </c>
      <c r="C55" s="2" t="str">
        <f>[5]Output!C55</f>
        <v>IMP_OIL_PRD</v>
      </c>
      <c r="D55">
        <f>[5]Output!D55</f>
        <v>513.14599999999996</v>
      </c>
      <c r="E55">
        <f>[5]Output!E55</f>
        <v>556.93335180000008</v>
      </c>
      <c r="F55">
        <f>[5]Output!F55</f>
        <v>533.78099999999995</v>
      </c>
      <c r="G55">
        <f>[5]Output!G55</f>
        <v>1162.191</v>
      </c>
      <c r="H55">
        <f>[5]Output!H55</f>
        <v>1162.191</v>
      </c>
      <c r="I55">
        <f>[5]Output!I55</f>
        <v>1162.191</v>
      </c>
      <c r="J55">
        <f>[5]Output!J55</f>
        <v>1162.191</v>
      </c>
      <c r="K55">
        <f>[5]Output!K55</f>
        <v>1162.191</v>
      </c>
      <c r="L55">
        <f>[5]Output!L55</f>
        <v>1162.191</v>
      </c>
    </row>
    <row r="56" spans="1:12">
      <c r="A56" s="2">
        <f>[5]Output!A56</f>
        <v>54</v>
      </c>
      <c r="B56" s="2" t="str">
        <f>[5]Output!B56</f>
        <v>IMP_OIL_RUS</v>
      </c>
      <c r="C56" s="2" t="str">
        <f>[5]Output!C56</f>
        <v>IMP_OIL_PRD</v>
      </c>
      <c r="D56">
        <f>[5]Output!D56</f>
        <v>18141.906999999999</v>
      </c>
      <c r="E56">
        <f>[5]Output!E56</f>
        <v>17784.426360000001</v>
      </c>
      <c r="F56">
        <f>[5]Output!F56</f>
        <v>18571.905999999999</v>
      </c>
      <c r="G56">
        <f>[5]Output!G56</f>
        <v>0</v>
      </c>
      <c r="H56">
        <f>[5]Output!H56</f>
        <v>0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12">
      <c r="A57" s="2">
        <f>[5]Output!A57</f>
        <v>55</v>
      </c>
      <c r="B57" s="2" t="str">
        <f>[5]Output!B57</f>
        <v>IMP_OIL_MEA</v>
      </c>
      <c r="C57" s="2" t="str">
        <f>[5]Output!C57</f>
        <v>IMP_OIL_PRD</v>
      </c>
      <c r="D57">
        <f>[5]Output!D57</f>
        <v>8810.8889999999992</v>
      </c>
      <c r="E57">
        <f>[5]Output!E57</f>
        <v>9476.6402409282418</v>
      </c>
      <c r="F57">
        <f>[5]Output!F57</f>
        <v>6480.4489999999996</v>
      </c>
      <c r="G57">
        <f>[5]Output!G57</f>
        <v>8659.6792424499527</v>
      </c>
      <c r="H57">
        <f>[5]Output!H57</f>
        <v>2926.8153876421279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12">
      <c r="A58" s="2">
        <f>[5]Output!A58</f>
        <v>56</v>
      </c>
      <c r="B58" s="2" t="str">
        <f>[5]Output!B58</f>
        <v>IMP_OIL_AFR</v>
      </c>
      <c r="C58" s="2" t="str">
        <f>[5]Output!C58</f>
        <v>IMP_OIL_PRD</v>
      </c>
      <c r="D58">
        <f>[5]Output!D58</f>
        <v>7942.3540000000003</v>
      </c>
      <c r="E58">
        <f>[5]Output!E58</f>
        <v>8599.7061675000023</v>
      </c>
      <c r="F58">
        <f>[5]Output!F58</f>
        <v>6448.1970000000001</v>
      </c>
      <c r="G58">
        <f>[5]Output!G58</f>
        <v>14039.532999999999</v>
      </c>
      <c r="H58">
        <f>[5]Output!H58</f>
        <v>14039.532999999999</v>
      </c>
      <c r="I58">
        <f>[5]Output!I58</f>
        <v>11375.42550070693</v>
      </c>
      <c r="J58">
        <f>[5]Output!J58</f>
        <v>8439.5087348027937</v>
      </c>
      <c r="K58">
        <f>[5]Output!K58</f>
        <v>6932.8584164374033</v>
      </c>
      <c r="L58">
        <f>[5]Output!L58</f>
        <v>2293.6928443530278</v>
      </c>
    </row>
    <row r="59" spans="1:12">
      <c r="A59" s="2">
        <f>[5]Output!A59</f>
        <v>57</v>
      </c>
      <c r="B59" s="2" t="str">
        <f>[5]Output!B59</f>
        <v>IMP_OIL_CHI</v>
      </c>
      <c r="C59" s="2" t="str">
        <f>[5]Output!C59</f>
        <v>IMP_OIL_PRD</v>
      </c>
      <c r="D59">
        <f>[5]Output!D59</f>
        <v>5.6829999999999998</v>
      </c>
      <c r="E59">
        <f>[5]Output!E59</f>
        <v>6.1426472624999988</v>
      </c>
      <c r="F59">
        <f>[5]Output!F59</f>
        <v>3.9409999999999998</v>
      </c>
      <c r="G59">
        <f>[5]Output!G59</f>
        <v>8.5810000000000013</v>
      </c>
      <c r="H59">
        <f>[5]Output!H59</f>
        <v>8.5810000000000013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12">
      <c r="A60" s="2">
        <f>[5]Output!A60</f>
        <v>58</v>
      </c>
      <c r="B60" s="2" t="str">
        <f>[5]Output!B60</f>
        <v>IMP_OIL_JPN</v>
      </c>
      <c r="C60" s="2" t="str">
        <f>[5]Output!C60</f>
        <v>IMP_OIL_PRD</v>
      </c>
      <c r="D60">
        <f>[5]Output!D60</f>
        <v>7.5819999999999999</v>
      </c>
      <c r="E60">
        <f>[5]Output!E60</f>
        <v>8.2311473317499999</v>
      </c>
      <c r="F60">
        <f>[5]Output!F60</f>
        <v>15.765000000000001</v>
      </c>
      <c r="G60">
        <f>[5]Output!G60</f>
        <v>0</v>
      </c>
      <c r="H60">
        <f>[5]Output!H60</f>
        <v>0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12">
      <c r="A61" s="2">
        <f>[5]Output!A61</f>
        <v>59</v>
      </c>
      <c r="B61" s="2" t="str">
        <f>[5]Output!B61</f>
        <v>IMP_OIL_ODA</v>
      </c>
      <c r="C61" s="2" t="str">
        <f>[5]Output!C61</f>
        <v>IMP_OIL_PRD</v>
      </c>
      <c r="D61">
        <f>[5]Output!D61</f>
        <v>346.63600000000002</v>
      </c>
      <c r="E61">
        <f>[5]Output!E61</f>
        <v>375.5205026475</v>
      </c>
      <c r="F61">
        <f>[5]Output!F61</f>
        <v>240.38399999999999</v>
      </c>
      <c r="G61">
        <f>[5]Output!G61</f>
        <v>523.38300000000004</v>
      </c>
      <c r="H61">
        <f>[5]Output!H61</f>
        <v>523.38300000000004</v>
      </c>
      <c r="I61">
        <f>[5]Output!I61</f>
        <v>0</v>
      </c>
      <c r="J61">
        <f>[5]Output!J61</f>
        <v>0</v>
      </c>
      <c r="K61">
        <f>[5]Output!K61</f>
        <v>0</v>
      </c>
      <c r="L61">
        <f>[5]Output!L61</f>
        <v>0</v>
      </c>
    </row>
    <row r="62" spans="1:12">
      <c r="A62" s="2">
        <f>[5]Output!A62</f>
        <v>60</v>
      </c>
      <c r="B62" s="2" t="str">
        <f>[5]Output!B62</f>
        <v>EXP_OIL_GLB</v>
      </c>
      <c r="C62" s="2" t="str">
        <f>[5]Output!C62</f>
        <v>EXP_OIL_PRD</v>
      </c>
      <c r="D62">
        <f>[5]Output!D62</f>
        <v>17983.925999999999</v>
      </c>
      <c r="E62">
        <f>[5]Output!E62</f>
        <v>19356.833999999999</v>
      </c>
      <c r="F62">
        <f>[5]Output!F62</f>
        <v>17799.55999999999</v>
      </c>
      <c r="G62">
        <f>[5]Output!G62</f>
        <v>12369.75696104998</v>
      </c>
      <c r="H62">
        <f>[5]Output!H62</f>
        <v>7304.179701360672</v>
      </c>
      <c r="I62">
        <f>[5]Output!I62</f>
        <v>3733.2473050332278</v>
      </c>
      <c r="J62">
        <f>[5]Output!J62</f>
        <v>1918.786191109471</v>
      </c>
      <c r="K62">
        <f>[5]Output!K62</f>
        <v>801.9860691343024</v>
      </c>
      <c r="L62">
        <f>[5]Output!L62</f>
        <v>0</v>
      </c>
    </row>
    <row r="63" spans="1:12">
      <c r="A63" s="2">
        <f>[5]Output!A63</f>
        <v>61</v>
      </c>
      <c r="B63" s="2" t="str">
        <f>[5]Output!B63</f>
        <v>IMP_GAS_PIP_AFR</v>
      </c>
      <c r="C63" s="2" t="str">
        <f>[5]Output!C63</f>
        <v>IMP_GAS_NGA</v>
      </c>
      <c r="D63">
        <f>[5]Output!D63</f>
        <v>1649.5118</v>
      </c>
      <c r="E63">
        <f>[5]Output!E63</f>
        <v>1801.2945999999999</v>
      </c>
      <c r="F63">
        <f>[5]Output!F63</f>
        <v>1420.8679999999999</v>
      </c>
      <c r="G63">
        <f>[5]Output!G63</f>
        <v>2099.648999999999</v>
      </c>
      <c r="H63">
        <f>[5]Output!H63</f>
        <v>2778.4300000000012</v>
      </c>
      <c r="I63">
        <f>[5]Output!I63</f>
        <v>2778.4299999999989</v>
      </c>
      <c r="J63">
        <f>[5]Output!J63</f>
        <v>2778.43</v>
      </c>
      <c r="K63">
        <f>[5]Output!K63</f>
        <v>2778.43</v>
      </c>
      <c r="L63">
        <f>[5]Output!L63</f>
        <v>2283.5279999999998</v>
      </c>
    </row>
    <row r="64" spans="1:12">
      <c r="A64" s="2">
        <f>[5]Output!A64</f>
        <v>62</v>
      </c>
      <c r="B64" s="2" t="str">
        <f>[5]Output!B64</f>
        <v>IMP_GAS_PIP_RUS</v>
      </c>
      <c r="C64" s="2" t="str">
        <f>[5]Output!C64</f>
        <v>IMP_GAS_NGA</v>
      </c>
      <c r="D64">
        <f>[5]Output!D64</f>
        <v>13316.526799999991</v>
      </c>
      <c r="E64">
        <f>[5]Output!E64</f>
        <v>14460.199000000001</v>
      </c>
      <c r="F64">
        <f>[5]Output!F64</f>
        <v>13473.857</v>
      </c>
      <c r="G64">
        <f>[5]Output!G64</f>
        <v>6791.8757949999999</v>
      </c>
      <c r="H64">
        <f>[5]Output!H64</f>
        <v>0</v>
      </c>
      <c r="I64">
        <f>[5]Output!I64</f>
        <v>0</v>
      </c>
      <c r="J64">
        <f>[5]Output!J64</f>
        <v>0</v>
      </c>
      <c r="K64">
        <f>[5]Output!K64</f>
        <v>0</v>
      </c>
      <c r="L64">
        <f>[5]Output!L64</f>
        <v>0</v>
      </c>
    </row>
    <row r="65" spans="1:12">
      <c r="A65" s="2">
        <f>[5]Output!A65</f>
        <v>63</v>
      </c>
      <c r="B65" s="2" t="str">
        <f>[5]Output!B65</f>
        <v>IMP_GAS_PIP_CAC</v>
      </c>
      <c r="C65" s="2" t="str">
        <f>[5]Output!C65</f>
        <v>IMP_GAS_NGA</v>
      </c>
      <c r="D65">
        <f>[5]Output!D65</f>
        <v>25.25</v>
      </c>
      <c r="E65">
        <f>[5]Output!E65</f>
        <v>27.573</v>
      </c>
      <c r="F65">
        <f>[5]Output!F65</f>
        <v>278.54639999999989</v>
      </c>
      <c r="G65">
        <f>[5]Output!G65</f>
        <v>493.78679999999991</v>
      </c>
      <c r="H65">
        <f>[5]Output!H65</f>
        <v>703.40000000000009</v>
      </c>
      <c r="I65">
        <f>[5]Output!I65</f>
        <v>703.4</v>
      </c>
      <c r="J65">
        <f>[5]Output!J65</f>
        <v>703.4</v>
      </c>
      <c r="K65">
        <f>[5]Output!K65</f>
        <v>703.39999999999986</v>
      </c>
      <c r="L65">
        <f>[5]Output!L65</f>
        <v>36.628</v>
      </c>
    </row>
    <row r="66" spans="1:12">
      <c r="A66" s="2">
        <f>[5]Output!A66</f>
        <v>64</v>
      </c>
      <c r="B66" s="2" t="str">
        <f>[5]Output!B66</f>
        <v>IMP_GAS_PIP_MEA</v>
      </c>
      <c r="C66" s="2" t="str">
        <f>[5]Output!C66</f>
        <v>IMP_GAS_NGA</v>
      </c>
      <c r="D66">
        <f>[5]Output!D66</f>
        <v>0</v>
      </c>
      <c r="E66">
        <f>[5]Output!E66</f>
        <v>0</v>
      </c>
      <c r="F66">
        <f>[5]Output!F66</f>
        <v>0</v>
      </c>
      <c r="G66">
        <f>[5]Output!G66</f>
        <v>0</v>
      </c>
      <c r="H66">
        <f>[5]Output!H66</f>
        <v>386.86999999999989</v>
      </c>
      <c r="I66">
        <f>[5]Output!I66</f>
        <v>466.0025</v>
      </c>
      <c r="J66">
        <f>[5]Output!J66</f>
        <v>483.95514687023223</v>
      </c>
      <c r="K66">
        <f>[5]Output!K66</f>
        <v>483.95514687023223</v>
      </c>
      <c r="L66">
        <f>[5]Output!L66</f>
        <v>0</v>
      </c>
    </row>
    <row r="67" spans="1:12">
      <c r="A67" s="2">
        <f>[5]Output!A67</f>
        <v>65</v>
      </c>
      <c r="B67" s="2" t="str">
        <f>[5]Output!B67</f>
        <v>EXP_GAS_NGA_GLB</v>
      </c>
      <c r="C67" s="2" t="str">
        <f>[5]Output!C67</f>
        <v>EXP_GAS_NGA</v>
      </c>
      <c r="D67">
        <f>[5]Output!D67</f>
        <v>8181.3240000000014</v>
      </c>
      <c r="E67">
        <f>[5]Output!E67</f>
        <v>8584.5319999999992</v>
      </c>
      <c r="F67">
        <f>[5]Output!F67</f>
        <v>7355.0549999999994</v>
      </c>
      <c r="G67">
        <f>[5]Output!G67</f>
        <v>5124.7086050447897</v>
      </c>
      <c r="H67">
        <f>[5]Output!H67</f>
        <v>2469.6426315789472</v>
      </c>
      <c r="I67">
        <f>[5]Output!I67</f>
        <v>1734.073353658536</v>
      </c>
      <c r="J67">
        <f>[5]Output!J67</f>
        <v>1109.5536620799151</v>
      </c>
      <c r="K67">
        <f>[5]Output!K67</f>
        <v>519.41132010670424</v>
      </c>
      <c r="L67">
        <f>[5]Output!L67</f>
        <v>0</v>
      </c>
    </row>
    <row r="68" spans="1:12">
      <c r="A68" s="2">
        <f>[5]Output!A68</f>
        <v>66</v>
      </c>
      <c r="B68" s="2" t="str">
        <f>[5]Output!B68</f>
        <v>IMP_GAS_LNG_AFR</v>
      </c>
      <c r="C68" s="2" t="str">
        <f>[5]Output!C68</f>
        <v>IMP_GAS_LNG</v>
      </c>
      <c r="D68">
        <f>[5]Output!D68</f>
        <v>1573.624800000001</v>
      </c>
      <c r="E68">
        <f>[5]Output!E68</f>
        <v>538.98569999999995</v>
      </c>
      <c r="F68">
        <f>[5]Output!F68</f>
        <v>1000.5732</v>
      </c>
      <c r="H68">
        <f>[5]Output!H68</f>
        <v>0</v>
      </c>
      <c r="I68">
        <f>[5]Output!I68</f>
        <v>0</v>
      </c>
      <c r="J68">
        <f>[5]Output!J68</f>
        <v>219.1067083824787</v>
      </c>
      <c r="K68">
        <f>[5]Output!K68</f>
        <v>219.8238681348009</v>
      </c>
      <c r="L68">
        <f>[5]Output!L68</f>
        <v>2021.36</v>
      </c>
    </row>
    <row r="69" spans="1:12">
      <c r="A69" s="2">
        <f>[5]Output!A69</f>
        <v>67</v>
      </c>
      <c r="B69" s="2" t="str">
        <f>[5]Output!B69</f>
        <v>IMP_GAS_LNG_MEA</v>
      </c>
      <c r="C69" s="2" t="str">
        <f>[5]Output!C69</f>
        <v>IMP_GAS_LNG</v>
      </c>
      <c r="D69">
        <f>[5]Output!D69</f>
        <v>1380.8816999999999</v>
      </c>
      <c r="E69">
        <f>[5]Output!E69</f>
        <v>911.5424999999999</v>
      </c>
      <c r="F69">
        <f>[5]Output!F69</f>
        <v>978.66449999999986</v>
      </c>
      <c r="G69">
        <f>[5]Output!G69</f>
        <v>550.98181677117736</v>
      </c>
      <c r="H69">
        <f>[5]Output!H69</f>
        <v>1357.425</v>
      </c>
      <c r="I69">
        <f>[5]Output!I69</f>
        <v>1357.425</v>
      </c>
      <c r="J69">
        <f>[5]Output!J69</f>
        <v>1357.425</v>
      </c>
      <c r="K69">
        <f>[5]Output!K69</f>
        <v>1357.425</v>
      </c>
      <c r="L69">
        <f>[5]Output!L69</f>
        <v>1357.425</v>
      </c>
    </row>
    <row r="70" spans="1:12">
      <c r="A70" s="2">
        <f>[5]Output!A70</f>
        <v>68</v>
      </c>
      <c r="B70" s="2" t="str">
        <f>[5]Output!B70</f>
        <v>IMP_GAS_LNG_GLB</v>
      </c>
      <c r="C70" s="2" t="str">
        <f>[5]Output!C70</f>
        <v>IMP_GAS_LNG</v>
      </c>
      <c r="D70">
        <f>[5]Output!D70</f>
        <v>291.11939999999998</v>
      </c>
      <c r="E70">
        <f>[5]Output!E70</f>
        <v>0</v>
      </c>
      <c r="F70">
        <f>[5]Output!F70</f>
        <v>0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69</v>
      </c>
      <c r="B71" s="2" t="str">
        <f>[5]Output!B71</f>
        <v>IMP_GAS_LNG_OLA</v>
      </c>
      <c r="C71" s="2" t="str">
        <f>[5]Output!C71</f>
        <v>IMP_GAS_LNG</v>
      </c>
      <c r="D71">
        <f>[5]Output!D71</f>
        <v>207.4545</v>
      </c>
      <c r="E71">
        <f>[5]Output!E71</f>
        <v>98.881200000000007</v>
      </c>
      <c r="F71">
        <f>[5]Output!F71</f>
        <v>180.17009999999999</v>
      </c>
      <c r="G71">
        <f>[5]Output!G71</f>
        <v>0</v>
      </c>
      <c r="H71">
        <f>[5]Output!H71</f>
        <v>0</v>
      </c>
      <c r="I71">
        <f>[5]Output!I71</f>
        <v>0</v>
      </c>
      <c r="J71">
        <f>[5]Output!J71</f>
        <v>0</v>
      </c>
      <c r="K71">
        <f>[5]Output!K71</f>
        <v>0</v>
      </c>
      <c r="L71">
        <f>[5]Output!L71</f>
        <v>363.98</v>
      </c>
    </row>
    <row r="72" spans="1:12">
      <c r="A72" s="2">
        <f>[5]Output!A72</f>
        <v>70</v>
      </c>
      <c r="B72" s="2" t="str">
        <f>[5]Output!B72</f>
        <v>IMP_GAS_LNG_USA</v>
      </c>
      <c r="C72" s="2" t="str">
        <f>[5]Output!C72</f>
        <v>IMP_GAS_LNG</v>
      </c>
      <c r="D72">
        <f>[5]Output!D72</f>
        <v>0</v>
      </c>
      <c r="E72">
        <f>[5]Output!E72</f>
        <v>0</v>
      </c>
      <c r="F72">
        <f>[5]Output!F72</f>
        <v>827.55090000000007</v>
      </c>
      <c r="G72">
        <f>[5]Output!G72</f>
        <v>0</v>
      </c>
      <c r="H72">
        <f>[5]Output!H72</f>
        <v>2594.41</v>
      </c>
      <c r="I72">
        <f>[5]Output!I72</f>
        <v>2594.41</v>
      </c>
      <c r="J72">
        <f>[5]Output!J72</f>
        <v>2594.4099999999989</v>
      </c>
      <c r="K72">
        <f>[5]Output!K72</f>
        <v>2594.41</v>
      </c>
      <c r="L72">
        <f>[5]Output!L72</f>
        <v>2594.41</v>
      </c>
    </row>
    <row r="73" spans="1:12">
      <c r="A73" s="2">
        <f>[5]Output!A73</f>
        <v>71</v>
      </c>
      <c r="B73" s="2" t="str">
        <f>[5]Output!B73</f>
        <v>IMP_GAS_LNG_RUS</v>
      </c>
      <c r="C73" s="2" t="str">
        <f>[5]Output!C73</f>
        <v>IMP_GAS_LNG</v>
      </c>
      <c r="D73">
        <f>[5]Output!D73</f>
        <v>0</v>
      </c>
      <c r="E73">
        <f>[5]Output!E73</f>
        <v>0</v>
      </c>
      <c r="F73">
        <f>[5]Output!F73</f>
        <v>562.4289</v>
      </c>
      <c r="G73">
        <f>[5]Output!G73</f>
        <v>0</v>
      </c>
      <c r="H73">
        <f>[5]Output!H73</f>
        <v>0</v>
      </c>
      <c r="I73">
        <f>[5]Output!I73</f>
        <v>0</v>
      </c>
      <c r="J73">
        <f>[5]Output!J73</f>
        <v>0</v>
      </c>
      <c r="K73">
        <f>[5]Output!K73</f>
        <v>0</v>
      </c>
      <c r="L73">
        <f>[5]Output!L73</f>
        <v>0</v>
      </c>
    </row>
    <row r="74" spans="1:12">
      <c r="A74" s="2">
        <f>[5]Output!A74</f>
        <v>72</v>
      </c>
      <c r="B74" s="2" t="str">
        <f>[5]Output!B74</f>
        <v>IMP_COA_AFR</v>
      </c>
      <c r="C74" s="2" t="str">
        <f>[5]Output!C74</f>
        <v>IMP_COA</v>
      </c>
      <c r="D74">
        <f>[5]Output!D74</f>
        <v>616.51587300000017</v>
      </c>
      <c r="E74">
        <f>[5]Output!E74</f>
        <v>609.50276800000006</v>
      </c>
      <c r="F74">
        <f>[5]Output!F74</f>
        <v>88.207576000000003</v>
      </c>
      <c r="G74">
        <f>[5]Output!G74</f>
        <v>132.311364</v>
      </c>
      <c r="H74">
        <f>[5]Output!H74</f>
        <v>132.311364</v>
      </c>
      <c r="I74">
        <f>[5]Output!I74</f>
        <v>132.311364</v>
      </c>
      <c r="J74">
        <f>[5]Output!J74</f>
        <v>132.311364</v>
      </c>
      <c r="K74">
        <f>[5]Output!K74</f>
        <v>132.311364</v>
      </c>
      <c r="L74">
        <f>[5]Output!L74</f>
        <v>132.311364</v>
      </c>
    </row>
    <row r="75" spans="1:12">
      <c r="A75" s="2">
        <f>[5]Output!A75</f>
        <v>73</v>
      </c>
      <c r="B75" s="2" t="str">
        <f>[5]Output!B75</f>
        <v>IMP_COA_AUS</v>
      </c>
      <c r="C75" s="2" t="str">
        <f>[5]Output!C75</f>
        <v>IMP_COA</v>
      </c>
      <c r="D75">
        <f>[5]Output!D75</f>
        <v>586.58791799999995</v>
      </c>
      <c r="E75">
        <f>[5]Output!E75</f>
        <v>827.1823280000001</v>
      </c>
      <c r="F75">
        <f>[5]Output!F75</f>
        <v>579.10191199999986</v>
      </c>
      <c r="G75">
        <f>[5]Output!G75</f>
        <v>868.65286800000013</v>
      </c>
      <c r="H75">
        <f>[5]Output!H75</f>
        <v>868.65286800000013</v>
      </c>
      <c r="I75">
        <f>[5]Output!I75</f>
        <v>868.65286800000013</v>
      </c>
      <c r="J75">
        <f>[5]Output!J75</f>
        <v>868.65286800000013</v>
      </c>
      <c r="K75">
        <f>[5]Output!K75</f>
        <v>868.65286800000013</v>
      </c>
      <c r="L75">
        <f>[5]Output!L75</f>
        <v>868.65286800000013</v>
      </c>
    </row>
    <row r="76" spans="1:12">
      <c r="A76" s="2">
        <f>[5]Output!A76</f>
        <v>74</v>
      </c>
      <c r="B76" s="2" t="str">
        <f>[5]Output!B76</f>
        <v>IMP_COA_CAC</v>
      </c>
      <c r="C76" s="2" t="str">
        <f>[5]Output!C76</f>
        <v>IMP_COA</v>
      </c>
      <c r="D76">
        <f>[5]Output!D76</f>
        <v>23.942364000000001</v>
      </c>
      <c r="E76">
        <f>[5]Output!E76</f>
        <v>37.316496000000008</v>
      </c>
      <c r="F76">
        <f>[5]Output!F76</f>
        <v>76.702240000000003</v>
      </c>
      <c r="G76">
        <f>[5]Output!G76</f>
        <v>115.05336</v>
      </c>
      <c r="H76">
        <f>[5]Output!H76</f>
        <v>115.05336</v>
      </c>
      <c r="I76">
        <f>[5]Output!I76</f>
        <v>0</v>
      </c>
      <c r="J76">
        <f>[5]Output!J76</f>
        <v>39.541814895350107</v>
      </c>
      <c r="K76">
        <f>[5]Output!K76</f>
        <v>0</v>
      </c>
      <c r="L76">
        <f>[5]Output!L76</f>
        <v>115.05336</v>
      </c>
    </row>
    <row r="77" spans="1:12">
      <c r="A77" s="2">
        <f>[5]Output!A77</f>
        <v>75</v>
      </c>
      <c r="B77" s="2" t="str">
        <f>[5]Output!B77</f>
        <v>IMP_COA_CAN</v>
      </c>
      <c r="C77" s="2" t="str">
        <f>[5]Output!C77</f>
        <v>IMP_COA</v>
      </c>
      <c r="D77">
        <f>[5]Output!D77</f>
        <v>161.61095700000001</v>
      </c>
      <c r="E77">
        <f>[5]Output!E77</f>
        <v>118.168904</v>
      </c>
      <c r="F77">
        <f>[5]Output!F77</f>
        <v>99.712912000000003</v>
      </c>
      <c r="G77">
        <f>[5]Output!G77</f>
        <v>149.569368</v>
      </c>
      <c r="H77">
        <f>[5]Output!H77</f>
        <v>149.569368</v>
      </c>
      <c r="I77">
        <f>[5]Output!I77</f>
        <v>149.569368</v>
      </c>
      <c r="J77">
        <f>[5]Output!J77</f>
        <v>149.569368</v>
      </c>
      <c r="K77">
        <f>[5]Output!K77</f>
        <v>149.569368</v>
      </c>
      <c r="L77">
        <f>[5]Output!L77</f>
        <v>149.569368</v>
      </c>
    </row>
    <row r="78" spans="1:12">
      <c r="A78" s="2">
        <f>[5]Output!A78</f>
        <v>76</v>
      </c>
      <c r="B78" s="2" t="str">
        <f>[5]Output!B78</f>
        <v>IMP_COA_ODA</v>
      </c>
      <c r="C78" s="2" t="str">
        <f>[5]Output!C78</f>
        <v>IMP_COA</v>
      </c>
      <c r="D78">
        <f>[5]Output!D78</f>
        <v>389.06341500000002</v>
      </c>
      <c r="E78">
        <f>[5]Output!E78</f>
        <v>310.97080000000011</v>
      </c>
      <c r="F78">
        <f>[5]Output!F78</f>
        <v>3.8351120000000001</v>
      </c>
      <c r="G78">
        <f>[5]Output!G78</f>
        <v>5.7526679999999999</v>
      </c>
      <c r="H78">
        <f>[5]Output!H78</f>
        <v>5.7526679999999999</v>
      </c>
      <c r="I78">
        <f>[5]Output!I78</f>
        <v>5.7526679999999999</v>
      </c>
      <c r="J78">
        <f>[5]Output!J78</f>
        <v>5.7526679999999999</v>
      </c>
      <c r="K78">
        <f>[5]Output!K78</f>
        <v>5.7526679999999999</v>
      </c>
      <c r="L78">
        <f>[5]Output!L78</f>
        <v>5.7526679999999999</v>
      </c>
    </row>
    <row r="79" spans="1:12">
      <c r="A79" s="2">
        <f>[5]Output!A79</f>
        <v>77</v>
      </c>
      <c r="B79" s="2" t="str">
        <f>[5]Output!B79</f>
        <v>IMP_COA_OEE</v>
      </c>
      <c r="C79" s="2" t="str">
        <f>[5]Output!C79</f>
        <v>IMP_COA</v>
      </c>
      <c r="D79">
        <f>[5]Output!D79</f>
        <v>161.61095700000001</v>
      </c>
      <c r="E79">
        <f>[5]Output!E79</f>
        <v>18.658248</v>
      </c>
      <c r="F79">
        <f>[5]Output!F79</f>
        <v>0</v>
      </c>
      <c r="G79">
        <f>[5]Output!G79</f>
        <v>0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78</v>
      </c>
      <c r="B80" s="2" t="str">
        <f>[5]Output!B80</f>
        <v>IMP_COA_OLA</v>
      </c>
      <c r="C80" s="2" t="str">
        <f>[5]Output!C80</f>
        <v>IMP_COA</v>
      </c>
      <c r="D80">
        <f>[5]Output!D80</f>
        <v>1316.8300200000001</v>
      </c>
      <c r="E80">
        <f>[5]Output!E80</f>
        <v>1430.46568</v>
      </c>
      <c r="F80">
        <f>[5]Output!F80</f>
        <v>230.10672</v>
      </c>
      <c r="G80">
        <f>[5]Output!G80</f>
        <v>345.16007999999999</v>
      </c>
      <c r="H80">
        <f>[5]Output!H80</f>
        <v>345.16007999999999</v>
      </c>
      <c r="I80">
        <f>[5]Output!I80</f>
        <v>345.16007999999999</v>
      </c>
      <c r="J80">
        <f>[5]Output!J80</f>
        <v>345.16007999999999</v>
      </c>
      <c r="K80">
        <f>[5]Output!K80</f>
        <v>345.16007999999999</v>
      </c>
      <c r="L80">
        <f>[5]Output!L80</f>
        <v>345.16007999999999</v>
      </c>
    </row>
    <row r="81" spans="1:15">
      <c r="A81" s="2">
        <f>[5]Output!A81</f>
        <v>79</v>
      </c>
      <c r="B81" s="2" t="str">
        <f>[5]Output!B81</f>
        <v>IMP_COA_RUS</v>
      </c>
      <c r="C81" s="2" t="str">
        <f>[5]Output!C81</f>
        <v>IMP_COA</v>
      </c>
      <c r="D81">
        <f>[5]Output!D81</f>
        <v>1556.2536600000001</v>
      </c>
      <c r="E81">
        <f>[5]Output!E81</f>
        <v>1952.896624</v>
      </c>
      <c r="F81">
        <f>[5]Output!F81</f>
        <v>2105.4764879999998</v>
      </c>
      <c r="G81">
        <f>[5]Output!G81</f>
        <v>1052.7382439999999</v>
      </c>
      <c r="H81">
        <f>[5]Output!H81</f>
        <v>0</v>
      </c>
      <c r="I81">
        <f>[5]Output!I81</f>
        <v>0</v>
      </c>
      <c r="J81">
        <f>[5]Output!J81</f>
        <v>0</v>
      </c>
      <c r="K81">
        <f>[5]Output!K81</f>
        <v>0</v>
      </c>
      <c r="L81">
        <f>[5]Output!L81</f>
        <v>0</v>
      </c>
    </row>
    <row r="82" spans="1:15">
      <c r="A82" s="2">
        <f>[5]Output!A82</f>
        <v>80</v>
      </c>
      <c r="B82" s="2" t="str">
        <f>[5]Output!B82</f>
        <v>IMP_COA_USA</v>
      </c>
      <c r="C82" s="2" t="str">
        <f>[5]Output!C82</f>
        <v>IMP_COA</v>
      </c>
      <c r="D82">
        <f>[5]Output!D82</f>
        <v>1173.1758359999999</v>
      </c>
      <c r="E82">
        <f>[5]Output!E82</f>
        <v>914.25415199999998</v>
      </c>
      <c r="F82">
        <f>[5]Output!F82</f>
        <v>651.96904000000006</v>
      </c>
      <c r="G82">
        <f>[5]Output!G82</f>
        <v>977.95356000000027</v>
      </c>
      <c r="H82">
        <f>[5]Output!H82</f>
        <v>977.95356000000027</v>
      </c>
      <c r="I82">
        <f>[5]Output!I82</f>
        <v>977.95356000000027</v>
      </c>
      <c r="J82">
        <f>[5]Output!J82</f>
        <v>977.95356000000027</v>
      </c>
      <c r="K82">
        <f>[5]Output!K82</f>
        <v>977.95356000000027</v>
      </c>
      <c r="L82">
        <f>[5]Output!L82</f>
        <v>977.95356000000027</v>
      </c>
    </row>
    <row r="83" spans="1:15">
      <c r="A83" s="2">
        <f>[5]Output!A83</f>
        <v>81</v>
      </c>
      <c r="B83" s="2" t="str">
        <f>[5]Output!B83</f>
        <v>EXP_COA_GLB</v>
      </c>
      <c r="C83" s="2" t="str">
        <f>[5]Output!C83</f>
        <v>EXP_COA</v>
      </c>
      <c r="D83">
        <f>[5]Output!D83</f>
        <v>931.79000000000019</v>
      </c>
      <c r="E83">
        <f>[5]Output!E83</f>
        <v>763.40099999999995</v>
      </c>
      <c r="F83">
        <f>[5]Output!F83</f>
        <v>571.75599999999997</v>
      </c>
      <c r="G83">
        <f>[5]Output!G83</f>
        <v>405.24350133333343</v>
      </c>
      <c r="H83">
        <f>[5]Output!H83</f>
        <v>225.60463200000001</v>
      </c>
      <c r="I83">
        <f>[5]Output!I83</f>
        <v>158.2595685957447</v>
      </c>
      <c r="J83">
        <f>[5]Output!J83</f>
        <v>104.9559051206363</v>
      </c>
      <c r="K83">
        <f>[5]Output!K83</f>
        <v>50.599998122448987</v>
      </c>
      <c r="L83">
        <f>[5]Output!L83</f>
        <v>0</v>
      </c>
    </row>
    <row r="84" spans="1:15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5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5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5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5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  <c r="O88" s="38"/>
    </row>
    <row r="89" spans="1:15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5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5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5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5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5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5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5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[6]Output!A1</f>
        <v>0</v>
      </c>
      <c r="B1" s="11" t="str">
        <f>[6]Output!B1</f>
        <v>tech</v>
      </c>
      <c r="C1" s="11" t="str">
        <f>[6]Output!C1</f>
        <v>output_comm</v>
      </c>
      <c r="D1" s="11" t="str">
        <f>[6]Output!D1</f>
        <v>2010</v>
      </c>
      <c r="E1" s="11" t="str">
        <f>[6]Output!E1</f>
        <v>2015</v>
      </c>
      <c r="F1" s="11" t="str">
        <f>[6]Output!F1</f>
        <v>2020</v>
      </c>
      <c r="G1" s="11" t="str">
        <f>[6]Output!G1</f>
        <v>2025</v>
      </c>
      <c r="H1" s="11" t="str">
        <f>[6]Output!H1</f>
        <v>2030</v>
      </c>
      <c r="I1" s="11" t="str">
        <f>[6]Output!I1</f>
        <v>2035</v>
      </c>
      <c r="J1" s="11" t="str">
        <f>[6]Output!J1</f>
        <v>2040</v>
      </c>
      <c r="K1" s="11" t="str">
        <f>[6]Output!K1</f>
        <v>2045</v>
      </c>
      <c r="L1" s="11" t="str">
        <f>[6]Output!L1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[6]Output!A2</f>
        <v>0</v>
      </c>
      <c r="B2" s="11" t="str">
        <f>[6]Output!B2</f>
        <v>HH2_BIO_CM_NEW</v>
      </c>
      <c r="C2" s="11" t="str">
        <f>[6]Output!C2</f>
        <v>HH2_DT</v>
      </c>
      <c r="D2" s="11">
        <f>[6]Output!D2</f>
        <v>0</v>
      </c>
      <c r="E2" s="11">
        <f>[6]Output!E2</f>
        <v>0</v>
      </c>
      <c r="F2" s="11">
        <f>[6]Output!F2</f>
        <v>0</v>
      </c>
      <c r="G2" s="11">
        <f>[6]Output!G2</f>
        <v>0</v>
      </c>
      <c r="H2" s="11">
        <f>[6]Output!H2</f>
        <v>-1.5222623580735121E-7</v>
      </c>
      <c r="I2" s="11">
        <f>[6]Output!I2</f>
        <v>0</v>
      </c>
      <c r="J2" s="11">
        <f>[6]Output!J2</f>
        <v>0</v>
      </c>
      <c r="K2" s="11">
        <f>[6]Output!K2</f>
        <v>0</v>
      </c>
      <c r="L2" s="11">
        <f>[6]Output!L2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[6]Output!A3</f>
        <v>1</v>
      </c>
      <c r="B3" s="11" t="str">
        <f>[6]Output!B3</f>
        <v>HH2_WE_ALK_DS_NEW</v>
      </c>
      <c r="C3" s="11" t="str">
        <f>[6]Output!C3</f>
        <v>HH2_WE_DT</v>
      </c>
      <c r="D3" s="11">
        <f>[6]Output!D3</f>
        <v>0</v>
      </c>
      <c r="E3" s="11">
        <f>[6]Output!E3</f>
        <v>9.0000000000080974E-2</v>
      </c>
      <c r="F3" s="11">
        <f>[6]Output!F3</f>
        <v>0.09</v>
      </c>
      <c r="G3" s="11">
        <f>[6]Output!G3</f>
        <v>0</v>
      </c>
      <c r="H3" s="11">
        <f>[6]Output!H3</f>
        <v>0</v>
      </c>
      <c r="I3" s="11">
        <f>[6]Output!I3</f>
        <v>0</v>
      </c>
      <c r="J3" s="11">
        <f>[6]Output!J3</f>
        <v>0</v>
      </c>
      <c r="K3" s="11">
        <f>[6]Output!K3</f>
        <v>0</v>
      </c>
      <c r="L3" s="11">
        <f>[6]Output!L3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[6]Output!A4</f>
        <v>2</v>
      </c>
      <c r="B4" s="11" t="str">
        <f>[6]Output!B4</f>
        <v>HH2_WE_ALK_CL_NEW</v>
      </c>
      <c r="C4" s="11" t="str">
        <f>[6]Output!C4</f>
        <v>HH2_WE_CU</v>
      </c>
      <c r="D4" s="11">
        <f>[6]Output!D4</f>
        <v>0</v>
      </c>
      <c r="E4" s="11">
        <f>[6]Output!E4</f>
        <v>0</v>
      </c>
      <c r="F4" s="11">
        <f>[6]Output!F4</f>
        <v>0</v>
      </c>
      <c r="G4" s="11">
        <f>[6]Output!G4</f>
        <v>0</v>
      </c>
      <c r="H4" s="11">
        <f>[6]Output!H4</f>
        <v>0</v>
      </c>
      <c r="I4" s="11">
        <f>[6]Output!I4</f>
        <v>-6.2865775042790851E-7</v>
      </c>
      <c r="J4" s="11">
        <f>[6]Output!J4</f>
        <v>0</v>
      </c>
      <c r="K4" s="11">
        <f>[6]Output!K4</f>
        <v>0</v>
      </c>
      <c r="L4" s="11">
        <f>[6]Output!L4</f>
        <v>0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-2.8607141252959501E-9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-3.4328569503551403E-7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[6]Output!A5</f>
        <v>3</v>
      </c>
      <c r="B5" s="11" t="str">
        <f>[6]Output!B5</f>
        <v>HH2_WE_PEM_CL_NEW</v>
      </c>
      <c r="C5" s="11" t="str">
        <f>[6]Output!C5</f>
        <v>HH2_WE_CU</v>
      </c>
      <c r="D5" s="11">
        <f>[6]Output!D5</f>
        <v>0</v>
      </c>
      <c r="E5" s="11">
        <f>[6]Output!E5</f>
        <v>0</v>
      </c>
      <c r="F5" s="11">
        <f>[6]Output!F5</f>
        <v>0</v>
      </c>
      <c r="G5" s="11">
        <f>[6]Output!G5</f>
        <v>0</v>
      </c>
      <c r="H5" s="11">
        <f>[6]Output!H5</f>
        <v>-8.4498217535556684E-7</v>
      </c>
      <c r="I5" s="11">
        <f>[6]Output!I5</f>
        <v>0</v>
      </c>
      <c r="J5" s="11">
        <f>[6]Output!J5</f>
        <v>0</v>
      </c>
      <c r="K5" s="11">
        <f>[6]Output!K5</f>
        <v>0</v>
      </c>
      <c r="L5" s="11">
        <f>[6]Output!L5</f>
        <v>0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7.5000000000067482E-4</v>
      </c>
      <c r="Q5" s="35">
        <f t="shared" si="6"/>
        <v>7.5000000000000002E-4</v>
      </c>
      <c r="R5" s="35">
        <f t="shared" si="6"/>
        <v>0</v>
      </c>
      <c r="S5" s="35">
        <f t="shared" si="6"/>
        <v>-7.041518127963057E-9</v>
      </c>
      <c r="T5" s="35">
        <f t="shared" si="6"/>
        <v>-5.2388145868992378E-9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9.0000000000080974E-2</v>
      </c>
      <c r="AA5" s="35">
        <f t="shared" si="3"/>
        <v>0.09</v>
      </c>
      <c r="AB5" s="35">
        <f t="shared" si="3"/>
        <v>0</v>
      </c>
      <c r="AC5" s="35">
        <f t="shared" si="3"/>
        <v>-8.4498217535556684E-7</v>
      </c>
      <c r="AD5" s="35">
        <f t="shared" si="3"/>
        <v>-6.2865775042790851E-7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[6]Output!A6</f>
        <v>4</v>
      </c>
      <c r="B6" s="11" t="str">
        <f>[6]Output!B6</f>
        <v>HH2_BIO_CM_CCS_NEW</v>
      </c>
      <c r="C6" s="11" t="str">
        <f>[6]Output!C6</f>
        <v>HH2_CT</v>
      </c>
      <c r="D6" s="11">
        <f>[6]Output!D6</f>
        <v>0</v>
      </c>
      <c r="E6" s="11">
        <f>[6]Output!E6</f>
        <v>0</v>
      </c>
      <c r="F6" s="11">
        <f>[6]Output!F6</f>
        <v>0</v>
      </c>
      <c r="G6" s="11">
        <f>[6]Output!G6</f>
        <v>0</v>
      </c>
      <c r="H6" s="11">
        <f>[6]Output!H6</f>
        <v>-1.9105945922816279E-7</v>
      </c>
      <c r="I6" s="11">
        <f>[6]Output!I6</f>
        <v>0</v>
      </c>
      <c r="J6" s="11">
        <f>[6]Output!J6</f>
        <v>0</v>
      </c>
      <c r="K6" s="11">
        <f>[6]Output!K6</f>
        <v>0</v>
      </c>
      <c r="L6" s="11">
        <f>[6]Output!L6</f>
        <v>0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7.5000446378325407E-4</v>
      </c>
      <c r="S6" s="35">
        <f t="shared" si="7"/>
        <v>0.36439189108646536</v>
      </c>
      <c r="T6" s="35">
        <f t="shared" si="7"/>
        <v>0.43622566337929464</v>
      </c>
      <c r="U6" s="35">
        <f t="shared" si="7"/>
        <v>1.3989576901790912</v>
      </c>
      <c r="V6" s="35">
        <f t="shared" si="7"/>
        <v>1.6472897644149156</v>
      </c>
      <c r="W6" s="35">
        <f t="shared" si="7"/>
        <v>9.0730037825111367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9.0000535653990493E-2</v>
      </c>
      <c r="AC6" s="35">
        <f t="shared" ref="AC6" si="10">S6*120</f>
        <v>43.727026930375843</v>
      </c>
      <c r="AD6" s="35">
        <f t="shared" ref="AD6" si="11">T6*120</f>
        <v>52.347079605515354</v>
      </c>
      <c r="AE6" s="35">
        <f t="shared" ref="AE6" si="12">U6*120</f>
        <v>167.87492282149094</v>
      </c>
      <c r="AF6" s="35">
        <f t="shared" ref="AF6" si="13">V6*120</f>
        <v>197.67477172978988</v>
      </c>
      <c r="AG6" s="35">
        <f t="shared" ref="AG6" si="14">W6*120</f>
        <v>1088.7604539013364</v>
      </c>
    </row>
    <row r="7" spans="1:34">
      <c r="A7" s="11">
        <f>[6]Output!A7</f>
        <v>5</v>
      </c>
      <c r="B7" s="11" t="str">
        <f>[6]Output!B7</f>
        <v>IMP_HH2_DMY_TECH</v>
      </c>
      <c r="C7" s="11" t="str">
        <f>[6]Output!C7</f>
        <v>HH2_CU</v>
      </c>
      <c r="D7" s="11">
        <f>[6]Output!D7</f>
        <v>0</v>
      </c>
      <c r="E7" s="11">
        <f>[6]Output!E7</f>
        <v>0</v>
      </c>
      <c r="F7" s="11">
        <f>[6]Output!F7</f>
        <v>0</v>
      </c>
      <c r="G7" s="11">
        <f>[6]Output!G7</f>
        <v>0</v>
      </c>
      <c r="H7" s="11">
        <f>[6]Output!H7</f>
        <v>0</v>
      </c>
      <c r="I7" s="11">
        <f>[6]Output!I7</f>
        <v>7.6485329800942603</v>
      </c>
      <c r="J7" s="11">
        <f>[6]Output!J7</f>
        <v>6.0462464578450916</v>
      </c>
      <c r="K7" s="11">
        <f>[6]Output!K7</f>
        <v>3.4561327729803168</v>
      </c>
      <c r="L7" s="11">
        <f>[6]Output!L7</f>
        <v>524.71894947999158</v>
      </c>
      <c r="M7" s="11"/>
    </row>
    <row r="8" spans="1:34">
      <c r="A8" s="11">
        <f>[6]Output!A8</f>
        <v>6</v>
      </c>
      <c r="B8" s="11" t="str">
        <f>[6]Output!B8</f>
        <v>IMP_HH2_DMY_TECH</v>
      </c>
      <c r="C8" s="11" t="str">
        <f>[6]Output!C8</f>
        <v>HH2_CT</v>
      </c>
      <c r="D8" s="11">
        <f>[6]Output!D8</f>
        <v>0</v>
      </c>
      <c r="E8" s="11">
        <f>[6]Output!E8</f>
        <v>0</v>
      </c>
      <c r="F8" s="11">
        <f>[6]Output!F8</f>
        <v>0</v>
      </c>
      <c r="G8" s="11">
        <f>[6]Output!G8</f>
        <v>0</v>
      </c>
      <c r="H8" s="11">
        <f>[6]Output!H8</f>
        <v>8.7144431167393756E-3</v>
      </c>
      <c r="I8" s="11">
        <f>[6]Output!I8</f>
        <v>8.7164837594848436E-3</v>
      </c>
      <c r="J8" s="11">
        <f>[6]Output!J8</f>
        <v>8.7163543154170388E-3</v>
      </c>
      <c r="K8" s="11">
        <f>[6]Output!K8</f>
        <v>1.8410514069110739</v>
      </c>
      <c r="L8" s="11">
        <f>[6]Output!L8</f>
        <v>12.57255789629512</v>
      </c>
      <c r="M8" s="11"/>
    </row>
    <row r="9" spans="1:34">
      <c r="A9" s="11">
        <f>[6]Output!A9</f>
        <v>7</v>
      </c>
      <c r="B9" s="11" t="str">
        <f>[6]Output!B9</f>
        <v>IMP_HH2_DMY_TECH</v>
      </c>
      <c r="C9" s="11" t="str">
        <f>[6]Output!C9</f>
        <v>HH2_WE_CU</v>
      </c>
      <c r="D9" s="11">
        <f>[6]Output!D9</f>
        <v>0</v>
      </c>
      <c r="E9" s="11">
        <f>[6]Output!E9</f>
        <v>0</v>
      </c>
      <c r="F9" s="11">
        <f>[6]Output!F9</f>
        <v>0</v>
      </c>
      <c r="G9" s="11">
        <f>[6]Output!G9</f>
        <v>5.3565399047881743E-7</v>
      </c>
      <c r="H9" s="11">
        <f>[6]Output!H9</f>
        <v>43.628312487259102</v>
      </c>
      <c r="I9" s="11">
        <f>[6]Output!I9</f>
        <v>44.535964718951831</v>
      </c>
      <c r="J9" s="11">
        <f>[6]Output!J9</f>
        <v>161.66609413356639</v>
      </c>
      <c r="K9" s="11">
        <f>[6]Output!K9</f>
        <v>192.37758754989849</v>
      </c>
      <c r="L9" s="11">
        <f>[6]Output!L9</f>
        <v>551.46894652504977</v>
      </c>
      <c r="M9" s="11"/>
    </row>
    <row r="10" spans="1:34">
      <c r="A10" s="11">
        <f>[6]Output!A10</f>
        <v>8</v>
      </c>
      <c r="B10" s="11" t="str">
        <f>[6]Output!B10</f>
        <v>IMP_HH2_DMY_TECH</v>
      </c>
      <c r="C10" s="11" t="str">
        <f>[6]Output!C10</f>
        <v>HH2_WE_DT</v>
      </c>
      <c r="D10" s="11">
        <f>[6]Output!D10</f>
        <v>0</v>
      </c>
      <c r="E10" s="11">
        <f>[6]Output!E10</f>
        <v>0</v>
      </c>
      <c r="F10" s="11">
        <f>[6]Output!F10</f>
        <v>0</v>
      </c>
      <c r="G10" s="11">
        <f>[6]Output!G10</f>
        <v>9.0000000000000011E-2</v>
      </c>
      <c r="H10" s="11">
        <f>[6]Output!H10</f>
        <v>0.09</v>
      </c>
      <c r="I10" s="11">
        <f>[6]Output!I10</f>
        <v>0.15386542270977949</v>
      </c>
      <c r="J10" s="11">
        <f>[6]Output!J10</f>
        <v>0.15386587576405311</v>
      </c>
      <c r="K10" s="11">
        <f>[6]Output!K10</f>
        <v>0</v>
      </c>
      <c r="L10" s="11">
        <f>[6]Output!L10</f>
        <v>0</v>
      </c>
      <c r="M10" s="11"/>
    </row>
    <row r="11" spans="1:34">
      <c r="A11" s="11">
        <f>[6]Output!A11</f>
        <v>0</v>
      </c>
      <c r="B11" s="11">
        <f>[6]Output!B11</f>
        <v>0</v>
      </c>
      <c r="C11" s="11">
        <f>[6]Output!C11</f>
        <v>0</v>
      </c>
      <c r="D11" s="11">
        <f>[6]Output!D11</f>
        <v>0</v>
      </c>
      <c r="E11" s="11">
        <f>[6]Output!E11</f>
        <v>0</v>
      </c>
      <c r="F11" s="11">
        <f>[6]Output!F11</f>
        <v>0</v>
      </c>
      <c r="G11" s="11">
        <f>[6]Output!G11</f>
        <v>0</v>
      </c>
      <c r="H11" s="11">
        <f>[6]Output!H11</f>
        <v>0</v>
      </c>
      <c r="I11" s="11">
        <f>[6]Output!I11</f>
        <v>0</v>
      </c>
      <c r="J11" s="11">
        <f>[6]Output!J11</f>
        <v>0</v>
      </c>
      <c r="K11" s="11">
        <f>[6]Output!K11</f>
        <v>0</v>
      </c>
      <c r="L11" s="11">
        <f>[6]Output!L11</f>
        <v>0</v>
      </c>
      <c r="M11" s="11"/>
    </row>
    <row r="12" spans="1:34">
      <c r="A12" s="11">
        <f>[6]Output!A12</f>
        <v>0</v>
      </c>
      <c r="B12" s="11">
        <f>[6]Output!B12</f>
        <v>0</v>
      </c>
      <c r="C12" s="11">
        <f>[6]Output!C12</f>
        <v>0</v>
      </c>
      <c r="D12" s="11">
        <f>[6]Output!D12</f>
        <v>0</v>
      </c>
      <c r="E12" s="11">
        <f>[6]Output!E12</f>
        <v>0</v>
      </c>
      <c r="F12" s="11">
        <f>[6]Output!F12</f>
        <v>0</v>
      </c>
      <c r="G12" s="11">
        <f>[6]Output!G12</f>
        <v>0</v>
      </c>
      <c r="H12" s="11">
        <f>[6]Output!H12</f>
        <v>0</v>
      </c>
      <c r="I12" s="11">
        <f>[6]Output!I12</f>
        <v>0</v>
      </c>
      <c r="J12" s="11">
        <f>[6]Output!J12</f>
        <v>0</v>
      </c>
      <c r="K12" s="11">
        <f>[6]Output!K12</f>
        <v>0</v>
      </c>
      <c r="L12" s="11">
        <f>[6]Output!L12</f>
        <v>0</v>
      </c>
      <c r="M12" s="11"/>
    </row>
    <row r="13" spans="1:34">
      <c r="A13" s="11">
        <f>[6]Output!A13</f>
        <v>0</v>
      </c>
      <c r="B13" s="11">
        <f>[6]Output!B13</f>
        <v>0</v>
      </c>
      <c r="C13" s="11">
        <f>[6]Output!C13</f>
        <v>0</v>
      </c>
      <c r="D13" s="11">
        <f>[6]Output!D13</f>
        <v>0</v>
      </c>
      <c r="E13" s="11">
        <f>[6]Output!E13</f>
        <v>0</v>
      </c>
      <c r="F13" s="11">
        <f>[6]Output!F13</f>
        <v>0</v>
      </c>
      <c r="G13" s="11">
        <f>[6]Output!G13</f>
        <v>0</v>
      </c>
      <c r="H13" s="11">
        <f>[6]Output!H13</f>
        <v>0</v>
      </c>
      <c r="I13" s="11">
        <f>[6]Output!I13</f>
        <v>0</v>
      </c>
      <c r="J13" s="11">
        <f>[6]Output!J13</f>
        <v>0</v>
      </c>
      <c r="K13" s="11">
        <f>[6]Output!K13</f>
        <v>0</v>
      </c>
      <c r="L13" s="11">
        <f>[6]Output!L13</f>
        <v>0</v>
      </c>
      <c r="M13" s="11"/>
    </row>
    <row r="14" spans="1:34">
      <c r="A14" s="11">
        <f>[6]Output!A14</f>
        <v>0</v>
      </c>
      <c r="B14" s="11">
        <f>[6]Output!B14</f>
        <v>0</v>
      </c>
      <c r="C14" s="11">
        <f>[6]Output!C14</f>
        <v>0</v>
      </c>
      <c r="D14" s="11">
        <f>[6]Output!D14</f>
        <v>0</v>
      </c>
      <c r="E14" s="11">
        <f>[6]Output!E14</f>
        <v>0</v>
      </c>
      <c r="F14" s="11">
        <f>[6]Output!F14</f>
        <v>0</v>
      </c>
      <c r="G14" s="11">
        <f>[6]Output!G14</f>
        <v>0</v>
      </c>
      <c r="H14" s="11">
        <f>[6]Output!H14</f>
        <v>0</v>
      </c>
      <c r="I14" s="11">
        <f>[6]Output!I14</f>
        <v>0</v>
      </c>
      <c r="J14" s="11">
        <f>[6]Output!J14</f>
        <v>0</v>
      </c>
      <c r="K14" s="11">
        <f>[6]Output!K14</f>
        <v>0</v>
      </c>
      <c r="L14" s="11">
        <f>[6]Output!L14</f>
        <v>0</v>
      </c>
      <c r="M14" s="11"/>
    </row>
    <row r="15" spans="1:34">
      <c r="A15" s="11">
        <f>[6]Output!A15</f>
        <v>0</v>
      </c>
      <c r="B15" s="11">
        <f>[6]Output!B15</f>
        <v>0</v>
      </c>
      <c r="C15" s="11">
        <f>[6]Output!C15</f>
        <v>0</v>
      </c>
      <c r="D15" s="11">
        <f>[6]Output!D15</f>
        <v>0</v>
      </c>
      <c r="E15" s="11">
        <f>[6]Output!E15</f>
        <v>0</v>
      </c>
      <c r="F15" s="11">
        <f>[6]Output!F15</f>
        <v>0</v>
      </c>
      <c r="G15" s="11">
        <f>[6]Output!G15</f>
        <v>0</v>
      </c>
      <c r="H15" s="11">
        <f>[6]Output!H15</f>
        <v>0</v>
      </c>
      <c r="I15" s="11">
        <f>[6]Output!I15</f>
        <v>0</v>
      </c>
      <c r="J15" s="11">
        <f>[6]Output!J15</f>
        <v>0</v>
      </c>
      <c r="K15" s="11">
        <f>[6]Output!K15</f>
        <v>0</v>
      </c>
      <c r="L15" s="11">
        <f>[6]Output!L15</f>
        <v>0</v>
      </c>
      <c r="M15" s="11"/>
    </row>
    <row r="16" spans="1:34">
      <c r="A16" s="11">
        <f>[6]Output!A16</f>
        <v>0</v>
      </c>
      <c r="B16" s="11">
        <f>[6]Output!B16</f>
        <v>0</v>
      </c>
      <c r="C16" s="11">
        <f>[6]Output!C16</f>
        <v>0</v>
      </c>
      <c r="D16" s="11">
        <f>[6]Output!D16</f>
        <v>0</v>
      </c>
      <c r="E16" s="11">
        <f>[6]Output!E16</f>
        <v>0</v>
      </c>
      <c r="F16" s="11">
        <f>[6]Output!F16</f>
        <v>0</v>
      </c>
      <c r="G16" s="11">
        <f>[6]Output!G16</f>
        <v>0</v>
      </c>
      <c r="H16" s="11">
        <f>[6]Output!H16</f>
        <v>0</v>
      </c>
      <c r="I16" s="11">
        <f>[6]Output!I16</f>
        <v>0</v>
      </c>
      <c r="J16" s="11">
        <f>[6]Output!J16</f>
        <v>0</v>
      </c>
      <c r="K16" s="11">
        <f>[6]Output!K16</f>
        <v>0</v>
      </c>
      <c r="L16" s="11">
        <f>[6]Output!L16</f>
        <v>0</v>
      </c>
      <c r="M16" s="11"/>
    </row>
    <row r="17" spans="1:19">
      <c r="A17" s="11">
        <f>[6]Output!A17</f>
        <v>0</v>
      </c>
      <c r="B17" s="11">
        <f>[6]Output!B17</f>
        <v>0</v>
      </c>
      <c r="C17" s="11">
        <f>[6]Output!C17</f>
        <v>0</v>
      </c>
      <c r="D17" s="11">
        <f>[6]Output!D17</f>
        <v>0</v>
      </c>
      <c r="E17" s="11">
        <f>[6]Output!E17</f>
        <v>0</v>
      </c>
      <c r="F17" s="11">
        <f>[6]Output!F17</f>
        <v>0</v>
      </c>
      <c r="G17" s="11">
        <f>[6]Output!G17</f>
        <v>0</v>
      </c>
      <c r="H17" s="11">
        <f>[6]Output!H17</f>
        <v>0</v>
      </c>
      <c r="I17" s="11">
        <f>[6]Output!I17</f>
        <v>0</v>
      </c>
      <c r="J17" s="11">
        <f>[6]Output!J17</f>
        <v>0</v>
      </c>
      <c r="K17" s="11">
        <f>[6]Output!K17</f>
        <v>0</v>
      </c>
      <c r="L17" s="11">
        <f>[6]Output!L17</f>
        <v>0</v>
      </c>
      <c r="M17" s="11"/>
    </row>
    <row r="18" spans="1:19">
      <c r="A18" s="11">
        <f>[6]Output!A18</f>
        <v>0</v>
      </c>
      <c r="B18" s="11">
        <f>[6]Output!B18</f>
        <v>0</v>
      </c>
      <c r="C18" s="11">
        <f>[6]Output!C18</f>
        <v>0</v>
      </c>
      <c r="D18" s="11">
        <f>[6]Output!D18</f>
        <v>0</v>
      </c>
      <c r="E18" s="11">
        <f>[6]Output!E18</f>
        <v>0</v>
      </c>
      <c r="F18" s="11">
        <f>[6]Output!F18</f>
        <v>0</v>
      </c>
      <c r="G18" s="11">
        <f>[6]Output!G18</f>
        <v>0</v>
      </c>
      <c r="H18" s="11">
        <f>[6]Output!H18</f>
        <v>0</v>
      </c>
      <c r="I18" s="11">
        <f>[6]Output!I18</f>
        <v>0</v>
      </c>
      <c r="J18" s="11">
        <f>[6]Output!J18</f>
        <v>0</v>
      </c>
      <c r="K18" s="11">
        <f>[6]Output!K18</f>
        <v>0</v>
      </c>
      <c r="L18" s="11">
        <f>[6]Output!L18</f>
        <v>0</v>
      </c>
      <c r="M18" s="11"/>
    </row>
    <row r="19" spans="1:19">
      <c r="A19" s="11">
        <f>[6]Output!A19</f>
        <v>0</v>
      </c>
      <c r="B19" s="11">
        <f>[6]Output!B19</f>
        <v>0</v>
      </c>
      <c r="C19" s="11">
        <f>[6]Output!C19</f>
        <v>0</v>
      </c>
      <c r="D19" s="11">
        <f>[6]Output!D19</f>
        <v>0</v>
      </c>
      <c r="E19" s="11">
        <f>[6]Output!E19</f>
        <v>0</v>
      </c>
      <c r="F19" s="11">
        <f>[6]Output!F19</f>
        <v>0</v>
      </c>
      <c r="G19" s="11">
        <f>[6]Output!G19</f>
        <v>0</v>
      </c>
      <c r="H19" s="11">
        <f>[6]Output!H19</f>
        <v>0</v>
      </c>
      <c r="I19" s="11">
        <f>[6]Output!I19</f>
        <v>0</v>
      </c>
      <c r="J19" s="11">
        <f>[6]Output!J19</f>
        <v>0</v>
      </c>
      <c r="K19" s="11">
        <f>[6]Output!K19</f>
        <v>0</v>
      </c>
      <c r="L19" s="11">
        <f>[6]Output!L19</f>
        <v>0</v>
      </c>
      <c r="M19" s="11"/>
    </row>
    <row r="20" spans="1:19">
      <c r="A20" s="11">
        <f>[6]Output!A20</f>
        <v>0</v>
      </c>
      <c r="B20" s="11">
        <f>[6]Output!B20</f>
        <v>0</v>
      </c>
      <c r="C20" s="11">
        <f>[6]Output!C20</f>
        <v>0</v>
      </c>
      <c r="D20" s="11">
        <f>[6]Output!D20</f>
        <v>0</v>
      </c>
      <c r="E20" s="11">
        <f>[6]Output!E20</f>
        <v>0</v>
      </c>
      <c r="F20" s="11">
        <f>[6]Output!F20</f>
        <v>0</v>
      </c>
      <c r="G20" s="11">
        <f>[6]Output!G20</f>
        <v>0</v>
      </c>
      <c r="H20" s="11">
        <f>[6]Output!H20</f>
        <v>0</v>
      </c>
      <c r="I20" s="11">
        <f>[6]Output!I20</f>
        <v>0</v>
      </c>
      <c r="J20" s="11">
        <f>[6]Output!J20</f>
        <v>0</v>
      </c>
      <c r="K20" s="11">
        <f>[6]Output!K20</f>
        <v>0</v>
      </c>
      <c r="L20" s="11">
        <f>[6]Output!L20</f>
        <v>0</v>
      </c>
      <c r="M20" s="11"/>
    </row>
    <row r="21" spans="1:19">
      <c r="A21" s="11">
        <f>[6]Output!A21</f>
        <v>0</v>
      </c>
      <c r="B21" s="11">
        <f>[6]Output!B21</f>
        <v>0</v>
      </c>
      <c r="C21" s="11">
        <f>[6]Output!C21</f>
        <v>0</v>
      </c>
      <c r="D21" s="11">
        <f>[6]Output!D21</f>
        <v>0</v>
      </c>
      <c r="E21" s="11">
        <f>[6]Output!E21</f>
        <v>0</v>
      </c>
      <c r="F21" s="11">
        <f>[6]Output!F21</f>
        <v>0</v>
      </c>
      <c r="G21" s="11">
        <f>[6]Output!G21</f>
        <v>0</v>
      </c>
      <c r="H21" s="11">
        <f>[6]Output!H21</f>
        <v>0</v>
      </c>
      <c r="I21" s="11">
        <f>[6]Output!I21</f>
        <v>0</v>
      </c>
      <c r="J21" s="11">
        <f>[6]Output!J21</f>
        <v>0</v>
      </c>
      <c r="K21" s="11">
        <f>[6]Output!K21</f>
        <v>0</v>
      </c>
      <c r="L21" s="11">
        <f>[6]Output!L21</f>
        <v>0</v>
      </c>
      <c r="M21" s="11"/>
    </row>
    <row r="22" spans="1:19">
      <c r="A22" s="11">
        <f>[6]Output!A22</f>
        <v>0</v>
      </c>
      <c r="B22" s="11">
        <f>[6]Output!B22</f>
        <v>0</v>
      </c>
      <c r="C22" s="11">
        <f>[6]Output!C22</f>
        <v>0</v>
      </c>
      <c r="D22" s="11">
        <f>[6]Output!D22</f>
        <v>0</v>
      </c>
      <c r="E22" s="11">
        <f>[6]Output!E22</f>
        <v>0</v>
      </c>
      <c r="F22" s="11">
        <f>[6]Output!F22</f>
        <v>0</v>
      </c>
      <c r="G22" s="11">
        <f>[6]Output!G22</f>
        <v>0</v>
      </c>
      <c r="H22" s="11">
        <f>[6]Output!H22</f>
        <v>0</v>
      </c>
      <c r="I22" s="11">
        <f>[6]Output!I22</f>
        <v>0</v>
      </c>
      <c r="J22" s="11">
        <f>[6]Output!J22</f>
        <v>0</v>
      </c>
      <c r="K22" s="11">
        <f>[6]Output!K22</f>
        <v>0</v>
      </c>
      <c r="L22" s="11">
        <f>[6]Output!L22</f>
        <v>0</v>
      </c>
      <c r="M22" s="11"/>
    </row>
    <row r="23" spans="1:19" ht="14.5" customHeight="1">
      <c r="A23" s="11">
        <f>[6]Output!A23</f>
        <v>0</v>
      </c>
      <c r="B23" s="11">
        <f>[6]Output!B23</f>
        <v>0</v>
      </c>
      <c r="C23" s="11">
        <f>[6]Output!C23</f>
        <v>0</v>
      </c>
      <c r="D23" s="11">
        <f>[6]Output!D23</f>
        <v>0</v>
      </c>
      <c r="E23" s="11">
        <f>[6]Output!E23</f>
        <v>0</v>
      </c>
      <c r="F23" s="11">
        <f>[6]Output!F23</f>
        <v>0</v>
      </c>
      <c r="G23" s="11">
        <f>[6]Output!G23</f>
        <v>0</v>
      </c>
      <c r="H23" s="11">
        <f>[6]Output!H23</f>
        <v>0</v>
      </c>
      <c r="I23" s="11">
        <f>[6]Output!I23</f>
        <v>0</v>
      </c>
      <c r="J23" s="11">
        <f>[6]Output!J23</f>
        <v>0</v>
      </c>
      <c r="K23" s="11">
        <f>[6]Output!K23</f>
        <v>0</v>
      </c>
      <c r="L23" s="11">
        <f>[6]Output!L23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[6]Output!A24</f>
        <v>0</v>
      </c>
      <c r="B24" s="11">
        <f>[6]Output!B24</f>
        <v>0</v>
      </c>
      <c r="C24" s="11">
        <f>[6]Output!C24</f>
        <v>0</v>
      </c>
      <c r="D24" s="11">
        <f>[6]Output!D24</f>
        <v>0</v>
      </c>
      <c r="E24" s="11">
        <f>[6]Output!E24</f>
        <v>0</v>
      </c>
      <c r="F24" s="11">
        <f>[6]Output!F24</f>
        <v>0</v>
      </c>
      <c r="G24" s="11">
        <f>[6]Output!G24</f>
        <v>0</v>
      </c>
      <c r="H24" s="11">
        <f>[6]Output!H24</f>
        <v>0</v>
      </c>
      <c r="I24" s="11">
        <f>[6]Output!I24</f>
        <v>0</v>
      </c>
      <c r="J24" s="11">
        <f>[6]Output!J24</f>
        <v>0</v>
      </c>
      <c r="K24" s="11">
        <f>[6]Output!K24</f>
        <v>0</v>
      </c>
      <c r="L24" s="11">
        <f>[6]Output!L24</f>
        <v>0</v>
      </c>
      <c r="M24" s="11"/>
      <c r="O24" s="61"/>
      <c r="P24" s="61"/>
      <c r="Q24" s="61"/>
      <c r="R24" s="61"/>
      <c r="S24" s="61"/>
    </row>
    <row r="25" spans="1:19">
      <c r="A25" s="11">
        <f>[6]Output!A25</f>
        <v>0</v>
      </c>
      <c r="B25" s="11">
        <f>[6]Output!B25</f>
        <v>0</v>
      </c>
      <c r="C25" s="11">
        <f>[6]Output!C25</f>
        <v>0</v>
      </c>
      <c r="D25" s="11">
        <f>[6]Output!D25</f>
        <v>0</v>
      </c>
      <c r="E25" s="11">
        <f>[6]Output!E25</f>
        <v>0</v>
      </c>
      <c r="F25" s="11">
        <f>[6]Output!F25</f>
        <v>0</v>
      </c>
      <c r="G25" s="11">
        <f>[6]Output!G25</f>
        <v>0</v>
      </c>
      <c r="H25" s="11">
        <f>[6]Output!H25</f>
        <v>0</v>
      </c>
      <c r="I25" s="11">
        <f>[6]Output!I25</f>
        <v>0</v>
      </c>
      <c r="J25" s="11">
        <f>[6]Output!J25</f>
        <v>0</v>
      </c>
      <c r="K25" s="11">
        <f>[6]Output!K25</f>
        <v>0</v>
      </c>
      <c r="L25" s="11">
        <f>[6]Output!L25</f>
        <v>0</v>
      </c>
      <c r="M25" s="11"/>
      <c r="O25" s="61"/>
      <c r="P25" s="61"/>
      <c r="Q25" s="61"/>
      <c r="R25" s="61"/>
      <c r="S25" s="61"/>
    </row>
    <row r="26" spans="1:19">
      <c r="A26" s="11">
        <f>[6]Output!A26</f>
        <v>0</v>
      </c>
      <c r="B26" s="11">
        <f>[6]Output!B26</f>
        <v>0</v>
      </c>
      <c r="C26" s="11">
        <f>[6]Output!C26</f>
        <v>0</v>
      </c>
      <c r="D26" s="11">
        <f>[6]Output!D26</f>
        <v>0</v>
      </c>
      <c r="E26" s="11">
        <f>[6]Output!E26</f>
        <v>0</v>
      </c>
      <c r="F26" s="11">
        <f>[6]Output!F26</f>
        <v>0</v>
      </c>
      <c r="G26" s="11">
        <f>[6]Output!G26</f>
        <v>0</v>
      </c>
      <c r="H26" s="11">
        <f>[6]Output!H26</f>
        <v>0</v>
      </c>
      <c r="I26" s="11">
        <f>[6]Output!I26</f>
        <v>0</v>
      </c>
      <c r="J26" s="11">
        <f>[6]Output!J26</f>
        <v>0</v>
      </c>
      <c r="K26" s="11">
        <f>[6]Output!K26</f>
        <v>0</v>
      </c>
      <c r="L26" s="11">
        <f>[6]Output!L26</f>
        <v>0</v>
      </c>
      <c r="M26" s="11"/>
      <c r="O26" s="61"/>
      <c r="P26" s="61"/>
      <c r="Q26" s="61"/>
      <c r="R26" s="61"/>
      <c r="S26" s="61"/>
    </row>
    <row r="27" spans="1:19">
      <c r="A27" s="11">
        <f>[6]Output!A27</f>
        <v>0</v>
      </c>
      <c r="B27" s="11">
        <f>[6]Output!B27</f>
        <v>0</v>
      </c>
      <c r="C27" s="11">
        <f>[6]Output!C27</f>
        <v>0</v>
      </c>
      <c r="D27" s="11">
        <f>[6]Output!D27</f>
        <v>0</v>
      </c>
      <c r="E27" s="11">
        <f>[6]Output!E27</f>
        <v>0</v>
      </c>
      <c r="F27" s="11">
        <f>[6]Output!F27</f>
        <v>0</v>
      </c>
      <c r="G27" s="11">
        <f>[6]Output!G27</f>
        <v>0</v>
      </c>
      <c r="H27" s="11">
        <f>[6]Output!H27</f>
        <v>0</v>
      </c>
      <c r="I27" s="11">
        <f>[6]Output!I27</f>
        <v>0</v>
      </c>
      <c r="J27" s="11">
        <f>[6]Output!J27</f>
        <v>0</v>
      </c>
      <c r="K27" s="11">
        <f>[6]Output!K27</f>
        <v>0</v>
      </c>
      <c r="L27" s="11">
        <f>[6]Output!L27</f>
        <v>0</v>
      </c>
      <c r="M27" s="11"/>
    </row>
    <row r="28" spans="1:19">
      <c r="A28" s="11">
        <f>[6]Output!A28</f>
        <v>0</v>
      </c>
      <c r="B28" s="11">
        <f>[6]Output!B28</f>
        <v>0</v>
      </c>
      <c r="C28" s="11">
        <f>[6]Output!C28</f>
        <v>0</v>
      </c>
      <c r="D28" s="11">
        <f>[6]Output!D28</f>
        <v>0</v>
      </c>
      <c r="E28" s="11">
        <f>[6]Output!E28</f>
        <v>0</v>
      </c>
      <c r="F28" s="11">
        <f>[6]Output!F28</f>
        <v>0</v>
      </c>
      <c r="G28" s="11">
        <f>[6]Output!G28</f>
        <v>0</v>
      </c>
      <c r="H28" s="11">
        <f>[6]Output!H28</f>
        <v>0</v>
      </c>
      <c r="I28" s="11">
        <f>[6]Output!I28</f>
        <v>0</v>
      </c>
      <c r="J28" s="11">
        <f>[6]Output!J28</f>
        <v>0</v>
      </c>
      <c r="K28" s="11">
        <f>[6]Output!K28</f>
        <v>0</v>
      </c>
      <c r="L28" s="11">
        <f>[6]Output!L28</f>
        <v>0</v>
      </c>
      <c r="M28" s="11"/>
    </row>
    <row r="29" spans="1:19">
      <c r="A29" s="11">
        <f>[6]Output!A29</f>
        <v>0</v>
      </c>
      <c r="B29" s="11">
        <f>[6]Output!B29</f>
        <v>0</v>
      </c>
      <c r="C29" s="11">
        <f>[6]Output!C29</f>
        <v>0</v>
      </c>
      <c r="D29" s="11">
        <f>[6]Output!D29</f>
        <v>0</v>
      </c>
      <c r="E29" s="11">
        <f>[6]Output!E29</f>
        <v>0</v>
      </c>
      <c r="F29" s="11">
        <f>[6]Output!F29</f>
        <v>0</v>
      </c>
      <c r="G29" s="11">
        <f>[6]Output!G29</f>
        <v>0</v>
      </c>
      <c r="H29" s="11">
        <f>[6]Output!H29</f>
        <v>0</v>
      </c>
      <c r="I29" s="11">
        <f>[6]Output!I29</f>
        <v>0</v>
      </c>
      <c r="J29" s="11">
        <f>[6]Output!J29</f>
        <v>0</v>
      </c>
      <c r="K29" s="11">
        <f>[6]Output!K29</f>
        <v>0</v>
      </c>
      <c r="L29" s="11">
        <f>[6]Output!L29</f>
        <v>0</v>
      </c>
      <c r="M29" s="11"/>
    </row>
    <row r="30" spans="1:19">
      <c r="A30" s="11">
        <f>[6]Output!A30</f>
        <v>0</v>
      </c>
      <c r="B30" s="11">
        <f>[6]Output!B30</f>
        <v>0</v>
      </c>
      <c r="C30" s="11">
        <f>[6]Output!C30</f>
        <v>0</v>
      </c>
      <c r="D30" s="11">
        <f>[6]Output!D30</f>
        <v>0</v>
      </c>
      <c r="E30" s="11">
        <f>[6]Output!E30</f>
        <v>0</v>
      </c>
      <c r="F30" s="11">
        <f>[6]Output!F30</f>
        <v>0</v>
      </c>
      <c r="G30" s="11">
        <f>[6]Output!G30</f>
        <v>0</v>
      </c>
      <c r="H30" s="11">
        <f>[6]Output!H30</f>
        <v>0</v>
      </c>
      <c r="I30" s="11">
        <f>[6]Output!I30</f>
        <v>0</v>
      </c>
      <c r="J30" s="11">
        <f>[6]Output!J30</f>
        <v>0</v>
      </c>
      <c r="K30" s="11">
        <f>[6]Output!K30</f>
        <v>0</v>
      </c>
      <c r="L30" s="11">
        <f>[6]Output!L30</f>
        <v>0</v>
      </c>
      <c r="M30" s="11"/>
    </row>
    <row r="31" spans="1:19">
      <c r="A31" s="11">
        <f>[6]Output!A31</f>
        <v>0</v>
      </c>
      <c r="B31" s="11">
        <f>[6]Output!B31</f>
        <v>0</v>
      </c>
      <c r="C31" s="11">
        <f>[6]Output!C31</f>
        <v>0</v>
      </c>
      <c r="D31" s="11">
        <f>[6]Output!D31</f>
        <v>0</v>
      </c>
      <c r="E31" s="11">
        <f>[6]Output!E31</f>
        <v>0</v>
      </c>
      <c r="F31" s="11">
        <f>[6]Output!F31</f>
        <v>0</v>
      </c>
      <c r="G31" s="11">
        <f>[6]Output!G31</f>
        <v>0</v>
      </c>
      <c r="H31" s="11">
        <f>[6]Output!H31</f>
        <v>0</v>
      </c>
      <c r="I31" s="11">
        <f>[6]Output!I31</f>
        <v>0</v>
      </c>
      <c r="J31" s="11">
        <f>[6]Output!J31</f>
        <v>0</v>
      </c>
      <c r="K31" s="11">
        <f>[6]Output!K31</f>
        <v>0</v>
      </c>
      <c r="L31" s="11">
        <f>[6]Output!L31</f>
        <v>0</v>
      </c>
      <c r="M31" s="11"/>
    </row>
    <row r="32" spans="1:19">
      <c r="A32" s="11">
        <f>[6]Output!A32</f>
        <v>0</v>
      </c>
      <c r="B32" s="11">
        <f>[6]Output!B32</f>
        <v>0</v>
      </c>
      <c r="C32" s="11">
        <f>[6]Output!C32</f>
        <v>0</v>
      </c>
      <c r="D32" s="11">
        <f>[6]Output!D32</f>
        <v>0</v>
      </c>
      <c r="E32" s="11">
        <f>[6]Output!E32</f>
        <v>0</v>
      </c>
      <c r="F32" s="11">
        <f>[6]Output!F32</f>
        <v>0</v>
      </c>
      <c r="G32" s="11">
        <f>[6]Output!G32</f>
        <v>0</v>
      </c>
      <c r="H32" s="11">
        <f>[6]Output!H32</f>
        <v>0</v>
      </c>
      <c r="I32" s="11">
        <f>[6]Output!I32</f>
        <v>0</v>
      </c>
      <c r="J32" s="11">
        <f>[6]Output!J32</f>
        <v>0</v>
      </c>
      <c r="K32" s="11">
        <f>[6]Output!K32</f>
        <v>0</v>
      </c>
      <c r="L32" s="11">
        <f>[6]Output!L32</f>
        <v>0</v>
      </c>
      <c r="M32" s="11"/>
    </row>
    <row r="33" spans="1:13">
      <c r="A33" s="11">
        <f>[6]Output!A33</f>
        <v>0</v>
      </c>
      <c r="B33" s="11">
        <f>[6]Output!B33</f>
        <v>0</v>
      </c>
      <c r="C33" s="11">
        <f>[6]Output!C33</f>
        <v>0</v>
      </c>
      <c r="D33" s="11">
        <f>[6]Output!D33</f>
        <v>0</v>
      </c>
      <c r="E33" s="11">
        <f>[6]Output!E33</f>
        <v>0</v>
      </c>
      <c r="F33" s="11">
        <f>[6]Output!F33</f>
        <v>0</v>
      </c>
      <c r="G33" s="11">
        <f>[6]Output!G33</f>
        <v>0</v>
      </c>
      <c r="H33" s="11">
        <f>[6]Output!H33</f>
        <v>0</v>
      </c>
      <c r="I33" s="11">
        <f>[6]Output!I33</f>
        <v>0</v>
      </c>
      <c r="J33" s="11">
        <f>[6]Output!J33</f>
        <v>0</v>
      </c>
      <c r="K33" s="11">
        <f>[6]Output!K33</f>
        <v>0</v>
      </c>
      <c r="L33" s="11">
        <f>[6]Output!L33</f>
        <v>0</v>
      </c>
      <c r="M33" s="11"/>
    </row>
    <row r="34" spans="1:13">
      <c r="A34" s="11">
        <f>[6]Output!A34</f>
        <v>0</v>
      </c>
      <c r="B34" s="11">
        <f>[6]Output!B34</f>
        <v>0</v>
      </c>
      <c r="C34" s="11">
        <f>[6]Output!C34</f>
        <v>0</v>
      </c>
      <c r="D34" s="11">
        <f>[6]Output!D34</f>
        <v>0</v>
      </c>
      <c r="E34" s="11">
        <f>[6]Output!E34</f>
        <v>0</v>
      </c>
      <c r="F34" s="11">
        <f>[6]Output!F34</f>
        <v>0</v>
      </c>
      <c r="G34" s="11">
        <f>[6]Output!G34</f>
        <v>0</v>
      </c>
      <c r="H34" s="11">
        <f>[6]Output!H34</f>
        <v>0</v>
      </c>
      <c r="I34" s="11">
        <f>[6]Output!I34</f>
        <v>0</v>
      </c>
      <c r="J34" s="11">
        <f>[6]Output!J34</f>
        <v>0</v>
      </c>
      <c r="K34" s="11">
        <f>[6]Output!K34</f>
        <v>0</v>
      </c>
      <c r="L34" s="11">
        <f>[6]Output!L34</f>
        <v>0</v>
      </c>
      <c r="M34" s="11"/>
    </row>
    <row r="35" spans="1:13">
      <c r="A35" s="11">
        <f>[6]Output!A35</f>
        <v>0</v>
      </c>
      <c r="B35" s="11">
        <f>[6]Output!B35</f>
        <v>0</v>
      </c>
      <c r="C35" s="11">
        <f>[6]Output!C35</f>
        <v>0</v>
      </c>
      <c r="D35" s="11">
        <f>[6]Output!D35</f>
        <v>0</v>
      </c>
      <c r="E35" s="11">
        <f>[6]Output!E35</f>
        <v>0</v>
      </c>
      <c r="F35" s="11">
        <f>[6]Output!F35</f>
        <v>0</v>
      </c>
      <c r="G35" s="11">
        <f>[6]Output!G35</f>
        <v>0</v>
      </c>
      <c r="H35" s="11">
        <f>[6]Output!H35</f>
        <v>0</v>
      </c>
      <c r="I35" s="11">
        <f>[6]Output!I35</f>
        <v>0</v>
      </c>
      <c r="J35" s="11">
        <f>[6]Output!J35</f>
        <v>0</v>
      </c>
      <c r="K35" s="11">
        <f>[6]Output!K35</f>
        <v>0</v>
      </c>
      <c r="L35" s="11">
        <f>[6]Output!L35</f>
        <v>0</v>
      </c>
      <c r="M35" s="11"/>
    </row>
    <row r="36" spans="1:13">
      <c r="A36" s="11">
        <f>[6]Output!A36</f>
        <v>0</v>
      </c>
      <c r="B36" s="11">
        <f>[6]Output!B36</f>
        <v>0</v>
      </c>
      <c r="C36" s="11">
        <f>[6]Output!C36</f>
        <v>0</v>
      </c>
      <c r="D36" s="11">
        <f>[6]Output!D36</f>
        <v>0</v>
      </c>
      <c r="E36" s="11">
        <f>[6]Output!E36</f>
        <v>0</v>
      </c>
      <c r="F36" s="11">
        <f>[6]Output!F36</f>
        <v>0</v>
      </c>
      <c r="G36" s="11">
        <f>[6]Output!G36</f>
        <v>0</v>
      </c>
      <c r="H36" s="11">
        <f>[6]Output!H36</f>
        <v>0</v>
      </c>
      <c r="I36" s="11">
        <f>[6]Output!I36</f>
        <v>0</v>
      </c>
      <c r="J36" s="11">
        <f>[6]Output!J36</f>
        <v>0</v>
      </c>
      <c r="K36" s="11">
        <f>[6]Output!K36</f>
        <v>0</v>
      </c>
      <c r="L36" s="11">
        <f>[6]Output!L36</f>
        <v>0</v>
      </c>
      <c r="M36" s="11"/>
    </row>
    <row r="37" spans="1:13">
      <c r="A37" s="11">
        <f>[6]Output!A37</f>
        <v>0</v>
      </c>
      <c r="B37" s="11">
        <f>[6]Output!B37</f>
        <v>0</v>
      </c>
      <c r="C37" s="11">
        <f>[6]Output!C37</f>
        <v>0</v>
      </c>
      <c r="D37" s="11">
        <f>[6]Output!D37</f>
        <v>0</v>
      </c>
      <c r="E37" s="11">
        <f>[6]Output!E37</f>
        <v>0</v>
      </c>
      <c r="F37" s="11">
        <f>[6]Output!F37</f>
        <v>0</v>
      </c>
      <c r="G37" s="11">
        <f>[6]Output!G37</f>
        <v>0</v>
      </c>
      <c r="H37" s="11">
        <f>[6]Output!H37</f>
        <v>0</v>
      </c>
      <c r="I37" s="11">
        <f>[6]Output!I37</f>
        <v>0</v>
      </c>
      <c r="J37" s="11">
        <f>[6]Output!J37</f>
        <v>0</v>
      </c>
      <c r="K37" s="11">
        <f>[6]Output!K37</f>
        <v>0</v>
      </c>
      <c r="L37" s="11">
        <f>[6]Output!L37</f>
        <v>0</v>
      </c>
      <c r="M37" s="11"/>
    </row>
    <row r="38" spans="1:13">
      <c r="A38" s="11">
        <f>[6]Output!A38</f>
        <v>0</v>
      </c>
      <c r="B38" s="11">
        <f>[6]Output!B38</f>
        <v>0</v>
      </c>
      <c r="C38" s="11">
        <f>[6]Output!C38</f>
        <v>0</v>
      </c>
      <c r="D38" s="11">
        <f>[6]Output!D38</f>
        <v>0</v>
      </c>
      <c r="E38" s="11">
        <f>[6]Output!E38</f>
        <v>0</v>
      </c>
      <c r="F38" s="11">
        <f>[6]Output!F38</f>
        <v>0</v>
      </c>
      <c r="G38" s="11">
        <f>[6]Output!G38</f>
        <v>0</v>
      </c>
      <c r="H38" s="11">
        <f>[6]Output!H38</f>
        <v>0</v>
      </c>
      <c r="I38" s="11">
        <f>[6]Output!I38</f>
        <v>0</v>
      </c>
      <c r="J38" s="11">
        <f>[6]Output!J38</f>
        <v>0</v>
      </c>
      <c r="K38" s="11">
        <f>[6]Output!K38</f>
        <v>0</v>
      </c>
      <c r="L38" s="11">
        <f>[6]Output!L38</f>
        <v>0</v>
      </c>
      <c r="M38" s="11"/>
    </row>
    <row r="39" spans="1:13">
      <c r="A39" s="11">
        <f>[6]Output!A39</f>
        <v>0</v>
      </c>
      <c r="B39" s="11">
        <f>[6]Output!B39</f>
        <v>0</v>
      </c>
      <c r="C39" s="11">
        <f>[6]Output!C39</f>
        <v>0</v>
      </c>
      <c r="D39" s="11">
        <f>[6]Output!D39</f>
        <v>0</v>
      </c>
      <c r="E39" s="11">
        <f>[6]Output!E39</f>
        <v>0</v>
      </c>
      <c r="F39" s="11">
        <f>[6]Output!F39</f>
        <v>0</v>
      </c>
      <c r="G39" s="11">
        <f>[6]Output!G39</f>
        <v>0</v>
      </c>
      <c r="H39" s="11">
        <f>[6]Output!H39</f>
        <v>0</v>
      </c>
      <c r="I39" s="11">
        <f>[6]Output!I39</f>
        <v>0</v>
      </c>
      <c r="J39" s="11">
        <f>[6]Output!J39</f>
        <v>0</v>
      </c>
      <c r="K39" s="11">
        <f>[6]Output!K39</f>
        <v>0</v>
      </c>
      <c r="L39" s="11">
        <f>[6]Output!L39</f>
        <v>0</v>
      </c>
      <c r="M39" s="11"/>
    </row>
    <row r="40" spans="1:13">
      <c r="A40" s="11">
        <f>[6]Output!A40</f>
        <v>0</v>
      </c>
      <c r="B40" s="11">
        <f>[6]Output!B40</f>
        <v>0</v>
      </c>
      <c r="C40" s="11">
        <f>[6]Output!C40</f>
        <v>0</v>
      </c>
      <c r="D40" s="11">
        <f>[6]Output!D40</f>
        <v>0</v>
      </c>
      <c r="E40" s="11">
        <f>[6]Output!E40</f>
        <v>0</v>
      </c>
      <c r="F40" s="11">
        <f>[6]Output!F40</f>
        <v>0</v>
      </c>
      <c r="G40" s="11">
        <f>[6]Output!G40</f>
        <v>0</v>
      </c>
      <c r="H40" s="11">
        <f>[6]Output!H40</f>
        <v>0</v>
      </c>
      <c r="I40" s="11">
        <f>[6]Output!I40</f>
        <v>0</v>
      </c>
      <c r="J40" s="11">
        <f>[6]Output!J40</f>
        <v>0</v>
      </c>
      <c r="K40" s="11">
        <f>[6]Output!K40</f>
        <v>0</v>
      </c>
      <c r="L40" s="11">
        <f>[6]Output!L40</f>
        <v>0</v>
      </c>
      <c r="M40" s="11"/>
    </row>
    <row r="41" spans="1:13">
      <c r="A41" s="11">
        <f>[6]Output!A41</f>
        <v>0</v>
      </c>
      <c r="B41" s="11">
        <f>[6]Output!B41</f>
        <v>0</v>
      </c>
      <c r="C41" s="11">
        <f>[6]Output!C41</f>
        <v>0</v>
      </c>
      <c r="D41" s="11">
        <f>[6]Output!D41</f>
        <v>0</v>
      </c>
      <c r="E41" s="11">
        <f>[6]Output!E41</f>
        <v>0</v>
      </c>
      <c r="F41" s="11">
        <f>[6]Output!F41</f>
        <v>0</v>
      </c>
      <c r="G41" s="11">
        <f>[6]Output!G41</f>
        <v>0</v>
      </c>
      <c r="H41" s="11">
        <f>[6]Output!H41</f>
        <v>0</v>
      </c>
      <c r="I41" s="11">
        <f>[6]Output!I41</f>
        <v>0</v>
      </c>
      <c r="J41" s="11">
        <f>[6]Output!J41</f>
        <v>0</v>
      </c>
      <c r="K41" s="11">
        <f>[6]Output!K41</f>
        <v>0</v>
      </c>
      <c r="L41" s="11">
        <f>[6]Output!L41</f>
        <v>0</v>
      </c>
      <c r="M41" s="11"/>
    </row>
    <row r="42" spans="1:13">
      <c r="A42" s="11">
        <f>[6]Output!A42</f>
        <v>0</v>
      </c>
      <c r="B42" s="11">
        <f>[6]Output!B42</f>
        <v>0</v>
      </c>
      <c r="C42" s="11">
        <f>[6]Output!C42</f>
        <v>0</v>
      </c>
      <c r="D42" s="11">
        <f>[6]Output!D42</f>
        <v>0</v>
      </c>
      <c r="E42" s="11">
        <f>[6]Output!E42</f>
        <v>0</v>
      </c>
      <c r="F42" s="11">
        <f>[6]Output!F42</f>
        <v>0</v>
      </c>
      <c r="G42" s="11">
        <f>[6]Output!G42</f>
        <v>0</v>
      </c>
      <c r="H42" s="11">
        <f>[6]Output!H42</f>
        <v>0</v>
      </c>
      <c r="I42" s="11">
        <f>[6]Output!I42</f>
        <v>0</v>
      </c>
      <c r="J42" s="11">
        <f>[6]Output!J42</f>
        <v>0</v>
      </c>
      <c r="K42" s="11">
        <f>[6]Output!K42</f>
        <v>0</v>
      </c>
      <c r="L42" s="11">
        <f>[6]Output!L42</f>
        <v>0</v>
      </c>
      <c r="M42" s="11"/>
    </row>
    <row r="43" spans="1:13">
      <c r="A43" s="11">
        <f>[6]Output!A43</f>
        <v>0</v>
      </c>
      <c r="B43" s="11">
        <f>[6]Output!B43</f>
        <v>0</v>
      </c>
      <c r="C43" s="11">
        <f>[6]Output!C43</f>
        <v>0</v>
      </c>
      <c r="D43" s="11">
        <f>[6]Output!D43</f>
        <v>0</v>
      </c>
      <c r="E43" s="11">
        <f>[6]Output!E43</f>
        <v>0</v>
      </c>
      <c r="F43" s="11">
        <f>[6]Output!F43</f>
        <v>0</v>
      </c>
      <c r="G43" s="11">
        <f>[6]Output!G43</f>
        <v>0</v>
      </c>
      <c r="H43" s="11">
        <f>[6]Output!H43</f>
        <v>0</v>
      </c>
      <c r="I43" s="11">
        <f>[6]Output!I43</f>
        <v>0</v>
      </c>
      <c r="J43" s="11">
        <f>[6]Output!J43</f>
        <v>0</v>
      </c>
      <c r="K43" s="11">
        <f>[6]Output!K43</f>
        <v>0</v>
      </c>
      <c r="L43" s="11">
        <f>[6]Output!L43</f>
        <v>0</v>
      </c>
      <c r="M43" s="11"/>
    </row>
    <row r="44" spans="1:13">
      <c r="A44" s="11">
        <f>[6]Output!A44</f>
        <v>0</v>
      </c>
      <c r="B44" s="11">
        <f>[6]Output!B44</f>
        <v>0</v>
      </c>
      <c r="C44" s="11">
        <f>[6]Output!C44</f>
        <v>0</v>
      </c>
      <c r="D44" s="11">
        <f>[6]Output!D44</f>
        <v>0</v>
      </c>
      <c r="E44" s="11">
        <f>[6]Output!E44</f>
        <v>0</v>
      </c>
      <c r="F44" s="11">
        <f>[6]Output!F44</f>
        <v>0</v>
      </c>
      <c r="G44" s="11">
        <f>[6]Output!G44</f>
        <v>0</v>
      </c>
      <c r="H44" s="11">
        <f>[6]Output!H44</f>
        <v>0</v>
      </c>
      <c r="I44" s="11">
        <f>[6]Output!I44</f>
        <v>0</v>
      </c>
      <c r="J44" s="11">
        <f>[6]Output!J44</f>
        <v>0</v>
      </c>
      <c r="K44" s="11">
        <f>[6]Output!K44</f>
        <v>0</v>
      </c>
      <c r="L44" s="11">
        <f>[6]Output!L44</f>
        <v>0</v>
      </c>
      <c r="M44" s="11"/>
    </row>
    <row r="45" spans="1:13">
      <c r="A45" s="11">
        <f>[6]Output!A45</f>
        <v>0</v>
      </c>
      <c r="B45" s="11">
        <f>[6]Output!B45</f>
        <v>0</v>
      </c>
      <c r="C45" s="11">
        <f>[6]Output!C45</f>
        <v>0</v>
      </c>
      <c r="D45" s="11">
        <f>[6]Output!D45</f>
        <v>0</v>
      </c>
      <c r="E45" s="11">
        <f>[6]Output!E45</f>
        <v>0</v>
      </c>
      <c r="F45" s="11">
        <f>[6]Output!F45</f>
        <v>0</v>
      </c>
      <c r="G45" s="11">
        <f>[6]Output!G45</f>
        <v>0</v>
      </c>
      <c r="H45" s="11">
        <f>[6]Output!H45</f>
        <v>0</v>
      </c>
      <c r="I45" s="11">
        <f>[6]Output!I45</f>
        <v>0</v>
      </c>
      <c r="J45" s="11">
        <f>[6]Output!J45</f>
        <v>0</v>
      </c>
      <c r="K45" s="11">
        <f>[6]Output!K45</f>
        <v>0</v>
      </c>
      <c r="L45" s="11">
        <f>[6]Output!L45</f>
        <v>0</v>
      </c>
      <c r="M45" s="11"/>
    </row>
    <row r="46" spans="1:13">
      <c r="A46" s="11">
        <f>[6]Output!A46</f>
        <v>0</v>
      </c>
      <c r="B46" s="11">
        <f>[6]Output!B46</f>
        <v>0</v>
      </c>
      <c r="C46" s="11">
        <f>[6]Output!C46</f>
        <v>0</v>
      </c>
      <c r="D46" s="11">
        <f>[6]Output!D46</f>
        <v>0</v>
      </c>
      <c r="E46" s="11">
        <f>[6]Output!E46</f>
        <v>0</v>
      </c>
      <c r="F46" s="11">
        <f>[6]Output!F46</f>
        <v>0</v>
      </c>
      <c r="G46" s="11">
        <f>[6]Output!G46</f>
        <v>0</v>
      </c>
      <c r="H46" s="11">
        <f>[6]Output!H46</f>
        <v>0</v>
      </c>
      <c r="I46" s="11">
        <f>[6]Output!I46</f>
        <v>0</v>
      </c>
      <c r="J46" s="11">
        <f>[6]Output!J46</f>
        <v>0</v>
      </c>
      <c r="K46" s="11">
        <f>[6]Output!K46</f>
        <v>0</v>
      </c>
      <c r="L46" s="11">
        <f>[6]Output!L46</f>
        <v>0</v>
      </c>
      <c r="M46" s="11"/>
    </row>
    <row r="47" spans="1:13">
      <c r="A47" s="11">
        <f>[6]Output!A47</f>
        <v>0</v>
      </c>
      <c r="B47" s="11">
        <f>[6]Output!B47</f>
        <v>0</v>
      </c>
      <c r="C47" s="11">
        <f>[6]Output!C47</f>
        <v>0</v>
      </c>
      <c r="D47" s="11">
        <f>[6]Output!D47</f>
        <v>0</v>
      </c>
      <c r="E47" s="11">
        <f>[6]Output!E47</f>
        <v>0</v>
      </c>
      <c r="F47" s="11">
        <f>[6]Output!F47</f>
        <v>0</v>
      </c>
      <c r="G47" s="11">
        <f>[6]Output!G47</f>
        <v>0</v>
      </c>
      <c r="H47" s="11">
        <f>[6]Output!H47</f>
        <v>0</v>
      </c>
      <c r="I47" s="11">
        <f>[6]Output!I47</f>
        <v>0</v>
      </c>
      <c r="J47" s="11">
        <f>[6]Output!J47</f>
        <v>0</v>
      </c>
      <c r="K47" s="11">
        <f>[6]Output!K47</f>
        <v>0</v>
      </c>
      <c r="L47" s="11">
        <f>[6]Output!L47</f>
        <v>0</v>
      </c>
      <c r="M47" s="11"/>
    </row>
    <row r="48" spans="1:13">
      <c r="A48" s="11">
        <f>[6]Output!A48</f>
        <v>0</v>
      </c>
      <c r="B48" s="11">
        <f>[6]Output!B48</f>
        <v>0</v>
      </c>
      <c r="C48" s="11">
        <f>[6]Output!C48</f>
        <v>0</v>
      </c>
      <c r="D48" s="11">
        <f>[6]Output!D48</f>
        <v>0</v>
      </c>
      <c r="E48" s="11">
        <f>[6]Output!E48</f>
        <v>0</v>
      </c>
      <c r="F48" s="11">
        <f>[6]Output!F48</f>
        <v>0</v>
      </c>
      <c r="G48" s="11">
        <f>[6]Output!G48</f>
        <v>0</v>
      </c>
      <c r="H48" s="11">
        <f>[6]Output!H48</f>
        <v>0</v>
      </c>
      <c r="I48" s="11">
        <f>[6]Output!I48</f>
        <v>0</v>
      </c>
      <c r="J48" s="11">
        <f>[6]Output!J48</f>
        <v>0</v>
      </c>
      <c r="K48" s="11">
        <f>[6]Output!K48</f>
        <v>0</v>
      </c>
      <c r="L48" s="11">
        <f>[6]Output!L48</f>
        <v>0</v>
      </c>
      <c r="M48" s="11"/>
    </row>
    <row r="49" spans="1:13">
      <c r="A49" s="11">
        <f>[6]Output!A49</f>
        <v>0</v>
      </c>
      <c r="B49" s="11">
        <f>[6]Output!B49</f>
        <v>0</v>
      </c>
      <c r="C49" s="11">
        <f>[6]Output!C49</f>
        <v>0</v>
      </c>
      <c r="D49" s="11">
        <f>[6]Output!D49</f>
        <v>0</v>
      </c>
      <c r="E49" s="11">
        <f>[6]Output!E49</f>
        <v>0</v>
      </c>
      <c r="F49" s="11">
        <f>[6]Output!F49</f>
        <v>0</v>
      </c>
      <c r="G49" s="11">
        <f>[6]Output!G49</f>
        <v>0</v>
      </c>
      <c r="H49" s="11">
        <f>[6]Output!H49</f>
        <v>0</v>
      </c>
      <c r="I49" s="11">
        <f>[6]Output!I49</f>
        <v>0</v>
      </c>
      <c r="J49" s="11">
        <f>[6]Output!J49</f>
        <v>0</v>
      </c>
      <c r="K49" s="11">
        <f>[6]Output!K49</f>
        <v>0</v>
      </c>
      <c r="L49" s="11">
        <f>[6]Output!L49</f>
        <v>0</v>
      </c>
      <c r="M49" s="11"/>
    </row>
    <row r="50" spans="1:13">
      <c r="A50" s="11">
        <f>[6]Output!A50</f>
        <v>0</v>
      </c>
      <c r="B50" s="11">
        <f>[6]Output!B50</f>
        <v>0</v>
      </c>
      <c r="C50" s="11">
        <f>[6]Output!C50</f>
        <v>0</v>
      </c>
      <c r="D50" s="11">
        <f>[6]Output!D50</f>
        <v>0</v>
      </c>
      <c r="E50" s="11">
        <f>[6]Output!E50</f>
        <v>0</v>
      </c>
      <c r="F50" s="11">
        <f>[6]Output!F50</f>
        <v>0</v>
      </c>
      <c r="G50" s="11">
        <f>[6]Output!G50</f>
        <v>0</v>
      </c>
      <c r="H50" s="11">
        <f>[6]Output!H50</f>
        <v>0</v>
      </c>
      <c r="I50" s="11">
        <f>[6]Output!I50</f>
        <v>0</v>
      </c>
      <c r="J50" s="11">
        <f>[6]Output!J50</f>
        <v>0</v>
      </c>
      <c r="K50" s="11">
        <f>[6]Output!K50</f>
        <v>0</v>
      </c>
      <c r="L50" s="11">
        <f>[6]Output!L50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E1" zoomScale="55" zoomScaleNormal="55" workbookViewId="0">
      <selection activeCell="V5" sqref="V5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8" t="str">
        <f>[7]Input!D1</f>
        <v>2010</v>
      </c>
      <c r="E1" s="38" t="str">
        <f>[7]Input!E1</f>
        <v>2015</v>
      </c>
      <c r="F1" s="38" t="str">
        <f>[7]Input!F1</f>
        <v>2020</v>
      </c>
      <c r="G1" s="38" t="str">
        <f>[7]Input!G1</f>
        <v>2025</v>
      </c>
      <c r="H1" s="38" t="str">
        <f>[7]Input!H1</f>
        <v>2030</v>
      </c>
      <c r="I1" s="38" t="str">
        <f>[7]Input!I1</f>
        <v>2035</v>
      </c>
      <c r="J1" s="38" t="str">
        <f>[7]Input!J1</f>
        <v>2040</v>
      </c>
      <c r="K1" s="38" t="str">
        <f>[7]Input!K1</f>
        <v>2045</v>
      </c>
      <c r="L1" s="38" t="str">
        <f>[7]Input!L1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[7]Input!A2</f>
        <v>0</v>
      </c>
      <c r="B2" s="38" t="str">
        <f>[7]Input!B2</f>
        <v>IND_CH_OLF_EXS</v>
      </c>
      <c r="C2" s="38" t="str">
        <f>[7]Input!C2</f>
        <v>IND_NGA</v>
      </c>
      <c r="D2" s="38">
        <f>[7]Input!D2</f>
        <v>48.439096451452237</v>
      </c>
      <c r="E2" s="38">
        <f>[7]Input!E2</f>
        <v>29.608572922111868</v>
      </c>
      <c r="F2" s="38">
        <f>[7]Input!F2</f>
        <v>30.576201509413149</v>
      </c>
      <c r="G2" s="38">
        <f>[7]Input!G2</f>
        <v>28.128144276006271</v>
      </c>
      <c r="H2" s="38">
        <f>[7]Input!H2</f>
        <v>14.064072138003141</v>
      </c>
      <c r="I2" s="38">
        <f>[7]Input!I2</f>
        <v>0</v>
      </c>
      <c r="J2" s="38">
        <f>[7]Input!J2</f>
        <v>0</v>
      </c>
      <c r="K2" s="38">
        <f>[7]Input!K2</f>
        <v>0</v>
      </c>
      <c r="L2" s="38">
        <f>[7]Input!L2</f>
        <v>0</v>
      </c>
      <c r="N2" s="38" t="s">
        <v>160</v>
      </c>
      <c r="O2" s="3">
        <v>1746.04</v>
      </c>
      <c r="P2" s="3">
        <f>SUMIF($B:$B,"*IND_CH*",D:D)</f>
        <v>1505.6644700498152</v>
      </c>
      <c r="Q2" s="3">
        <f t="shared" ref="Q2:U2" si="1">SUMIF($B:$B,"*IND_CH*",E:E)</f>
        <v>1638.1773864402744</v>
      </c>
      <c r="R2" s="3">
        <f t="shared" si="1"/>
        <v>1679.7267088469175</v>
      </c>
      <c r="S2" s="3">
        <f t="shared" si="1"/>
        <v>1962.1923724250753</v>
      </c>
      <c r="T2" s="3">
        <f t="shared" si="1"/>
        <v>2127.0840694575986</v>
      </c>
      <c r="U2" s="3">
        <f t="shared" si="1"/>
        <v>2220.8154779129381</v>
      </c>
      <c r="V2" s="3">
        <f t="shared" ref="V2:X2" si="2">SUMIF($B:$B,"*IND_CH*",J:J)-SUMIF($B:$B,"*IND_CH_FS*",J:J)</f>
        <v>2304.0932240482598</v>
      </c>
      <c r="W2" s="3">
        <f t="shared" si="2"/>
        <v>2298.1764854408825</v>
      </c>
      <c r="X2" s="3">
        <f t="shared" si="2"/>
        <v>2291.6644016026203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[7]Input!A3</f>
        <v>1</v>
      </c>
      <c r="B3" s="38" t="str">
        <f>[7]Input!B3</f>
        <v>IND_CH_OLF_EXS</v>
      </c>
      <c r="C3" s="38" t="str">
        <f>[7]Input!C3</f>
        <v>IND_LPG</v>
      </c>
      <c r="D3" s="38">
        <f>[7]Input!D3</f>
        <v>7.3392570380988236</v>
      </c>
      <c r="E3" s="38">
        <f>[7]Input!E3</f>
        <v>4.4861474124411931</v>
      </c>
      <c r="F3" s="38">
        <f>[7]Input!F3</f>
        <v>4.2466946540851556</v>
      </c>
      <c r="G3" s="38">
        <f>[7]Input!G3</f>
        <v>4.2618400418191307</v>
      </c>
      <c r="H3" s="38">
        <f>[7]Input!H3</f>
        <v>2.1309200209095671</v>
      </c>
      <c r="I3" s="38">
        <f>[7]Input!I3</f>
        <v>0</v>
      </c>
      <c r="J3" s="38">
        <f>[7]Input!J3</f>
        <v>0</v>
      </c>
      <c r="K3" s="38">
        <f>[7]Input!K3</f>
        <v>0</v>
      </c>
      <c r="L3" s="38">
        <f>[7]Input!L3</f>
        <v>0</v>
      </c>
      <c r="N3" s="38" t="s">
        <v>162</v>
      </c>
      <c r="O3" s="3">
        <v>1789.0411182839998</v>
      </c>
      <c r="P3" s="3">
        <f t="shared" ref="P3:X3" si="3">SUMIF($B:$B,"*IND_IS*",D:D)</f>
        <v>1807.8950732026344</v>
      </c>
      <c r="Q3" s="3">
        <f t="shared" si="3"/>
        <v>1678.5436882227164</v>
      </c>
      <c r="R3" s="3">
        <f t="shared" si="3"/>
        <v>1535.4780475540649</v>
      </c>
      <c r="S3" s="3">
        <f t="shared" si="3"/>
        <v>1510.1438988656739</v>
      </c>
      <c r="T3" s="3">
        <f t="shared" si="3"/>
        <v>1353.4621925816434</v>
      </c>
      <c r="U3" s="3">
        <f t="shared" si="3"/>
        <v>1332.0030530076813</v>
      </c>
      <c r="V3" s="3">
        <f t="shared" si="3"/>
        <v>1296.1778574640639</v>
      </c>
      <c r="W3" s="3">
        <f t="shared" si="3"/>
        <v>1184.7915244640926</v>
      </c>
      <c r="X3" s="3">
        <f t="shared" si="3"/>
        <v>1092.9396348469663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[7]Input!A4</f>
        <v>2</v>
      </c>
      <c r="B4" s="38" t="str">
        <f>[7]Input!B4</f>
        <v>IND_CH_OLF_EXS</v>
      </c>
      <c r="C4" s="38" t="str">
        <f>[7]Input!C4</f>
        <v>IND_HFO</v>
      </c>
      <c r="D4" s="38">
        <f>[7]Input!D4</f>
        <v>4.4035542228592863</v>
      </c>
      <c r="E4" s="38">
        <f>[7]Input!E4</f>
        <v>2.6916884474647151</v>
      </c>
      <c r="F4" s="38">
        <f>[7]Input!F4</f>
        <v>2.5480167924510941</v>
      </c>
      <c r="G4" s="38">
        <f>[7]Input!G4</f>
        <v>2.5571040250914781</v>
      </c>
      <c r="H4" s="38">
        <f>[7]Input!H4</f>
        <v>1.2785520125457399</v>
      </c>
      <c r="I4" s="38">
        <f>[7]Input!I4</f>
        <v>0</v>
      </c>
      <c r="J4" s="38">
        <f>[7]Input!J4</f>
        <v>0</v>
      </c>
      <c r="K4" s="38">
        <f>[7]Input!K4</f>
        <v>0</v>
      </c>
      <c r="L4" s="38">
        <f>[7]Input!L4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231.37748281149865</v>
      </c>
      <c r="U4" s="3">
        <f t="shared" si="4"/>
        <v>223.83211551930611</v>
      </c>
      <c r="V4" s="3">
        <f t="shared" si="4"/>
        <v>208.67950950940832</v>
      </c>
      <c r="W4" s="3">
        <f t="shared" si="4"/>
        <v>207.17097932507215</v>
      </c>
      <c r="X4" s="3">
        <f t="shared" si="4"/>
        <v>195.70918442044845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[7]Input!A5</f>
        <v>3</v>
      </c>
      <c r="B5" s="38" t="str">
        <f>[7]Input!B5</f>
        <v>IND_CH_OLF_EXS</v>
      </c>
      <c r="C5" s="38" t="str">
        <f>[7]Input!C5</f>
        <v>IND_BIO</v>
      </c>
      <c r="D5" s="38">
        <f>[7]Input!D5</f>
        <v>0</v>
      </c>
      <c r="E5" s="38">
        <f>[7]Input!E5</f>
        <v>2.691688447464728</v>
      </c>
      <c r="F5" s="38">
        <f>[7]Input!F5</f>
        <v>0</v>
      </c>
      <c r="G5" s="38">
        <f>[7]Input!G5</f>
        <v>0</v>
      </c>
      <c r="H5" s="38">
        <f>[7]Input!H5</f>
        <v>0</v>
      </c>
      <c r="I5" s="38">
        <f>[7]Input!I5</f>
        <v>0</v>
      </c>
      <c r="J5" s="38">
        <f>[7]Input!J5</f>
        <v>0</v>
      </c>
      <c r="K5" s="38">
        <f>[7]Input!K5</f>
        <v>0</v>
      </c>
      <c r="L5" s="38">
        <f>[7]Input!L5</f>
        <v>0</v>
      </c>
      <c r="N5" s="38" t="s">
        <v>165</v>
      </c>
      <c r="O5" s="3">
        <v>1865.2488332040004</v>
      </c>
      <c r="P5" s="3">
        <f t="shared" ref="P5:X5" si="5">SUMIF($B:$B,"*IND_NM*",D:D)</f>
        <v>1599.0909296998198</v>
      </c>
      <c r="Q5" s="3">
        <f t="shared" si="5"/>
        <v>1638.4633943436584</v>
      </c>
      <c r="R5" s="3">
        <f t="shared" si="5"/>
        <v>1598.1039124532213</v>
      </c>
      <c r="S5" s="3">
        <f t="shared" si="5"/>
        <v>1651.4837909640992</v>
      </c>
      <c r="T5" s="3">
        <f t="shared" si="5"/>
        <v>1634.7718860349935</v>
      </c>
      <c r="U5" s="3">
        <f t="shared" si="5"/>
        <v>1636.8878447937816</v>
      </c>
      <c r="V5" s="3">
        <f t="shared" si="5"/>
        <v>1665.8320074339795</v>
      </c>
      <c r="W5" s="3">
        <f t="shared" si="5"/>
        <v>1674.9096086206882</v>
      </c>
      <c r="X5" s="3">
        <f t="shared" si="5"/>
        <v>1683.1870989461941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[7]Input!A6</f>
        <v>4</v>
      </c>
      <c r="B6" s="38" t="str">
        <f>[7]Input!B6</f>
        <v>IND_CH_OLF_EXS</v>
      </c>
      <c r="C6" s="38" t="str">
        <f>[7]Input!C6</f>
        <v>IND_ETH</v>
      </c>
      <c r="D6" s="38">
        <f>[7]Input!D6</f>
        <v>17.60247408017625</v>
      </c>
      <c r="E6" s="38">
        <f>[7]Input!E6</f>
        <v>8.9722948248823844</v>
      </c>
      <c r="F6" s="38">
        <f>[7]Input!F6</f>
        <v>8.4933893081703093</v>
      </c>
      <c r="G6" s="38">
        <f>[7]Input!G6</f>
        <v>8.5236800836382631</v>
      </c>
      <c r="H6" s="38">
        <f>[7]Input!H6</f>
        <v>4.2618400418191156</v>
      </c>
      <c r="I6" s="38">
        <f>[7]Input!I6</f>
        <v>0</v>
      </c>
      <c r="J6" s="38">
        <f>[7]Input!J6</f>
        <v>0</v>
      </c>
      <c r="K6" s="38">
        <f>[7]Input!K6</f>
        <v>0</v>
      </c>
      <c r="L6" s="38">
        <f>[7]Input!L6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1035.8743374377038</v>
      </c>
      <c r="Q6" s="3">
        <f t="shared" si="6"/>
        <v>965.44360879800229</v>
      </c>
      <c r="R6" s="3">
        <f t="shared" si="6"/>
        <v>833.26441671103396</v>
      </c>
      <c r="S6" s="3">
        <f t="shared" si="6"/>
        <v>777.78071439428561</v>
      </c>
      <c r="T6" s="3">
        <f t="shared" si="6"/>
        <v>634.72657997934903</v>
      </c>
      <c r="U6" s="3">
        <f t="shared" si="6"/>
        <v>504.69854274365065</v>
      </c>
      <c r="V6" s="3">
        <f t="shared" si="6"/>
        <v>525.35314412898799</v>
      </c>
      <c r="W6" s="3">
        <f t="shared" si="6"/>
        <v>460.34625565944805</v>
      </c>
      <c r="X6" s="3">
        <f t="shared" si="6"/>
        <v>454.4106886243103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[7]Input!A7</f>
        <v>5</v>
      </c>
      <c r="B7" s="38" t="str">
        <f>[7]Input!B7</f>
        <v>IND_CH_OLF_EXS</v>
      </c>
      <c r="C7" s="38" t="str">
        <f>[7]Input!C7</f>
        <v>IND_NAP</v>
      </c>
      <c r="D7" s="38">
        <f>[7]Input!D7</f>
        <v>39.631988005733653</v>
      </c>
      <c r="E7" s="38">
        <f>[7]Input!E7</f>
        <v>24.225196027182442</v>
      </c>
      <c r="F7" s="38">
        <f>[7]Input!F7</f>
        <v>22.93215113205985</v>
      </c>
      <c r="G7" s="38">
        <f>[7]Input!G7</f>
        <v>23.013936225823311</v>
      </c>
      <c r="H7" s="38">
        <f>[7]Input!H7</f>
        <v>11.506968112911659</v>
      </c>
      <c r="I7" s="38">
        <f>[7]Input!I7</f>
        <v>0</v>
      </c>
      <c r="J7" s="38">
        <f>[7]Input!J7</f>
        <v>0</v>
      </c>
      <c r="K7" s="38">
        <f>[7]Input!K7</f>
        <v>0</v>
      </c>
      <c r="L7" s="38">
        <f>[7]Input!L7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4580.2014539144329</v>
      </c>
      <c r="Q7" s="3">
        <f t="shared" si="7"/>
        <v>4529.0704254488564</v>
      </c>
      <c r="R7" s="3">
        <f t="shared" si="7"/>
        <v>4397.3548438582766</v>
      </c>
      <c r="S7" s="3">
        <f t="shared" si="7"/>
        <v>4650.4377027173878</v>
      </c>
      <c r="T7" s="3">
        <f t="shared" si="7"/>
        <v>4673.4558039352596</v>
      </c>
      <c r="U7" s="3">
        <f t="shared" si="7"/>
        <v>4646.6889079055672</v>
      </c>
      <c r="V7" s="3">
        <f t="shared" si="7"/>
        <v>4720.1996932556349</v>
      </c>
      <c r="W7" s="3">
        <f t="shared" si="7"/>
        <v>4753.681291154292</v>
      </c>
      <c r="X7" s="3">
        <f t="shared" si="7"/>
        <v>4790.6156041046697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[7]Input!A8</f>
        <v>6</v>
      </c>
      <c r="B8" s="38" t="str">
        <f>[7]Input!B8</f>
        <v>IND_CH_BTX_EXS</v>
      </c>
      <c r="C8" s="38" t="str">
        <f>[7]Input!C8</f>
        <v>IND_NGA</v>
      </c>
      <c r="D8" s="38">
        <f>[7]Input!D8</f>
        <v>9.898746550137993</v>
      </c>
      <c r="E8" s="38">
        <f>[7]Input!E8</f>
        <v>7.9189972401103921</v>
      </c>
      <c r="F8" s="38">
        <f>[7]Input!F8</f>
        <v>5.9392479300827778</v>
      </c>
      <c r="G8" s="38">
        <f>[7]Input!G8</f>
        <v>3.9594986200551991</v>
      </c>
      <c r="H8" s="38">
        <f>[7]Input!H8</f>
        <v>1.979749310027598</v>
      </c>
      <c r="I8" s="38">
        <f>[7]Input!I8</f>
        <v>0</v>
      </c>
      <c r="J8" s="38">
        <f>[7]Input!J8</f>
        <v>0</v>
      </c>
      <c r="K8" s="38">
        <f>[7]Input!K8</f>
        <v>0</v>
      </c>
      <c r="L8" s="38">
        <f>[7]Input!L8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[7]Input!A9</f>
        <v>7</v>
      </c>
      <c r="B9" s="38" t="str">
        <f>[7]Input!B9</f>
        <v>IND_CH_BTX_EXS</v>
      </c>
      <c r="C9" s="38" t="str">
        <f>[7]Input!C9</f>
        <v>IND_LPG</v>
      </c>
      <c r="D9" s="38">
        <f>[7]Input!D9</f>
        <v>2.28432612695492</v>
      </c>
      <c r="E9" s="38">
        <f>[7]Input!E9</f>
        <v>1.827460901563692</v>
      </c>
      <c r="F9" s="38">
        <f>[7]Input!F9</f>
        <v>1.370595676172953</v>
      </c>
      <c r="G9" s="38">
        <f>[7]Input!G9</f>
        <v>0.91373045078196868</v>
      </c>
      <c r="H9" s="38">
        <f>[7]Input!H9</f>
        <v>0.45686522539098412</v>
      </c>
      <c r="I9" s="38">
        <f>[7]Input!I9</f>
        <v>0</v>
      </c>
      <c r="J9" s="38">
        <f>[7]Input!J9</f>
        <v>0</v>
      </c>
      <c r="K9" s="38">
        <f>[7]Input!K9</f>
        <v>0</v>
      </c>
      <c r="L9" s="38">
        <f>[7]Input!L9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[7]Input!A10</f>
        <v>8</v>
      </c>
      <c r="B10" s="38" t="str">
        <f>[7]Input!B10</f>
        <v>IND_CH_BTX_EXS</v>
      </c>
      <c r="C10" s="38" t="str">
        <f>[7]Input!C10</f>
        <v>IND_HFO</v>
      </c>
      <c r="D10" s="38">
        <f>[7]Input!D10</f>
        <v>1.522884084636615</v>
      </c>
      <c r="E10" s="38">
        <f>[7]Input!E10</f>
        <v>1.2183072677093589</v>
      </c>
      <c r="F10" s="38">
        <f>[7]Input!F10</f>
        <v>0.91373045078196891</v>
      </c>
      <c r="G10" s="38">
        <f>[7]Input!G10</f>
        <v>0.60915363385464594</v>
      </c>
      <c r="H10" s="38">
        <f>[7]Input!H10</f>
        <v>0.3045768169273228</v>
      </c>
      <c r="I10" s="38">
        <f>[7]Input!I10</f>
        <v>0</v>
      </c>
      <c r="J10" s="38">
        <f>[7]Input!J10</f>
        <v>0</v>
      </c>
      <c r="K10" s="38">
        <f>[7]Input!K10</f>
        <v>0</v>
      </c>
      <c r="L10" s="38">
        <f>[7]Input!L10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[7]Input!A11</f>
        <v>9</v>
      </c>
      <c r="B11" s="38" t="str">
        <f>[7]Input!B11</f>
        <v>IND_CH_BTX_EXS</v>
      </c>
      <c r="C11" s="38" t="str">
        <f>[7]Input!C11</f>
        <v>IND_ETH</v>
      </c>
      <c r="D11" s="38">
        <f>[7]Input!D11</f>
        <v>8.3758624655013723</v>
      </c>
      <c r="E11" s="38">
        <f>[7]Input!E11</f>
        <v>6.7006899724003519</v>
      </c>
      <c r="F11" s="38">
        <f>[7]Input!F11</f>
        <v>5.0255174793008281</v>
      </c>
      <c r="G11" s="38">
        <f>[7]Input!G11</f>
        <v>3.350344986200553</v>
      </c>
      <c r="H11" s="38">
        <f>[7]Input!H11</f>
        <v>1.675172493100276</v>
      </c>
      <c r="I11" s="38">
        <f>[7]Input!I11</f>
        <v>0</v>
      </c>
      <c r="J11" s="38">
        <f>[7]Input!J11</f>
        <v>0</v>
      </c>
      <c r="K11" s="38">
        <f>[7]Input!K11</f>
        <v>0</v>
      </c>
      <c r="L11" s="38">
        <f>[7]Input!L11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[7]Input!A12</f>
        <v>10</v>
      </c>
      <c r="B12" s="38" t="str">
        <f>[7]Input!B12</f>
        <v>IND_CH_BTX_EXS</v>
      </c>
      <c r="C12" s="38" t="str">
        <f>[7]Input!C12</f>
        <v>IND_NAP</v>
      </c>
      <c r="D12" s="38">
        <f>[7]Input!D12</f>
        <v>10.660188592456301</v>
      </c>
      <c r="E12" s="38">
        <f>[7]Input!E12</f>
        <v>8.5281508739650072</v>
      </c>
      <c r="F12" s="38">
        <f>[7]Input!F12</f>
        <v>6.3961131554737811</v>
      </c>
      <c r="G12" s="38">
        <f>[7]Input!G12</f>
        <v>4.2640754369825213</v>
      </c>
      <c r="H12" s="38">
        <f>[7]Input!H12</f>
        <v>2.1320377184912589</v>
      </c>
      <c r="I12" s="38">
        <f>[7]Input!I12</f>
        <v>0</v>
      </c>
      <c r="J12" s="38">
        <f>[7]Input!J12</f>
        <v>0</v>
      </c>
      <c r="K12" s="38">
        <f>[7]Input!K12</f>
        <v>0</v>
      </c>
      <c r="L12" s="38">
        <f>[7]Input!L12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[7]Input!A13</f>
        <v>11</v>
      </c>
      <c r="B13" s="38" t="str">
        <f>[7]Input!B13</f>
        <v>IND_CH_AMM_EXS</v>
      </c>
      <c r="C13" s="38" t="str">
        <f>[7]Input!C13</f>
        <v>IND_NGA</v>
      </c>
      <c r="D13" s="38">
        <f>[7]Input!D13</f>
        <v>110.9311274509804</v>
      </c>
      <c r="E13" s="38">
        <f>[7]Input!E13</f>
        <v>88.74490196078429</v>
      </c>
      <c r="F13" s="38">
        <f>[7]Input!F13</f>
        <v>66.558676470588239</v>
      </c>
      <c r="G13" s="38">
        <f>[7]Input!G13</f>
        <v>44.372450980392173</v>
      </c>
      <c r="H13" s="38">
        <f>[7]Input!H13</f>
        <v>22.18622549019608</v>
      </c>
      <c r="I13" s="38">
        <f>[7]Input!I13</f>
        <v>0</v>
      </c>
      <c r="J13" s="38">
        <f>[7]Input!J13</f>
        <v>0</v>
      </c>
      <c r="K13" s="38">
        <f>[7]Input!K13</f>
        <v>0</v>
      </c>
      <c r="L13" s="38">
        <f>[7]Input!L13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[7]Input!A14</f>
        <v>12</v>
      </c>
      <c r="B14" s="38" t="str">
        <f>[7]Input!B14</f>
        <v>IND_CH_AMM_EXS</v>
      </c>
      <c r="C14" s="38" t="str">
        <f>[7]Input!C14</f>
        <v>IND_NAP</v>
      </c>
      <c r="D14" s="38">
        <f>[7]Input!D14</f>
        <v>4.8701470588235276</v>
      </c>
      <c r="E14" s="38">
        <f>[7]Input!E14</f>
        <v>3.8961176470588241</v>
      </c>
      <c r="F14" s="38">
        <f>[7]Input!F14</f>
        <v>2.9220882352941171</v>
      </c>
      <c r="G14" s="38">
        <f>[7]Input!G14</f>
        <v>1.9480588235294121</v>
      </c>
      <c r="H14" s="38">
        <f>[7]Input!H14</f>
        <v>0.97402941176470581</v>
      </c>
      <c r="I14" s="38">
        <f>[7]Input!I14</f>
        <v>0</v>
      </c>
      <c r="J14" s="38">
        <f>[7]Input!J14</f>
        <v>0</v>
      </c>
      <c r="K14" s="38">
        <f>[7]Input!K14</f>
        <v>0</v>
      </c>
      <c r="L14" s="38">
        <f>[7]Input!L14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[7]Input!A15</f>
        <v>13</v>
      </c>
      <c r="B15" s="38" t="str">
        <f>[7]Input!B15</f>
        <v>IND_CH_AMM_EXS</v>
      </c>
      <c r="C15" s="38" t="str">
        <f>[7]Input!C15</f>
        <v>IND_COA</v>
      </c>
      <c r="D15" s="38">
        <f>[7]Input!D15</f>
        <v>9.1991666666666703</v>
      </c>
      <c r="E15" s="38">
        <f>[7]Input!E15</f>
        <v>7.3593333333333337</v>
      </c>
      <c r="F15" s="38">
        <f>[7]Input!F15</f>
        <v>5.5195000000000007</v>
      </c>
      <c r="G15" s="38">
        <f>[7]Input!G15</f>
        <v>3.6796666666666669</v>
      </c>
      <c r="H15" s="38">
        <f>[7]Input!H15</f>
        <v>1.839833333333333</v>
      </c>
      <c r="I15" s="38">
        <f>[7]Input!I15</f>
        <v>0</v>
      </c>
      <c r="J15" s="38">
        <f>[7]Input!J15</f>
        <v>0</v>
      </c>
      <c r="K15" s="38">
        <f>[7]Input!K15</f>
        <v>0</v>
      </c>
      <c r="L15" s="38">
        <f>[7]Input!L15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[7]Input!A16</f>
        <v>14</v>
      </c>
      <c r="B16" s="38" t="str">
        <f>[7]Input!B16</f>
        <v>IND_CH_MTH_EXS</v>
      </c>
      <c r="C16" s="38" t="str">
        <f>[7]Input!C16</f>
        <v>IND_NGA</v>
      </c>
      <c r="D16" s="38">
        <f>[7]Input!D16</f>
        <v>8.8223776223776138</v>
      </c>
      <c r="E16" s="38">
        <f>[7]Input!E16</f>
        <v>7.0579020979020948</v>
      </c>
      <c r="F16" s="38">
        <f>[7]Input!F16</f>
        <v>5.2934265734265704</v>
      </c>
      <c r="G16" s="38">
        <f>[7]Input!G16</f>
        <v>3.5289510489510478</v>
      </c>
      <c r="H16" s="38">
        <f>[7]Input!H16</f>
        <v>1.7644755244755239</v>
      </c>
      <c r="I16" s="38">
        <f>[7]Input!I16</f>
        <v>0</v>
      </c>
      <c r="J16" s="38">
        <f>[7]Input!J16</f>
        <v>0</v>
      </c>
      <c r="K16" s="38">
        <f>[7]Input!K16</f>
        <v>0</v>
      </c>
      <c r="L16" s="38">
        <f>[7]Input!L16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[7]Input!A17</f>
        <v>15</v>
      </c>
      <c r="B17" s="38" t="str">
        <f>[7]Input!B17</f>
        <v>IND_CH_MTH_EXS</v>
      </c>
      <c r="C17" s="38" t="str">
        <f>[7]Input!C17</f>
        <v>IND_COA</v>
      </c>
      <c r="D17" s="38">
        <f>[7]Input!D17</f>
        <v>0.66167832167832163</v>
      </c>
      <c r="E17" s="38">
        <f>[7]Input!E17</f>
        <v>0.5293426573426574</v>
      </c>
      <c r="F17" s="38">
        <f>[7]Input!F17</f>
        <v>0.39700699300699299</v>
      </c>
      <c r="G17" s="38">
        <f>[7]Input!G17</f>
        <v>0.26467132867132859</v>
      </c>
      <c r="H17" s="38">
        <f>[7]Input!H17</f>
        <v>0.13233566433566429</v>
      </c>
      <c r="I17" s="38">
        <f>[7]Input!I17</f>
        <v>0</v>
      </c>
      <c r="J17" s="38">
        <f>[7]Input!J17</f>
        <v>0</v>
      </c>
      <c r="K17" s="38">
        <f>[7]Input!K17</f>
        <v>0</v>
      </c>
      <c r="L17" s="38">
        <f>[7]Input!L17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[7]Input!A18</f>
        <v>16</v>
      </c>
      <c r="B18" s="38" t="str">
        <f>[7]Input!B18</f>
        <v>IND_CH_EC_EXS</v>
      </c>
      <c r="C18" s="38" t="str">
        <f>[7]Input!C18</f>
        <v>IND_CH_ELC</v>
      </c>
      <c r="D18" s="38">
        <f>[7]Input!D18</f>
        <v>261.01955046792739</v>
      </c>
      <c r="E18" s="38">
        <f>[7]Input!E18</f>
        <v>0.49148592544425229</v>
      </c>
      <c r="F18" s="38">
        <f>[7]Input!F18</f>
        <v>3.6897917573748269E-3</v>
      </c>
      <c r="G18" s="38">
        <f>[7]Input!G18</f>
        <v>33.796917072839967</v>
      </c>
      <c r="H18" s="38">
        <f>[7]Input!H18</f>
        <v>41.690426321898833</v>
      </c>
      <c r="I18" s="38">
        <f>[7]Input!I18</f>
        <v>47.213148238328102</v>
      </c>
      <c r="J18" s="38">
        <f>[7]Input!J18</f>
        <v>28.13442614357276</v>
      </c>
      <c r="K18" s="38">
        <f>[7]Input!K18</f>
        <v>0</v>
      </c>
      <c r="L18" s="38">
        <f>[7]Input!L18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[7]Input!A19</f>
        <v>17</v>
      </c>
      <c r="B19" s="38" t="str">
        <f>[7]Input!B19</f>
        <v>IND_CH_OTH_HFO_EXS</v>
      </c>
      <c r="C19" s="38" t="str">
        <f>[7]Input!C19</f>
        <v>IND_HFO</v>
      </c>
      <c r="D19" s="38">
        <f>[7]Input!D19</f>
        <v>13.786585365853661</v>
      </c>
      <c r="E19" s="38">
        <f>[7]Input!E19</f>
        <v>11.48882113821138</v>
      </c>
      <c r="F19" s="38">
        <f>[7]Input!F19</f>
        <v>9.1910569105691078</v>
      </c>
      <c r="G19" s="38">
        <f>[7]Input!G19</f>
        <v>6.8932926829268304</v>
      </c>
      <c r="H19" s="38">
        <f>[7]Input!H19</f>
        <v>4.5955284552845539</v>
      </c>
      <c r="I19" s="38">
        <f>[7]Input!I19</f>
        <v>2.2977642276422769</v>
      </c>
      <c r="J19" s="38">
        <f>[7]Input!J19</f>
        <v>0</v>
      </c>
      <c r="K19" s="38">
        <f>[7]Input!K19</f>
        <v>0</v>
      </c>
      <c r="L19" s="38">
        <f>[7]Input!L19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[7]Input!A20</f>
        <v>18</v>
      </c>
      <c r="B20" s="38" t="str">
        <f>[7]Input!B20</f>
        <v>IND_CH_OTH_DST_EXS</v>
      </c>
      <c r="C20" s="38" t="str">
        <f>[7]Input!C20</f>
        <v>IND_BIO</v>
      </c>
      <c r="D20" s="38">
        <f>[7]Input!D20</f>
        <v>4.2108433734939759</v>
      </c>
      <c r="E20" s="38">
        <f>[7]Input!E20</f>
        <v>3.5090361445783129</v>
      </c>
      <c r="F20" s="38">
        <f>[7]Input!F20</f>
        <v>2.8072289156626509</v>
      </c>
      <c r="G20" s="38">
        <f>[7]Input!G20</f>
        <v>2.1054216867469879</v>
      </c>
      <c r="H20" s="38">
        <f>[7]Input!H20</f>
        <v>2.1054216867469879</v>
      </c>
      <c r="I20" s="38">
        <f>[7]Input!I20</f>
        <v>1.3334337349397589</v>
      </c>
      <c r="J20" s="38">
        <f>[7]Input!J20</f>
        <v>0</v>
      </c>
      <c r="K20" s="38">
        <f>[7]Input!K20</f>
        <v>0</v>
      </c>
      <c r="L20" s="38">
        <f>[7]Input!L20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[7]Input!A21</f>
        <v>19</v>
      </c>
      <c r="B21" s="38" t="str">
        <f>[7]Input!B21</f>
        <v>IND_CH_OTH_NGA_EXS</v>
      </c>
      <c r="C21" s="38" t="str">
        <f>[7]Input!C21</f>
        <v>IND_NGA</v>
      </c>
      <c r="D21" s="38">
        <f>[7]Input!D21</f>
        <v>61.841176470588231</v>
      </c>
      <c r="E21" s="38">
        <f>[7]Input!E21</f>
        <v>51.534313725490208</v>
      </c>
      <c r="F21" s="38">
        <f>[7]Input!F21</f>
        <v>48.11318200303058</v>
      </c>
      <c r="G21" s="38">
        <f>[7]Input!G21</f>
        <v>30.920588235294119</v>
      </c>
      <c r="H21" s="38">
        <f>[7]Input!H21</f>
        <v>20.613725490196082</v>
      </c>
      <c r="I21" s="38">
        <f>[7]Input!I21</f>
        <v>10.306862745098041</v>
      </c>
      <c r="J21" s="38">
        <f>[7]Input!J21</f>
        <v>0</v>
      </c>
      <c r="K21" s="38">
        <f>[7]Input!K21</f>
        <v>0</v>
      </c>
      <c r="L21" s="38">
        <f>[7]Input!L21</f>
        <v>0</v>
      </c>
    </row>
    <row r="22" spans="1:36">
      <c r="A22" s="38">
        <f>[7]Input!A22</f>
        <v>20</v>
      </c>
      <c r="B22" s="38" t="str">
        <f>[7]Input!B22</f>
        <v>IND_CH_OTH_COA_EXS</v>
      </c>
      <c r="C22" s="38" t="str">
        <f>[7]Input!C22</f>
        <v>IND_COA</v>
      </c>
      <c r="D22" s="38">
        <f>[7]Input!D22</f>
        <v>5.9939024390243896</v>
      </c>
      <c r="E22" s="38">
        <f>[7]Input!E22</f>
        <v>4.9949186991869921</v>
      </c>
      <c r="F22" s="38">
        <f>[7]Input!F22</f>
        <v>3.995934959349595</v>
      </c>
      <c r="G22" s="38">
        <f>[7]Input!G22</f>
        <v>2.9969512195121961</v>
      </c>
      <c r="H22" s="38">
        <f>[7]Input!H22</f>
        <v>1.997967479674797</v>
      </c>
      <c r="I22" s="38">
        <f>[7]Input!I22</f>
        <v>0.99898373983739863</v>
      </c>
      <c r="J22" s="38">
        <f>[7]Input!J22</f>
        <v>0</v>
      </c>
      <c r="K22" s="38">
        <f>[7]Input!K22</f>
        <v>0</v>
      </c>
      <c r="L22" s="38">
        <f>[7]Input!L22</f>
        <v>0</v>
      </c>
    </row>
    <row r="23" spans="1:36">
      <c r="A23" s="38">
        <f>[7]Input!A23</f>
        <v>21</v>
      </c>
      <c r="B23" s="38" t="str">
        <f>[7]Input!B23</f>
        <v>IND_CH_OTH_COK_EXS</v>
      </c>
      <c r="C23" s="38" t="str">
        <f>[7]Input!C23</f>
        <v>IND_COK</v>
      </c>
      <c r="D23" s="38">
        <f>[7]Input!D23</f>
        <v>0.37195121951219517</v>
      </c>
      <c r="E23" s="38">
        <f>[7]Input!E23</f>
        <v>0.30995934959349591</v>
      </c>
      <c r="F23" s="38">
        <f>[7]Input!F23</f>
        <v>0.24796747967479679</v>
      </c>
      <c r="G23" s="38">
        <f>[7]Input!G23</f>
        <v>0.18597560975609759</v>
      </c>
      <c r="H23" s="38">
        <f>[7]Input!H23</f>
        <v>0.1239837398373984</v>
      </c>
      <c r="I23" s="38">
        <f>[7]Input!I23</f>
        <v>6.1991869918699198E-2</v>
      </c>
      <c r="J23" s="38">
        <f>[7]Input!J23</f>
        <v>0</v>
      </c>
      <c r="K23" s="38">
        <f>[7]Input!K23</f>
        <v>0</v>
      </c>
      <c r="L23" s="38">
        <f>[7]Input!L23</f>
        <v>0</v>
      </c>
    </row>
    <row r="24" spans="1:36">
      <c r="A24" s="38">
        <f>[7]Input!A24</f>
        <v>22</v>
      </c>
      <c r="B24" s="38" t="str">
        <f>[7]Input!B24</f>
        <v>IND_CH_OTH_ETH_EXS</v>
      </c>
      <c r="C24" s="38" t="str">
        <f>[7]Input!C24</f>
        <v>IND_ETH</v>
      </c>
      <c r="D24" s="38">
        <f>[7]Input!D24</f>
        <v>22.74516457293312</v>
      </c>
      <c r="E24" s="38">
        <f>[7]Input!E24</f>
        <v>17.756024096385541</v>
      </c>
      <c r="F24" s="38">
        <f>[7]Input!F24</f>
        <v>14.204819277108429</v>
      </c>
      <c r="G24" s="38">
        <f>[7]Input!G24</f>
        <v>10.653614457831329</v>
      </c>
      <c r="H24" s="38">
        <f>[7]Input!H24</f>
        <v>7.1024096385542164</v>
      </c>
      <c r="I24" s="38">
        <f>[7]Input!I24</f>
        <v>3.5512048192771082</v>
      </c>
      <c r="J24" s="38">
        <f>[7]Input!J24</f>
        <v>0</v>
      </c>
      <c r="K24" s="38">
        <f>[7]Input!K24</f>
        <v>0</v>
      </c>
      <c r="L24" s="38">
        <f>[7]Input!L24</f>
        <v>0</v>
      </c>
    </row>
    <row r="25" spans="1:36">
      <c r="A25" s="38">
        <f>[7]Input!A25</f>
        <v>23</v>
      </c>
      <c r="B25" s="38" t="str">
        <f>[7]Input!B25</f>
        <v>IND_CH_OTH_NAP_EXS</v>
      </c>
      <c r="C25" s="38" t="str">
        <f>[7]Input!C25</f>
        <v>IND_NAP</v>
      </c>
      <c r="D25" s="38">
        <f>[7]Input!D25</f>
        <v>0.82530120481927716</v>
      </c>
      <c r="E25" s="38">
        <f>[7]Input!E25</f>
        <v>0.68775100401606437</v>
      </c>
      <c r="F25" s="38">
        <f>[7]Input!F25</f>
        <v>0.55020080321285147</v>
      </c>
      <c r="G25" s="38">
        <f>[7]Input!G25</f>
        <v>0.41265060240963858</v>
      </c>
      <c r="H25" s="38">
        <f>[7]Input!H25</f>
        <v>0.27510040160642568</v>
      </c>
      <c r="I25" s="38">
        <f>[7]Input!I25</f>
        <v>0.13755020080321301</v>
      </c>
      <c r="J25" s="38">
        <f>[7]Input!J25</f>
        <v>0</v>
      </c>
      <c r="K25" s="38">
        <f>[7]Input!K25</f>
        <v>0</v>
      </c>
      <c r="L25" s="38">
        <f>[7]Input!L25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[7]Input!A26</f>
        <v>24</v>
      </c>
      <c r="B26" s="38" t="str">
        <f>[7]Input!B26</f>
        <v>IND_CH_OTH_ELC_EXS</v>
      </c>
      <c r="C26" s="38" t="str">
        <f>[7]Input!C26</f>
        <v>IND_CH_ELC</v>
      </c>
      <c r="D26" s="38">
        <f>[7]Input!D26</f>
        <v>25.390625</v>
      </c>
      <c r="E26" s="38">
        <f>[7]Input!E26</f>
        <v>21.158854166666671</v>
      </c>
      <c r="F26" s="38">
        <f>[7]Input!F26</f>
        <v>16.927083333333339</v>
      </c>
      <c r="G26" s="38">
        <f>[7]Input!G26</f>
        <v>12.6953125</v>
      </c>
      <c r="H26" s="38">
        <f>[7]Input!H26</f>
        <v>8.4635416666666679</v>
      </c>
      <c r="I26" s="38">
        <f>[7]Input!I26</f>
        <v>4.2317708333333339</v>
      </c>
      <c r="J26" s="38">
        <f>[7]Input!J26</f>
        <v>0</v>
      </c>
      <c r="K26" s="38">
        <f>[7]Input!K26</f>
        <v>0</v>
      </c>
      <c r="L26" s="38">
        <f>[7]Input!L26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[7]Input!A27</f>
        <v>25</v>
      </c>
      <c r="B27" s="38" t="str">
        <f>[7]Input!B27</f>
        <v>IND_CH_OTH_LPG_EXS</v>
      </c>
      <c r="C27" s="38" t="str">
        <f>[7]Input!C27</f>
        <v>IND_LPG</v>
      </c>
      <c r="D27" s="38">
        <f>[7]Input!D27</f>
        <v>7.6235294117647072</v>
      </c>
      <c r="E27" s="38">
        <f>[7]Input!E27</f>
        <v>6.3529411764705879</v>
      </c>
      <c r="F27" s="38">
        <f>[7]Input!F27</f>
        <v>5.0823529411764712</v>
      </c>
      <c r="G27" s="38">
        <f>[7]Input!G27</f>
        <v>3.8117647058823541</v>
      </c>
      <c r="H27" s="38">
        <f>[7]Input!H27</f>
        <v>2.5411764705882338</v>
      </c>
      <c r="I27" s="38">
        <f>[7]Input!I27</f>
        <v>1.270588235294118</v>
      </c>
      <c r="J27" s="38">
        <f>[7]Input!J27</f>
        <v>0</v>
      </c>
      <c r="K27" s="38">
        <f>[7]Input!K27</f>
        <v>0</v>
      </c>
      <c r="L27" s="38">
        <f>[7]Input!L27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[7]Input!A28</f>
        <v>26</v>
      </c>
      <c r="B28" s="38" t="str">
        <f>[7]Input!B28</f>
        <v>IND_CH_MD_ELC_EXS</v>
      </c>
      <c r="C28" s="38" t="str">
        <f>[7]Input!C28</f>
        <v>IND_CH_ELC</v>
      </c>
      <c r="D28" s="38">
        <f>[7]Input!D28</f>
        <v>168.5681395348837</v>
      </c>
      <c r="E28" s="38">
        <f>[7]Input!E28</f>
        <v>134.85451162790699</v>
      </c>
      <c r="F28" s="38">
        <f>[7]Input!F28</f>
        <v>101.1408837209302</v>
      </c>
      <c r="G28" s="38">
        <f>[7]Input!G28</f>
        <v>67.427255813953494</v>
      </c>
      <c r="H28" s="38">
        <f>[7]Input!H28</f>
        <v>33.71362790697674</v>
      </c>
      <c r="I28" s="38">
        <f>[7]Input!I28</f>
        <v>0</v>
      </c>
      <c r="J28" s="38">
        <f>[7]Input!J28</f>
        <v>0</v>
      </c>
      <c r="K28" s="38">
        <f>[7]Input!K28</f>
        <v>0</v>
      </c>
      <c r="L28" s="38">
        <f>[7]Input!L28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[7]Input!A29</f>
        <v>27</v>
      </c>
      <c r="B29" s="38" t="str">
        <f>[7]Input!B29</f>
        <v>IND_CH_MD_OIL_EXS</v>
      </c>
      <c r="C29" s="38" t="str">
        <f>[7]Input!C29</f>
        <v>IND_LPG</v>
      </c>
      <c r="D29" s="38">
        <f>[7]Input!D29</f>
        <v>8.2289999999999992</v>
      </c>
      <c r="E29" s="38">
        <f>[7]Input!E29</f>
        <v>0</v>
      </c>
      <c r="F29" s="38">
        <f>[7]Input!F29</f>
        <v>0</v>
      </c>
      <c r="G29" s="38">
        <f>[7]Input!G29</f>
        <v>0</v>
      </c>
      <c r="H29" s="38">
        <f>[7]Input!H29</f>
        <v>0</v>
      </c>
      <c r="I29" s="38">
        <f>[7]Input!I29</f>
        <v>0</v>
      </c>
      <c r="J29" s="38">
        <f>[7]Input!J29</f>
        <v>0</v>
      </c>
      <c r="K29" s="38">
        <f>[7]Input!K29</f>
        <v>0</v>
      </c>
      <c r="L29" s="38">
        <f>[7]Input!L29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[7]Input!A30</f>
        <v>28</v>
      </c>
      <c r="B30" s="38" t="str">
        <f>[7]Input!B30</f>
        <v>IND_CH_MD_OIL_EXS</v>
      </c>
      <c r="C30" s="38" t="str">
        <f>[7]Input!C30</f>
        <v>IND_OIL</v>
      </c>
      <c r="D30" s="38">
        <f>[7]Input!D30</f>
        <v>0</v>
      </c>
      <c r="E30" s="38">
        <f>[7]Input!E30</f>
        <v>0</v>
      </c>
      <c r="F30" s="38">
        <f>[7]Input!F30</f>
        <v>4.9373999999999993</v>
      </c>
      <c r="G30" s="38">
        <f>[7]Input!G30</f>
        <v>3.291599999999999</v>
      </c>
      <c r="H30" s="38">
        <f>[7]Input!H30</f>
        <v>1.645799999999999</v>
      </c>
      <c r="I30" s="38">
        <f>[7]Input!I30</f>
        <v>0</v>
      </c>
      <c r="J30" s="38">
        <f>[7]Input!J30</f>
        <v>0</v>
      </c>
      <c r="K30" s="38">
        <f>[7]Input!K30</f>
        <v>0</v>
      </c>
      <c r="L30" s="38">
        <f>[7]Input!L30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[7]Input!A31</f>
        <v>29</v>
      </c>
      <c r="B31" s="38" t="str">
        <f>[7]Input!B31</f>
        <v>IND_CH_MD_OIL_EXS</v>
      </c>
      <c r="C31" s="38" t="str">
        <f>[7]Input!C31</f>
        <v>IND_NAP</v>
      </c>
      <c r="D31" s="38">
        <f>[7]Input!D31</f>
        <v>0</v>
      </c>
      <c r="E31" s="38">
        <f>[7]Input!E31</f>
        <v>6.5831999999999988</v>
      </c>
      <c r="F31" s="38">
        <f>[7]Input!F31</f>
        <v>0</v>
      </c>
      <c r="G31" s="38">
        <f>[7]Input!G31</f>
        <v>0</v>
      </c>
      <c r="H31" s="38">
        <f>[7]Input!H31</f>
        <v>0</v>
      </c>
      <c r="I31" s="38">
        <f>[7]Input!I31</f>
        <v>0</v>
      </c>
      <c r="J31" s="38">
        <f>[7]Input!J31</f>
        <v>0</v>
      </c>
      <c r="K31" s="38">
        <f>[7]Input!K31</f>
        <v>0</v>
      </c>
      <c r="L31" s="38">
        <f>[7]Input!L31</f>
        <v>0</v>
      </c>
    </row>
    <row r="32" spans="1:36">
      <c r="A32" s="38">
        <f>[7]Input!A32</f>
        <v>30</v>
      </c>
      <c r="B32" s="38" t="str">
        <f>[7]Input!B32</f>
        <v>IND_CH_HVC_ETHSC_NEW</v>
      </c>
      <c r="C32" s="38" t="str">
        <f>[7]Input!C32</f>
        <v>IND_ETH</v>
      </c>
      <c r="D32" s="38">
        <f>[7]Input!D32</f>
        <v>11.96509169523809</v>
      </c>
      <c r="E32" s="38">
        <f>[7]Input!E32</f>
        <v>58.299137486703593</v>
      </c>
      <c r="F32" s="38">
        <f>[7]Input!F32</f>
        <v>88.030789194996288</v>
      </c>
      <c r="G32" s="38">
        <f>[7]Input!G32</f>
        <v>155.42394391116139</v>
      </c>
      <c r="H32" s="38">
        <f>[7]Input!H32</f>
        <v>221.71780631403951</v>
      </c>
      <c r="I32" s="38">
        <f>[7]Input!I32</f>
        <v>245.70663942201111</v>
      </c>
      <c r="J32" s="38">
        <f>[7]Input!J32</f>
        <v>252.20017298450099</v>
      </c>
      <c r="K32" s="38">
        <f>[7]Input!K32</f>
        <v>252.20017298450111</v>
      </c>
      <c r="L32" s="38">
        <f>[7]Input!L32</f>
        <v>254.93205009100751</v>
      </c>
    </row>
    <row r="33" spans="1:30">
      <c r="A33" s="38">
        <f>[7]Input!A33</f>
        <v>31</v>
      </c>
      <c r="B33" s="38" t="str">
        <f>[7]Input!B33</f>
        <v>IND_CH_HVC_NCC_NEW</v>
      </c>
      <c r="C33" s="38" t="str">
        <f>[7]Input!C33</f>
        <v>IND_NAP</v>
      </c>
      <c r="D33" s="38">
        <f>[7]Input!D33</f>
        <v>0</v>
      </c>
      <c r="E33" s="38">
        <f>[7]Input!E33</f>
        <v>0</v>
      </c>
      <c r="F33" s="38">
        <f>[7]Input!F33</f>
        <v>3.3750486440818248</v>
      </c>
      <c r="G33" s="38">
        <f>[7]Input!G33</f>
        <v>3.3750486440818248</v>
      </c>
      <c r="H33" s="38">
        <f>[7]Input!H33</f>
        <v>3.3750486440818261</v>
      </c>
      <c r="I33" s="38">
        <f>[7]Input!I33</f>
        <v>3.3750486440818261</v>
      </c>
      <c r="J33" s="38">
        <f>[7]Input!J33</f>
        <v>0.35728093007336331</v>
      </c>
      <c r="K33" s="38">
        <f>[7]Input!K33</f>
        <v>3.3750486440818248</v>
      </c>
      <c r="L33" s="38">
        <f>[7]Input!L33</f>
        <v>0</v>
      </c>
    </row>
    <row r="34" spans="1:30">
      <c r="A34" s="38">
        <f>[7]Input!A34</f>
        <v>32</v>
      </c>
      <c r="B34" s="38" t="str">
        <f>[7]Input!B34</f>
        <v>IND_CH_OLF_PDH_NEW</v>
      </c>
      <c r="C34" s="38" t="str">
        <f>[7]Input!C34</f>
        <v>IND_LPG</v>
      </c>
      <c r="D34" s="38">
        <f>[7]Input!D34</f>
        <v>0</v>
      </c>
      <c r="E34" s="38">
        <f>[7]Input!E34</f>
        <v>0</v>
      </c>
      <c r="F34" s="38">
        <f>[7]Input!F34</f>
        <v>0</v>
      </c>
      <c r="G34" s="38">
        <f>[7]Input!G34</f>
        <v>104.90501300587459</v>
      </c>
      <c r="H34" s="38">
        <f>[7]Input!H34</f>
        <v>176.96750428378431</v>
      </c>
      <c r="I34" s="38">
        <f>[7]Input!I34</f>
        <v>179.75605518758451</v>
      </c>
      <c r="J34" s="38">
        <f>[7]Input!J34</f>
        <v>179.75605518758431</v>
      </c>
      <c r="K34" s="38">
        <f>[7]Input!K34</f>
        <v>198.37270481803239</v>
      </c>
      <c r="L34" s="38">
        <f>[7]Input!L34</f>
        <v>203.71293792754389</v>
      </c>
    </row>
    <row r="35" spans="1:30">
      <c r="A35" s="38">
        <f>[7]Input!A35</f>
        <v>33</v>
      </c>
      <c r="B35" s="38" t="str">
        <f>[7]Input!B35</f>
        <v>IND_CH_OLF_MTO_NEW</v>
      </c>
      <c r="C35" s="38" t="str">
        <f>[7]Input!C35</f>
        <v>IND_NGA</v>
      </c>
      <c r="D35" s="38">
        <f>[7]Input!D35</f>
        <v>88.025734109075202</v>
      </c>
      <c r="E35" s="38">
        <f>[7]Input!E35</f>
        <v>157.19033780875381</v>
      </c>
      <c r="F35" s="38">
        <f>[7]Input!F35</f>
        <v>158.76603095035611</v>
      </c>
      <c r="G35" s="38">
        <f>[7]Input!G35</f>
        <v>113.2521900644329</v>
      </c>
      <c r="H35" s="38">
        <f>[7]Input!H35</f>
        <v>103.2756738083188</v>
      </c>
      <c r="I35" s="38">
        <f>[7]Input!I35</f>
        <v>157.78275627249511</v>
      </c>
      <c r="J35" s="38">
        <f>[7]Input!J35</f>
        <v>160.7687006684061</v>
      </c>
      <c r="K35" s="38">
        <f>[7]Input!K35</f>
        <v>148.0529656371489</v>
      </c>
      <c r="L35" s="38">
        <f>[7]Input!L35</f>
        <v>146.93613385667589</v>
      </c>
    </row>
    <row r="36" spans="1:30">
      <c r="A36" s="38">
        <f>[7]Input!A36</f>
        <v>34</v>
      </c>
      <c r="B36" s="38" t="str">
        <f>[7]Input!B36</f>
        <v>IND_CH_AMM_NGASR_NEW</v>
      </c>
      <c r="C36" s="38" t="str">
        <f>[7]Input!C36</f>
        <v>IND_NGA</v>
      </c>
      <c r="D36" s="38">
        <f>[7]Input!D36</f>
        <v>0</v>
      </c>
      <c r="E36" s="38">
        <f>[7]Input!E36</f>
        <v>85.729582898665285</v>
      </c>
      <c r="F36" s="38">
        <f>[7]Input!F36</f>
        <v>80.557859117242998</v>
      </c>
      <c r="G36" s="38">
        <f>[7]Input!G36</f>
        <v>75.382154024210678</v>
      </c>
      <c r="H36" s="38">
        <f>[7]Input!H36</f>
        <v>70.214411554398438</v>
      </c>
      <c r="I36" s="38">
        <f>[7]Input!I36</f>
        <v>70.214411554398424</v>
      </c>
      <c r="J36" s="38">
        <f>[7]Input!J36</f>
        <v>0</v>
      </c>
      <c r="K36" s="38">
        <f>[7]Input!K36</f>
        <v>0</v>
      </c>
      <c r="L36" s="38">
        <f>[7]Input!L36</f>
        <v>0</v>
      </c>
    </row>
    <row r="37" spans="1:30">
      <c r="A37" s="38">
        <f>[7]Input!A37</f>
        <v>35</v>
      </c>
      <c r="B37" s="38" t="str">
        <f>[7]Input!B37</f>
        <v>IND_CH_AMM_NAPPOX_NEW</v>
      </c>
      <c r="C37" s="38" t="str">
        <f>[7]Input!C37</f>
        <v>IND_NAP</v>
      </c>
      <c r="D37" s="38">
        <f>[7]Input!D37</f>
        <v>23.744027999999918</v>
      </c>
      <c r="E37" s="38">
        <f>[7]Input!E37</f>
        <v>22.967978599999959</v>
      </c>
      <c r="F37" s="38">
        <f>[7]Input!F37</f>
        <v>84.615033930785799</v>
      </c>
      <c r="G37" s="38">
        <f>[7]Input!G37</f>
        <v>87.77686616808144</v>
      </c>
      <c r="H37" s="38">
        <f>[7]Input!H37</f>
        <v>102.5274516120524</v>
      </c>
      <c r="I37" s="38">
        <f>[7]Input!I37</f>
        <v>117.27803705602319</v>
      </c>
      <c r="J37" s="38">
        <f>[7]Input!J37</f>
        <v>120.4333549708348</v>
      </c>
      <c r="K37" s="38">
        <f>[7]Input!K37</f>
        <v>117.4155872568264</v>
      </c>
      <c r="L37" s="38">
        <f>[7]Input!L37</f>
        <v>120.7906359009083</v>
      </c>
    </row>
    <row r="38" spans="1:30">
      <c r="A38" s="38">
        <f>[7]Input!A38</f>
        <v>36</v>
      </c>
      <c r="B38" s="38" t="str">
        <f>[7]Input!B38</f>
        <v>IND_CH_AMM_COAGSF_NEW</v>
      </c>
      <c r="C38" s="38" t="str">
        <f>[7]Input!C38</f>
        <v>IND_COA</v>
      </c>
      <c r="D38" s="38">
        <f>[7]Input!D38</f>
        <v>0</v>
      </c>
      <c r="E38" s="38">
        <f>[7]Input!E38</f>
        <v>0</v>
      </c>
      <c r="F38" s="38">
        <f>[7]Input!F38</f>
        <v>13.411235711332999</v>
      </c>
      <c r="G38" s="38">
        <f>[7]Input!G38</f>
        <v>112.929602567339</v>
      </c>
      <c r="H38" s="38">
        <f>[7]Input!H38</f>
        <v>176.553242670157</v>
      </c>
      <c r="I38" s="38">
        <f>[7]Input!I38</f>
        <v>229.59115253692619</v>
      </c>
      <c r="J38" s="38">
        <f>[7]Input!J38</f>
        <v>229.59115253692761</v>
      </c>
      <c r="K38" s="38">
        <f>[7]Input!K38</f>
        <v>250.20207506518969</v>
      </c>
      <c r="L38" s="38">
        <f>[7]Input!L38</f>
        <v>272.57120669436898</v>
      </c>
      <c r="AD38" s="28"/>
    </row>
    <row r="39" spans="1:30">
      <c r="A39" s="38">
        <f>[7]Input!A39</f>
        <v>37</v>
      </c>
      <c r="B39" s="38" t="str">
        <f>[7]Input!B39</f>
        <v>IND_CH_AMM_ELCSYS_NEW</v>
      </c>
      <c r="C39" s="38" t="str">
        <f>[7]Input!C39</f>
        <v>IND_HH2_WE</v>
      </c>
      <c r="D39" s="38">
        <f>[7]Input!D39</f>
        <v>0</v>
      </c>
      <c r="E39" s="38">
        <f>[7]Input!E39</f>
        <v>0</v>
      </c>
      <c r="F39" s="38">
        <f>[7]Input!F39</f>
        <v>0</v>
      </c>
      <c r="G39" s="38">
        <f>[7]Input!G39</f>
        <v>0</v>
      </c>
      <c r="H39" s="38">
        <f>[7]Input!H39</f>
        <v>0</v>
      </c>
      <c r="I39" s="38">
        <f>[7]Input!I39</f>
        <v>0</v>
      </c>
      <c r="J39" s="38">
        <f>[7]Input!J39</f>
        <v>120.8968206735002</v>
      </c>
      <c r="K39" s="38">
        <f>[7]Input!K39</f>
        <v>83.246577155832782</v>
      </c>
      <c r="L39" s="38">
        <f>[7]Input!L39</f>
        <v>34.626455045240178</v>
      </c>
    </row>
    <row r="40" spans="1:30">
      <c r="A40" s="38">
        <f>[7]Input!A40</f>
        <v>38</v>
      </c>
      <c r="B40" s="38" t="str">
        <f>[7]Input!B40</f>
        <v>IND_CH_MTH_NGASR_NEW</v>
      </c>
      <c r="C40" s="38" t="str">
        <f>[7]Input!C40</f>
        <v>IND_NGA</v>
      </c>
      <c r="D40" s="38">
        <f>[7]Input!D40</f>
        <v>0</v>
      </c>
      <c r="E40" s="38">
        <f>[7]Input!E40</f>
        <v>1.4313856001562371</v>
      </c>
      <c r="F40" s="38">
        <f>[7]Input!F40</f>
        <v>0.87298474702106721</v>
      </c>
      <c r="G40" s="38">
        <f>[7]Input!G40</f>
        <v>14.37583128827797</v>
      </c>
      <c r="H40" s="38">
        <f>[7]Input!H40</f>
        <v>14.375374267095561</v>
      </c>
      <c r="I40" s="38">
        <f>[7]Input!I40</f>
        <v>14.375374267095561</v>
      </c>
      <c r="J40" s="38">
        <f>[7]Input!J40</f>
        <v>14.375374267095561</v>
      </c>
      <c r="K40" s="38">
        <f>[7]Input!K40</f>
        <v>13.00153148002952</v>
      </c>
      <c r="L40" s="38">
        <f>[7]Input!L40</f>
        <v>6.5007657400147618</v>
      </c>
    </row>
    <row r="41" spans="1:30">
      <c r="A41" s="38">
        <f>[7]Input!A41</f>
        <v>39</v>
      </c>
      <c r="B41" s="38" t="str">
        <f>[7]Input!B41</f>
        <v>IND_CH_MTH_LPGPOX_NEW</v>
      </c>
      <c r="C41" s="38" t="str">
        <f>[7]Input!C41</f>
        <v>IND_LPG</v>
      </c>
      <c r="D41" s="38">
        <f>[7]Input!D41</f>
        <v>1.1067783943241001</v>
      </c>
      <c r="E41" s="38">
        <f>[7]Input!E41</f>
        <v>9.9915472990202847</v>
      </c>
      <c r="F41" s="38">
        <f>[7]Input!F41</f>
        <v>18.460709011615041</v>
      </c>
      <c r="G41" s="38">
        <f>[7]Input!G41</f>
        <v>17.353930279429228</v>
      </c>
      <c r="H41" s="38">
        <f>[7]Input!H41</f>
        <v>0</v>
      </c>
      <c r="I41" s="38">
        <f>[7]Input!I41</f>
        <v>9.6469920164823897</v>
      </c>
      <c r="J41" s="38">
        <f>[7]Input!J41</f>
        <v>17.353930617290949</v>
      </c>
      <c r="K41" s="38">
        <f>[7]Input!K41</f>
        <v>2.5295181967933091E-2</v>
      </c>
      <c r="L41" s="38">
        <f>[7]Input!L41</f>
        <v>0</v>
      </c>
    </row>
    <row r="42" spans="1:30">
      <c r="A42" s="38">
        <f>[7]Input!A42</f>
        <v>40</v>
      </c>
      <c r="B42" s="38" t="str">
        <f>[7]Input!B42</f>
        <v>IND_CH_MTH_ELCSYS_NEW</v>
      </c>
      <c r="C42" s="38" t="str">
        <f>[7]Input!C42</f>
        <v>IND_HH2_WE</v>
      </c>
      <c r="D42" s="38">
        <f>[7]Input!D42</f>
        <v>0</v>
      </c>
      <c r="E42" s="38">
        <f>[7]Input!E42</f>
        <v>9.000900090019455E-2</v>
      </c>
      <c r="F42" s="38">
        <f>[7]Input!F42</f>
        <v>9.0009000902592409E-2</v>
      </c>
      <c r="G42" s="38">
        <f>[7]Input!G42</f>
        <v>9.0009536553307179E-2</v>
      </c>
      <c r="H42" s="38">
        <f>[7]Input!H42</f>
        <v>43.718320319566821</v>
      </c>
      <c r="I42" s="38">
        <f>[7]Input!I42</f>
        <v>43.628311318666661</v>
      </c>
      <c r="J42" s="38">
        <f>[7]Input!J42</f>
        <v>32.426538640531859</v>
      </c>
      <c r="K42" s="38">
        <f>[7]Input!K42</f>
        <v>63.558124534232931</v>
      </c>
      <c r="L42" s="38">
        <f>[7]Input!L42</f>
        <v>75.068592950125051</v>
      </c>
    </row>
    <row r="43" spans="1:30">
      <c r="A43" s="38">
        <f>[7]Input!A43</f>
        <v>41</v>
      </c>
      <c r="B43" s="38" t="str">
        <f>[7]Input!B43</f>
        <v>IND_CH_MTH_NGASR_CCS_NEW</v>
      </c>
      <c r="C43" s="38" t="str">
        <f>[7]Input!C43</f>
        <v>IND_NGA</v>
      </c>
      <c r="D43" s="38">
        <f>[7]Input!D43</f>
        <v>0</v>
      </c>
      <c r="E43" s="38">
        <f>[7]Input!E43</f>
        <v>0</v>
      </c>
      <c r="F43" s="38">
        <f>[7]Input!F43</f>
        <v>0</v>
      </c>
      <c r="G43" s="38">
        <f>[7]Input!G43</f>
        <v>0</v>
      </c>
      <c r="H43" s="38">
        <f>[7]Input!H43</f>
        <v>7.5229636363636349E-4</v>
      </c>
      <c r="I43" s="38">
        <f>[7]Input!I43</f>
        <v>7.522963636363637E-4</v>
      </c>
      <c r="J43" s="38">
        <f>[7]Input!J43</f>
        <v>2.9105236363636079E-2</v>
      </c>
      <c r="K43" s="38">
        <f>[7]Input!K43</f>
        <v>2.9105236363635059E-2</v>
      </c>
      <c r="L43" s="38">
        <f>[7]Input!L43</f>
        <v>2.910523636361911E-2</v>
      </c>
    </row>
    <row r="44" spans="1:30">
      <c r="A44" s="38">
        <f>[7]Input!A44</f>
        <v>42</v>
      </c>
      <c r="B44" s="38" t="str">
        <f>[7]Input!B44</f>
        <v>IND_CH_EC_NEW</v>
      </c>
      <c r="C44" s="38" t="str">
        <f>[7]Input!C44</f>
        <v>IND_CH_ELC</v>
      </c>
      <c r="D44" s="38">
        <f>[7]Input!D44</f>
        <v>0</v>
      </c>
      <c r="E44" s="38">
        <f>[7]Input!E44</f>
        <v>247.77079898871401</v>
      </c>
      <c r="F44" s="38">
        <f>[7]Input!F44</f>
        <v>247.77079898871321</v>
      </c>
      <c r="G44" s="38">
        <f>[7]Input!G44</f>
        <v>247.77079898871401</v>
      </c>
      <c r="H44" s="38">
        <f>[7]Input!H44</f>
        <v>247.77079898871401</v>
      </c>
      <c r="I44" s="38">
        <f>[7]Input!I44</f>
        <v>247.77079898871389</v>
      </c>
      <c r="J44" s="38">
        <f>[7]Input!J44</f>
        <v>266.89440284177698</v>
      </c>
      <c r="K44" s="38">
        <f>[7]Input!K44</f>
        <v>283.60049346389451</v>
      </c>
      <c r="L44" s="38">
        <f>[7]Input!L44</f>
        <v>289.2673914839682</v>
      </c>
    </row>
    <row r="45" spans="1:30">
      <c r="A45" s="38">
        <f>[7]Input!A45</f>
        <v>43</v>
      </c>
      <c r="B45" s="38" t="str">
        <f>[7]Input!B45</f>
        <v>IND_CH_OTH_NGA_NEW</v>
      </c>
      <c r="C45" s="38" t="str">
        <f>[7]Input!C45</f>
        <v>IND_NGA</v>
      </c>
      <c r="D45" s="38">
        <f>[7]Input!D45</f>
        <v>111.4538210223462</v>
      </c>
      <c r="E45" s="38">
        <f>[7]Input!E45</f>
        <v>0</v>
      </c>
      <c r="F45" s="38">
        <f>[7]Input!F45</f>
        <v>111.4538210223462</v>
      </c>
      <c r="G45" s="38">
        <f>[7]Input!G45</f>
        <v>27.709331232155311</v>
      </c>
      <c r="H45" s="38">
        <f>[7]Input!H45</f>
        <v>0</v>
      </c>
      <c r="I45" s="38">
        <f>[7]Input!I45</f>
        <v>0</v>
      </c>
      <c r="J45" s="38">
        <f>[7]Input!J45</f>
        <v>0</v>
      </c>
      <c r="K45" s="38">
        <f>[7]Input!K45</f>
        <v>0</v>
      </c>
      <c r="L45" s="38">
        <f>[7]Input!L45</f>
        <v>0</v>
      </c>
    </row>
    <row r="46" spans="1:30">
      <c r="A46" s="38">
        <f>[7]Input!A46</f>
        <v>44</v>
      </c>
      <c r="B46" s="38" t="str">
        <f>[7]Input!B46</f>
        <v>IND_CH_OTH_ETH_NEW</v>
      </c>
      <c r="C46" s="38" t="str">
        <f>[7]Input!C46</f>
        <v>IND_ETH</v>
      </c>
      <c r="D46" s="38">
        <f>[7]Input!D46</f>
        <v>56.230407186151169</v>
      </c>
      <c r="E46" s="38">
        <f>[7]Input!E46</f>
        <v>56.230407186151169</v>
      </c>
      <c r="F46" s="38">
        <f>[7]Input!F46</f>
        <v>32.204038306947062</v>
      </c>
      <c r="G46" s="38">
        <f>[7]Input!G46</f>
        <v>0</v>
      </c>
      <c r="H46" s="38">
        <f>[7]Input!H46</f>
        <v>0</v>
      </c>
      <c r="I46" s="38">
        <f>[7]Input!I46</f>
        <v>0</v>
      </c>
      <c r="J46" s="38">
        <f>[7]Input!J46</f>
        <v>0</v>
      </c>
      <c r="K46" s="38">
        <f>[7]Input!K46</f>
        <v>0</v>
      </c>
      <c r="L46" s="38">
        <f>[7]Input!L46</f>
        <v>0</v>
      </c>
    </row>
    <row r="47" spans="1:30">
      <c r="A47" s="38">
        <f>[7]Input!A47</f>
        <v>45</v>
      </c>
      <c r="B47" s="38" t="str">
        <f>[7]Input!B47</f>
        <v>IND_CH_OTH_BIO_NEW</v>
      </c>
      <c r="C47" s="38" t="str">
        <f>[7]Input!C47</f>
        <v>IND_BIO</v>
      </c>
      <c r="D47" s="38">
        <f>[7]Input!D47</f>
        <v>0</v>
      </c>
      <c r="E47" s="38">
        <f>[7]Input!E47</f>
        <v>153.85775721309969</v>
      </c>
      <c r="F47" s="38">
        <f>[7]Input!F47</f>
        <v>72.805285097165381</v>
      </c>
      <c r="G47" s="38">
        <f>[7]Input!G47</f>
        <v>248.08157190858921</v>
      </c>
      <c r="H47" s="38">
        <f>[7]Input!H47</f>
        <v>306.08142194358948</v>
      </c>
      <c r="I47" s="38">
        <f>[7]Input!I47</f>
        <v>335.77235643441111</v>
      </c>
      <c r="J47" s="38">
        <f>[7]Input!J47</f>
        <v>364.61003734993699</v>
      </c>
      <c r="K47" s="38">
        <f>[7]Input!K47</f>
        <v>369.65852940431148</v>
      </c>
      <c r="L47" s="38">
        <f>[7]Input!L47</f>
        <v>373.85916823649472</v>
      </c>
    </row>
    <row r="48" spans="1:30" hidden="1">
      <c r="A48" s="38">
        <f>[7]Input!A48</f>
        <v>46</v>
      </c>
      <c r="B48" s="38" t="str">
        <f>[7]Input!B48</f>
        <v>IND_CH_MD_ELC_NEW</v>
      </c>
      <c r="C48" s="38" t="str">
        <f>[7]Input!C48</f>
        <v>IND_CH_ELC</v>
      </c>
      <c r="D48" s="38">
        <f>[7]Input!D48</f>
        <v>347.88996584334592</v>
      </c>
      <c r="E48" s="38">
        <f>[7]Input!E48</f>
        <v>378.43983527044247</v>
      </c>
      <c r="F48" s="38">
        <f>[7]Input!F48</f>
        <v>390.97890862729821</v>
      </c>
      <c r="G48" s="38">
        <f>[7]Input!G48</f>
        <v>445.19942959055737</v>
      </c>
      <c r="H48" s="38">
        <f>[7]Input!H48</f>
        <v>468.94990018317372</v>
      </c>
      <c r="I48" s="38">
        <f>[7]Input!I48</f>
        <v>494.51349327321219</v>
      </c>
      <c r="J48" s="38">
        <f>[7]Input!J48</f>
        <v>516.26587099986386</v>
      </c>
      <c r="K48" s="38">
        <f>[7]Input!K48</f>
        <v>515.43827457846919</v>
      </c>
      <c r="L48" s="38">
        <f>[7]Input!L48</f>
        <v>513.36995843990894</v>
      </c>
    </row>
    <row r="49" spans="1:12" hidden="1">
      <c r="A49" s="38">
        <f>[7]Input!A49</f>
        <v>47</v>
      </c>
      <c r="B49" s="38" t="str">
        <f>[7]Input!B49</f>
        <v>IND_IS_BOF_EXS</v>
      </c>
      <c r="C49" s="38" t="str">
        <f>[7]Input!C49</f>
        <v>IND_NGA</v>
      </c>
      <c r="D49" s="38">
        <f>[7]Input!D49</f>
        <v>265.7241773779773</v>
      </c>
      <c r="E49" s="38">
        <f>[7]Input!E49</f>
        <v>206.37577160493831</v>
      </c>
      <c r="F49" s="38">
        <f>[7]Input!F49</f>
        <v>165.10061728395061</v>
      </c>
      <c r="G49" s="38">
        <f>[7]Input!G49</f>
        <v>124.99763736974261</v>
      </c>
      <c r="H49" s="38">
        <f>[7]Input!H49</f>
        <v>109.1113879922512</v>
      </c>
      <c r="I49" s="38">
        <f>[7]Input!I49</f>
        <v>56.144403740322247</v>
      </c>
      <c r="J49" s="38">
        <f>[7]Input!J49</f>
        <v>0</v>
      </c>
      <c r="K49" s="38">
        <f>[7]Input!K49</f>
        <v>0</v>
      </c>
      <c r="L49" s="38">
        <f>[7]Input!L49</f>
        <v>0</v>
      </c>
    </row>
    <row r="50" spans="1:12" hidden="1">
      <c r="A50" s="38">
        <f>[7]Input!A50</f>
        <v>48</v>
      </c>
      <c r="B50" s="38" t="str">
        <f>[7]Input!B50</f>
        <v>IND_IS_BOF_EXS</v>
      </c>
      <c r="C50" s="38" t="str">
        <f>[7]Input!C50</f>
        <v>IND_HFO</v>
      </c>
      <c r="D50" s="38">
        <f>[7]Input!D50</f>
        <v>20.507655367231639</v>
      </c>
      <c r="E50" s="38">
        <f>[7]Input!E50</f>
        <v>17.089712806026409</v>
      </c>
      <c r="F50" s="38">
        <f>[7]Input!F50</f>
        <v>13.67177024482109</v>
      </c>
      <c r="G50" s="38">
        <f>[7]Input!G50</f>
        <v>10.253827683615819</v>
      </c>
      <c r="H50" s="38">
        <f>[7]Input!H50</f>
        <v>6.8358851224105468</v>
      </c>
      <c r="I50" s="38">
        <f>[7]Input!I50</f>
        <v>10.255626600753301</v>
      </c>
      <c r="J50" s="38">
        <f>[7]Input!J50</f>
        <v>0</v>
      </c>
      <c r="K50" s="38">
        <f>[7]Input!K50</f>
        <v>0</v>
      </c>
      <c r="L50" s="38">
        <f>[7]Input!L50</f>
        <v>0</v>
      </c>
    </row>
    <row r="51" spans="1:12" hidden="1">
      <c r="A51" s="38">
        <f>[7]Input!A51</f>
        <v>49</v>
      </c>
      <c r="B51" s="38" t="str">
        <f>[7]Input!B51</f>
        <v>IND_IS_BOF_EXS</v>
      </c>
      <c r="C51" s="38" t="str">
        <f>[7]Input!C51</f>
        <v>IND_COA</v>
      </c>
      <c r="D51" s="38">
        <f>[7]Input!D51</f>
        <v>58.404843063402403</v>
      </c>
      <c r="E51" s="38">
        <f>[7]Input!E51</f>
        <v>48.67070255283533</v>
      </c>
      <c r="F51" s="38">
        <f>[7]Input!F51</f>
        <v>38.936562042268271</v>
      </c>
      <c r="G51" s="38">
        <f>[7]Input!G51</f>
        <v>29.202421531701191</v>
      </c>
      <c r="H51" s="38">
        <f>[7]Input!H51</f>
        <v>19.468281021134128</v>
      </c>
      <c r="I51" s="38">
        <f>[7]Input!I51</f>
        <v>9.7341405105670695</v>
      </c>
      <c r="J51" s="38">
        <f>[7]Input!J51</f>
        <v>0</v>
      </c>
      <c r="K51" s="38">
        <f>[7]Input!K51</f>
        <v>0</v>
      </c>
      <c r="L51" s="38">
        <f>[7]Input!L51</f>
        <v>0</v>
      </c>
    </row>
    <row r="52" spans="1:12" hidden="1">
      <c r="A52" s="38">
        <f>[7]Input!A52</f>
        <v>50</v>
      </c>
      <c r="B52" s="38" t="str">
        <f>[7]Input!B52</f>
        <v>IND_IS_BOF_EXS</v>
      </c>
      <c r="C52" s="38" t="str">
        <f>[7]Input!C52</f>
        <v>IND_COK</v>
      </c>
      <c r="D52" s="38">
        <f>[7]Input!D52</f>
        <v>239.73569052102951</v>
      </c>
      <c r="E52" s="38">
        <f>[7]Input!E52</f>
        <v>199.7797421008579</v>
      </c>
      <c r="F52" s="38">
        <f>[7]Input!F52</f>
        <v>159.82379368068629</v>
      </c>
      <c r="G52" s="38">
        <f>[7]Input!G52</f>
        <v>119.8678452605147</v>
      </c>
      <c r="H52" s="38">
        <f>[7]Input!H52</f>
        <v>96.764684407832533</v>
      </c>
      <c r="I52" s="38">
        <f>[7]Input!I52</f>
        <v>39.955948420171588</v>
      </c>
      <c r="J52" s="38">
        <f>[7]Input!J52</f>
        <v>0</v>
      </c>
      <c r="K52" s="38">
        <f>[7]Input!K52</f>
        <v>0</v>
      </c>
      <c r="L52" s="38">
        <f>[7]Input!L52</f>
        <v>0</v>
      </c>
    </row>
    <row r="53" spans="1:12" hidden="1">
      <c r="A53" s="38">
        <f>[7]Input!A53</f>
        <v>51</v>
      </c>
      <c r="B53" s="38" t="str">
        <f>[7]Input!B53</f>
        <v>IND_IS_BOF_EXS</v>
      </c>
      <c r="C53" s="38" t="str">
        <f>[7]Input!C53</f>
        <v>IND_COG</v>
      </c>
      <c r="D53" s="38">
        <f>[7]Input!D53</f>
        <v>109.9908528883755</v>
      </c>
      <c r="E53" s="38">
        <f>[7]Input!E53</f>
        <v>58.964506172839499</v>
      </c>
      <c r="F53" s="38">
        <f>[7]Input!F53</f>
        <v>47.171604938271606</v>
      </c>
      <c r="G53" s="38">
        <f>[7]Input!G53</f>
        <v>99.327329673571853</v>
      </c>
      <c r="H53" s="38">
        <f>[7]Input!H53</f>
        <v>23.585802469135789</v>
      </c>
      <c r="I53" s="38">
        <f>[7]Input!I53</f>
        <v>11.7929012345679</v>
      </c>
      <c r="J53" s="38">
        <f>[7]Input!J53</f>
        <v>0</v>
      </c>
      <c r="K53" s="38">
        <f>[7]Input!K53</f>
        <v>0</v>
      </c>
      <c r="L53" s="38">
        <f>[7]Input!L53</f>
        <v>0</v>
      </c>
    </row>
    <row r="54" spans="1:12" hidden="1">
      <c r="A54" s="38">
        <f>[7]Input!A54</f>
        <v>52</v>
      </c>
      <c r="B54" s="38" t="str">
        <f>[7]Input!B54</f>
        <v>IND_IS_BOF_EXS</v>
      </c>
      <c r="C54" s="38" t="str">
        <f>[7]Input!C54</f>
        <v>IND_BFG</v>
      </c>
      <c r="D54" s="38">
        <f>[7]Input!D54</f>
        <v>172.93590081607039</v>
      </c>
      <c r="E54" s="38">
        <f>[7]Input!E54</f>
        <v>144.11325068005851</v>
      </c>
      <c r="F54" s="38">
        <f>[7]Input!F54</f>
        <v>115.2906005440469</v>
      </c>
      <c r="G54" s="38">
        <f>[7]Input!G54</f>
        <v>86.467950408035165</v>
      </c>
      <c r="H54" s="38">
        <f>[7]Input!H54</f>
        <v>57.645300272023448</v>
      </c>
      <c r="I54" s="38">
        <f>[7]Input!I54</f>
        <v>28.82265013601172</v>
      </c>
      <c r="J54" s="38">
        <f>[7]Input!J54</f>
        <v>0</v>
      </c>
      <c r="K54" s="38">
        <f>[7]Input!K54</f>
        <v>0</v>
      </c>
      <c r="L54" s="38">
        <f>[7]Input!L54</f>
        <v>0</v>
      </c>
    </row>
    <row r="55" spans="1:12" hidden="1">
      <c r="A55" s="38">
        <f>[7]Input!A55</f>
        <v>53</v>
      </c>
      <c r="B55" s="38" t="str">
        <f>[7]Input!B55</f>
        <v>IND_IS_BOF_EXS</v>
      </c>
      <c r="C55" s="38" t="str">
        <f>[7]Input!C55</f>
        <v>IND_PTC</v>
      </c>
      <c r="D55" s="38">
        <f>[7]Input!D55</f>
        <v>82.529128553484014</v>
      </c>
      <c r="E55" s="38">
        <f>[7]Input!E55</f>
        <v>116.52985457208619</v>
      </c>
      <c r="F55" s="38">
        <f>[7]Input!F55</f>
        <v>93.223883657669234</v>
      </c>
      <c r="G55" s="38">
        <f>[7]Input!G55</f>
        <v>4.7971123666038924</v>
      </c>
      <c r="H55" s="38">
        <f>[7]Input!H55</f>
        <v>3.1980749110692619</v>
      </c>
      <c r="I55" s="38">
        <f>[7]Input!I55</f>
        <v>1.5990374555346309</v>
      </c>
      <c r="J55" s="38">
        <f>[7]Input!J55</f>
        <v>0</v>
      </c>
      <c r="K55" s="38">
        <f>[7]Input!K55</f>
        <v>0</v>
      </c>
      <c r="L55" s="38">
        <f>[7]Input!L55</f>
        <v>0</v>
      </c>
    </row>
    <row r="56" spans="1:12" hidden="1">
      <c r="A56" s="38">
        <f>[7]Input!A56</f>
        <v>54</v>
      </c>
      <c r="B56" s="38" t="str">
        <f>[7]Input!B56</f>
        <v>IND_IS_DRI_EXS</v>
      </c>
      <c r="C56" s="38" t="str">
        <f>[7]Input!C56</f>
        <v>IND_NGA</v>
      </c>
      <c r="D56" s="38">
        <f>[7]Input!D56</f>
        <v>4.1188881520119232</v>
      </c>
      <c r="E56" s="38">
        <f>[7]Input!E56</f>
        <v>3.2256333830104431</v>
      </c>
      <c r="F56" s="38">
        <f>[7]Input!F56</f>
        <v>2.6179582712370091</v>
      </c>
      <c r="G56" s="38">
        <f>[7]Input!G56</f>
        <v>1.6163938897168091</v>
      </c>
      <c r="H56" s="38">
        <f>[7]Input!H56</f>
        <v>0.80640834575259202</v>
      </c>
      <c r="I56" s="38">
        <f>[7]Input!I56</f>
        <v>0</v>
      </c>
      <c r="J56" s="38">
        <f>[7]Input!J56</f>
        <v>0</v>
      </c>
      <c r="K56" s="38">
        <f>[7]Input!K56</f>
        <v>0</v>
      </c>
      <c r="L56" s="38">
        <f>[7]Input!L56</f>
        <v>0</v>
      </c>
    </row>
    <row r="57" spans="1:12" hidden="1">
      <c r="A57" s="38">
        <f>[7]Input!A57</f>
        <v>55</v>
      </c>
      <c r="B57" s="38" t="str">
        <f>[7]Input!B57</f>
        <v>IND_IS_DRI_EXS</v>
      </c>
      <c r="C57" s="38" t="str">
        <f>[7]Input!C57</f>
        <v>IND_BIO</v>
      </c>
      <c r="D57" s="38">
        <f>[7]Input!D57</f>
        <v>0.17745673350494631</v>
      </c>
      <c r="E57" s="38">
        <f>[7]Input!E57</f>
        <v>0.26497764530551499</v>
      </c>
      <c r="F57" s="38">
        <f>[7]Input!F57</f>
        <v>0</v>
      </c>
      <c r="G57" s="38">
        <f>[7]Input!G57</f>
        <v>0.12891162444112941</v>
      </c>
      <c r="H57" s="38">
        <f>[7]Input!H57</f>
        <v>6.6244411326377206E-2</v>
      </c>
      <c r="I57" s="38">
        <f>[7]Input!I57</f>
        <v>0</v>
      </c>
      <c r="J57" s="38">
        <f>[7]Input!J57</f>
        <v>0</v>
      </c>
      <c r="K57" s="38">
        <f>[7]Input!K57</f>
        <v>0</v>
      </c>
      <c r="L57" s="38">
        <f>[7]Input!L57</f>
        <v>0</v>
      </c>
    </row>
    <row r="58" spans="1:12" hidden="1">
      <c r="A58" s="38">
        <f>[7]Input!A58</f>
        <v>56</v>
      </c>
      <c r="B58" s="38" t="str">
        <f>[7]Input!B58</f>
        <v>IND_IS_DRI_EXS</v>
      </c>
      <c r="C58" s="38" t="str">
        <f>[7]Input!C58</f>
        <v>IND_COA</v>
      </c>
      <c r="D58" s="38">
        <f>[7]Input!D58</f>
        <v>0.11527570789865869</v>
      </c>
      <c r="E58" s="38">
        <f>[7]Input!E58</f>
        <v>9.2220566318927305E-2</v>
      </c>
      <c r="F58" s="38">
        <f>[7]Input!F58</f>
        <v>6.916542473919654E-2</v>
      </c>
      <c r="G58" s="38">
        <f>[7]Input!G58</f>
        <v>4.6110283159462563E-2</v>
      </c>
      <c r="H58" s="38">
        <f>[7]Input!H58</f>
        <v>2.3055141579731288E-2</v>
      </c>
      <c r="I58" s="38">
        <f>[7]Input!I58</f>
        <v>0</v>
      </c>
      <c r="J58" s="38">
        <f>[7]Input!J58</f>
        <v>0</v>
      </c>
      <c r="K58" s="38">
        <f>[7]Input!K58</f>
        <v>0</v>
      </c>
      <c r="L58" s="38">
        <f>[7]Input!L58</f>
        <v>0</v>
      </c>
    </row>
    <row r="59" spans="1:12" hidden="1">
      <c r="A59" s="38">
        <f>[7]Input!A59</f>
        <v>57</v>
      </c>
      <c r="B59" s="38" t="str">
        <f>[7]Input!B59</f>
        <v>IND_IS_SCR_EXS</v>
      </c>
      <c r="C59" s="38" t="str">
        <f>[7]Input!C59</f>
        <v>IND_NGA</v>
      </c>
      <c r="D59" s="38">
        <f>[7]Input!D59</f>
        <v>121.4684095046315</v>
      </c>
      <c r="E59" s="38">
        <f>[7]Input!E59</f>
        <v>72.333145388642777</v>
      </c>
      <c r="F59" s="38">
        <f>[7]Input!F59</f>
        <v>106.9374788562223</v>
      </c>
      <c r="G59" s="38">
        <f>[7]Input!G59</f>
        <v>44.062345227547318</v>
      </c>
      <c r="H59" s="38">
        <f>[7]Input!H59</f>
        <v>28.933258155457111</v>
      </c>
      <c r="I59" s="38">
        <f>[7]Input!I59</f>
        <v>14.466629077728561</v>
      </c>
      <c r="J59" s="38">
        <f>[7]Input!J59</f>
        <v>0</v>
      </c>
      <c r="K59" s="38">
        <f>[7]Input!K59</f>
        <v>0</v>
      </c>
      <c r="L59" s="38">
        <f>[7]Input!L59</f>
        <v>0</v>
      </c>
    </row>
    <row r="60" spans="1:12" hidden="1">
      <c r="A60" s="38">
        <f>[7]Input!A60</f>
        <v>58</v>
      </c>
      <c r="B60" s="38" t="str">
        <f>[7]Input!B60</f>
        <v>IND_IS_SCR_EXS</v>
      </c>
      <c r="C60" s="38" t="str">
        <f>[7]Input!C60</f>
        <v>IND_BIO</v>
      </c>
      <c r="D60" s="38">
        <f>[7]Input!D60</f>
        <v>14.20604365686669</v>
      </c>
      <c r="E60" s="38">
        <f>[7]Input!E60</f>
        <v>61.338703181635118</v>
      </c>
      <c r="F60" s="38">
        <f>[7]Input!F60</f>
        <v>0</v>
      </c>
      <c r="G60" s="38">
        <f>[7]Input!G60</f>
        <v>36.140763914619413</v>
      </c>
      <c r="H60" s="38">
        <f>[7]Input!H60</f>
        <v>24.53548127265406</v>
      </c>
      <c r="I60" s="38">
        <f>[7]Input!I60</f>
        <v>12.26774063632703</v>
      </c>
      <c r="J60" s="38">
        <f>[7]Input!J60</f>
        <v>0</v>
      </c>
      <c r="K60" s="38">
        <f>[7]Input!K60</f>
        <v>0</v>
      </c>
      <c r="L60" s="38">
        <f>[7]Input!L60</f>
        <v>0</v>
      </c>
    </row>
    <row r="61" spans="1:12" hidden="1">
      <c r="A61" s="38">
        <f>[7]Input!A61</f>
        <v>59</v>
      </c>
      <c r="B61" s="38" t="str">
        <f>[7]Input!B61</f>
        <v>IND_IS_SCR_EXS</v>
      </c>
      <c r="C61" s="38" t="str">
        <f>[7]Input!C61</f>
        <v>IND_COA</v>
      </c>
      <c r="D61" s="38">
        <f>[7]Input!D61</f>
        <v>13.634087797019729</v>
      </c>
      <c r="E61" s="38">
        <f>[7]Input!E61</f>
        <v>11.36173983084978</v>
      </c>
      <c r="F61" s="38">
        <f>[7]Input!F61</f>
        <v>9.0893918646798237</v>
      </c>
      <c r="G61" s="38">
        <f>[7]Input!G61</f>
        <v>6.8170438985098638</v>
      </c>
      <c r="H61" s="38">
        <f>[7]Input!H61</f>
        <v>4.544695932339911</v>
      </c>
      <c r="I61" s="38">
        <f>[7]Input!I61</f>
        <v>2.2723479661699559</v>
      </c>
      <c r="J61" s="38">
        <f>[7]Input!J61</f>
        <v>0</v>
      </c>
      <c r="K61" s="38">
        <f>[7]Input!K61</f>
        <v>0</v>
      </c>
      <c r="L61" s="38">
        <f>[7]Input!L61</f>
        <v>0</v>
      </c>
    </row>
    <row r="62" spans="1:12" hidden="1">
      <c r="A62" s="38">
        <f>[7]Input!A62</f>
        <v>60</v>
      </c>
      <c r="B62" s="38" t="str">
        <f>[7]Input!B62</f>
        <v>IND_FEA_EXS</v>
      </c>
      <c r="C62" s="38" t="str">
        <f>[7]Input!C62</f>
        <v>IND_COA</v>
      </c>
      <c r="D62" s="38">
        <f>[7]Input!D62</f>
        <v>135.19322130915251</v>
      </c>
      <c r="E62" s="38">
        <f>[7]Input!E62</f>
        <v>50.450379312660907</v>
      </c>
      <c r="F62" s="38">
        <f>[7]Input!F62</f>
        <v>5.218750699652972</v>
      </c>
      <c r="G62" s="38">
        <f>[7]Input!G62</f>
        <v>3.4791671331019809</v>
      </c>
      <c r="H62" s="38">
        <f>[7]Input!H62</f>
        <v>1.739583566550992</v>
      </c>
      <c r="I62" s="38">
        <f>[7]Input!I62</f>
        <v>0</v>
      </c>
      <c r="J62" s="38">
        <f>[7]Input!J62</f>
        <v>0</v>
      </c>
      <c r="K62" s="38">
        <f>[7]Input!K62</f>
        <v>0</v>
      </c>
      <c r="L62" s="38">
        <f>[7]Input!L62</f>
        <v>0</v>
      </c>
    </row>
    <row r="63" spans="1:12" hidden="1">
      <c r="A63" s="38">
        <f>[7]Input!A63</f>
        <v>61</v>
      </c>
      <c r="B63" s="38" t="str">
        <f>[7]Input!B63</f>
        <v>IND_FEA_EXS</v>
      </c>
      <c r="C63" s="38" t="str">
        <f>[7]Input!C63</f>
        <v>IND_COK</v>
      </c>
      <c r="D63" s="38">
        <f>[7]Input!D63</f>
        <v>16.96791671331021</v>
      </c>
      <c r="E63" s="38">
        <f>[7]Input!E63</f>
        <v>7.1443859845516622</v>
      </c>
      <c r="F63" s="38">
        <f>[7]Input!F63</f>
        <v>5.358289488413746</v>
      </c>
      <c r="G63" s="38">
        <f>[7]Input!G63</f>
        <v>33.243877689516239</v>
      </c>
      <c r="H63" s="38">
        <f>[7]Input!H63</f>
        <v>25.52629588103655</v>
      </c>
      <c r="I63" s="38">
        <f>[7]Input!I63</f>
        <v>0</v>
      </c>
      <c r="J63" s="38">
        <f>[7]Input!J63</f>
        <v>0</v>
      </c>
      <c r="K63" s="38">
        <f>[7]Input!K63</f>
        <v>0</v>
      </c>
      <c r="L63" s="38">
        <f>[7]Input!L63</f>
        <v>0</v>
      </c>
    </row>
    <row r="64" spans="1:12" hidden="1">
      <c r="A64" s="38">
        <f>[7]Input!A64</f>
        <v>62</v>
      </c>
      <c r="B64" s="38" t="str">
        <f>[7]Input!B64</f>
        <v>IND_IS_EC_EXS</v>
      </c>
      <c r="C64" s="38" t="str">
        <f>[7]Input!C64</f>
        <v>IND_IS_ELC</v>
      </c>
      <c r="D64" s="38">
        <f>[7]Input!D64</f>
        <v>96.422048025176821</v>
      </c>
      <c r="E64" s="38">
        <f>[7]Input!E64</f>
        <v>0</v>
      </c>
      <c r="F64" s="38">
        <f>[7]Input!F64</f>
        <v>1.8169658458125371</v>
      </c>
      <c r="G64" s="38">
        <f>[7]Input!G64</f>
        <v>24.377591792779391</v>
      </c>
      <c r="H64" s="38">
        <f>[7]Input!H64</f>
        <v>0</v>
      </c>
      <c r="I64" s="38">
        <f>[7]Input!I64</f>
        <v>0</v>
      </c>
      <c r="J64" s="38">
        <f>[7]Input!J64</f>
        <v>0</v>
      </c>
      <c r="K64" s="38">
        <f>[7]Input!K64</f>
        <v>0</v>
      </c>
      <c r="L64" s="38">
        <f>[7]Input!L64</f>
        <v>0</v>
      </c>
    </row>
    <row r="65" spans="1:12" hidden="1">
      <c r="A65" s="38">
        <f>[7]Input!A65</f>
        <v>63</v>
      </c>
      <c r="B65" s="38" t="str">
        <f>[7]Input!B65</f>
        <v>IND_IS_EC_NEW</v>
      </c>
      <c r="C65" s="38" t="str">
        <f>[7]Input!C65</f>
        <v>IND_IS_ELC</v>
      </c>
      <c r="D65" s="38">
        <f>[7]Input!D65</f>
        <v>134.75752796068471</v>
      </c>
      <c r="E65" s="38">
        <f>[7]Input!E65</f>
        <v>238.49746310106701</v>
      </c>
      <c r="F65" s="38">
        <f>[7]Input!F65</f>
        <v>291.35332844069478</v>
      </c>
      <c r="G65" s="38">
        <f>[7]Input!G65</f>
        <v>342.48051202799979</v>
      </c>
      <c r="H65" s="38">
        <f>[7]Input!H65</f>
        <v>403.42120260627252</v>
      </c>
      <c r="I65" s="38">
        <f>[7]Input!I65</f>
        <v>436.79252818996048</v>
      </c>
      <c r="J65" s="38">
        <f>[7]Input!J65</f>
        <v>466.37011179768001</v>
      </c>
      <c r="K65" s="38">
        <f>[7]Input!K65</f>
        <v>485.9466817091627</v>
      </c>
      <c r="L65" s="38">
        <f>[7]Input!L65</f>
        <v>510.35460831250282</v>
      </c>
    </row>
    <row r="66" spans="1:12" hidden="1">
      <c r="A66" s="38">
        <f>[7]Input!A66</f>
        <v>64</v>
      </c>
      <c r="B66" s="38" t="str">
        <f>[7]Input!B66</f>
        <v>IND_IS_MD_ELC_EXS</v>
      </c>
      <c r="C66" s="38" t="str">
        <f>[7]Input!C66</f>
        <v>IND_IS_ELC</v>
      </c>
      <c r="D66" s="38">
        <f>[7]Input!D66</f>
        <v>141.31616279069769</v>
      </c>
      <c r="E66" s="38">
        <f>[7]Input!E66</f>
        <v>113.0529302325581</v>
      </c>
      <c r="F66" s="38">
        <f>[7]Input!F66</f>
        <v>84.789697674418605</v>
      </c>
      <c r="G66" s="38">
        <f>[7]Input!G66</f>
        <v>56.526465116279063</v>
      </c>
      <c r="H66" s="38">
        <f>[7]Input!H66</f>
        <v>28.263232558139538</v>
      </c>
      <c r="I66" s="38">
        <f>[7]Input!I66</f>
        <v>0</v>
      </c>
      <c r="J66" s="38">
        <f>[7]Input!J66</f>
        <v>0</v>
      </c>
      <c r="K66" s="38">
        <f>[7]Input!K66</f>
        <v>0</v>
      </c>
      <c r="L66" s="38">
        <f>[7]Input!L66</f>
        <v>0</v>
      </c>
    </row>
    <row r="67" spans="1:12" hidden="1">
      <c r="A67" s="38">
        <f>[7]Input!A67</f>
        <v>65</v>
      </c>
      <c r="B67" s="38" t="str">
        <f>[7]Input!B67</f>
        <v>IND_IS_MD_OIL_EXS</v>
      </c>
      <c r="C67" s="38" t="str">
        <f>[7]Input!C67</f>
        <v>IND_LPG</v>
      </c>
      <c r="D67" s="38">
        <f>[7]Input!D67</f>
        <v>5.8646528618326021</v>
      </c>
      <c r="E67" s="38">
        <f>[7]Input!E67</f>
        <v>0</v>
      </c>
      <c r="F67" s="38">
        <f>[7]Input!F67</f>
        <v>0</v>
      </c>
      <c r="G67" s="38">
        <f>[7]Input!G67</f>
        <v>0</v>
      </c>
      <c r="H67" s="38">
        <f>[7]Input!H67</f>
        <v>0</v>
      </c>
      <c r="I67" s="38">
        <f>[7]Input!I67</f>
        <v>0</v>
      </c>
      <c r="J67" s="38">
        <f>[7]Input!J67</f>
        <v>0</v>
      </c>
      <c r="K67" s="38">
        <f>[7]Input!K67</f>
        <v>0</v>
      </c>
      <c r="L67" s="38">
        <f>[7]Input!L67</f>
        <v>0</v>
      </c>
    </row>
    <row r="68" spans="1:12" hidden="1">
      <c r="A68" s="38">
        <f>[7]Input!A68</f>
        <v>66</v>
      </c>
      <c r="B68" s="38" t="str">
        <f>[7]Input!B68</f>
        <v>IND_IS_MD_OIL_EXS</v>
      </c>
      <c r="C68" s="38" t="str">
        <f>[7]Input!C68</f>
        <v>IND_OIL</v>
      </c>
      <c r="D68" s="38">
        <f>[7]Input!D68</f>
        <v>0</v>
      </c>
      <c r="E68" s="38">
        <f>[7]Input!E68</f>
        <v>0</v>
      </c>
      <c r="F68" s="38">
        <f>[7]Input!F68</f>
        <v>6.1829999999999989</v>
      </c>
      <c r="G68" s="38">
        <f>[7]Input!G68</f>
        <v>4.1219999999999999</v>
      </c>
      <c r="H68" s="38">
        <f>[7]Input!H68</f>
        <v>2.0609999999999991</v>
      </c>
      <c r="I68" s="38">
        <f>[7]Input!I68</f>
        <v>0</v>
      </c>
      <c r="J68" s="38">
        <f>[7]Input!J68</f>
        <v>0</v>
      </c>
      <c r="K68" s="38">
        <f>[7]Input!K68</f>
        <v>0</v>
      </c>
      <c r="L68" s="38">
        <f>[7]Input!L68</f>
        <v>0</v>
      </c>
    </row>
    <row r="69" spans="1:12" hidden="1">
      <c r="A69" s="38">
        <f>[7]Input!A69</f>
        <v>67</v>
      </c>
      <c r="B69" s="38" t="str">
        <f>[7]Input!B69</f>
        <v>IND_IS_MD_OIL_EXS</v>
      </c>
      <c r="C69" s="38" t="str">
        <f>[7]Input!C69</f>
        <v>IND_NAP</v>
      </c>
      <c r="D69" s="38">
        <f>[7]Input!D69</f>
        <v>4.4403471381673958</v>
      </c>
      <c r="E69" s="38">
        <f>[7]Input!E69</f>
        <v>8.2439999999999998</v>
      </c>
      <c r="F69" s="38">
        <f>[7]Input!F69</f>
        <v>0</v>
      </c>
      <c r="G69" s="38">
        <f>[7]Input!G69</f>
        <v>0</v>
      </c>
      <c r="H69" s="38">
        <f>[7]Input!H69</f>
        <v>0</v>
      </c>
      <c r="I69" s="38">
        <f>[7]Input!I69</f>
        <v>0</v>
      </c>
      <c r="J69" s="38">
        <f>[7]Input!J69</f>
        <v>0</v>
      </c>
      <c r="K69" s="38">
        <f>[7]Input!K69</f>
        <v>0</v>
      </c>
      <c r="L69" s="38">
        <f>[7]Input!L69</f>
        <v>0</v>
      </c>
    </row>
    <row r="70" spans="1:12" hidden="1">
      <c r="A70" s="38">
        <f>[7]Input!A70</f>
        <v>68</v>
      </c>
      <c r="B70" s="38" t="str">
        <f>[7]Input!B70</f>
        <v>IND_IS_BOF_BFBOF_NEW</v>
      </c>
      <c r="C70" s="38" t="str">
        <f>[7]Input!C70</f>
        <v>IND_COA</v>
      </c>
      <c r="D70" s="38">
        <f>[7]Input!D70</f>
        <v>29.359359459276689</v>
      </c>
      <c r="E70" s="38">
        <f>[7]Input!E70</f>
        <v>34.583519673997387</v>
      </c>
      <c r="F70" s="38">
        <f>[7]Input!F70</f>
        <v>18.46073840687432</v>
      </c>
      <c r="G70" s="38">
        <f>[7]Input!G70</f>
        <v>56.803541430233153</v>
      </c>
      <c r="H70" s="38">
        <f>[7]Input!H70</f>
        <v>62.693339324947942</v>
      </c>
      <c r="I70" s="38">
        <f>[7]Input!I70</f>
        <v>115.96534814303</v>
      </c>
      <c r="J70" s="38">
        <f>[7]Input!J70</f>
        <v>164.68612595520511</v>
      </c>
      <c r="K70" s="38">
        <f>[7]Input!K70</f>
        <v>104.9216753900467</v>
      </c>
      <c r="L70" s="38">
        <f>[7]Input!L70</f>
        <v>53.748139812331289</v>
      </c>
    </row>
    <row r="71" spans="1:12" hidden="1">
      <c r="A71" s="38">
        <f>[7]Input!A71</f>
        <v>69</v>
      </c>
      <c r="B71" s="38" t="str">
        <f>[7]Input!B71</f>
        <v>IND_IS_BOF_BFBOF_NEW</v>
      </c>
      <c r="C71" s="38" t="str">
        <f>[7]Input!C71</f>
        <v>IND_COK</v>
      </c>
      <c r="D71" s="38">
        <f>[7]Input!D71</f>
        <v>47.301190239945782</v>
      </c>
      <c r="E71" s="38">
        <f>[7]Input!E71</f>
        <v>55.71789280810691</v>
      </c>
      <c r="F71" s="38">
        <f>[7]Input!F71</f>
        <v>29.742300766630841</v>
      </c>
      <c r="G71" s="38">
        <f>[7]Input!G71</f>
        <v>91.516816748709033</v>
      </c>
      <c r="H71" s="38">
        <f>[7]Input!H71</f>
        <v>101.0059355790828</v>
      </c>
      <c r="I71" s="38">
        <f>[7]Input!I71</f>
        <v>186.83306089710379</v>
      </c>
      <c r="J71" s="38">
        <f>[7]Input!J71</f>
        <v>265.32764737227501</v>
      </c>
      <c r="K71" s="38">
        <f>[7]Input!K71</f>
        <v>169.04047701729749</v>
      </c>
      <c r="L71" s="38">
        <f>[7]Input!L71</f>
        <v>86.594225253200406</v>
      </c>
    </row>
    <row r="72" spans="1:12" hidden="1">
      <c r="A72" s="38">
        <f>[7]Input!A72</f>
        <v>70</v>
      </c>
      <c r="B72" s="38" t="str">
        <f>[7]Input!B72</f>
        <v>IND_IS_BOF_BFBOF_NEW</v>
      </c>
      <c r="C72" s="38" t="str">
        <f>[7]Input!C72</f>
        <v>IND_BFG</v>
      </c>
      <c r="D72" s="38">
        <f>[7]Input!D72</f>
        <v>0.81553776275768586</v>
      </c>
      <c r="E72" s="38">
        <f>[7]Input!E72</f>
        <v>0.96065332427770556</v>
      </c>
      <c r="F72" s="38">
        <f>[7]Input!F72</f>
        <v>0.51279828907984193</v>
      </c>
      <c r="G72" s="38">
        <f>[7]Input!G72</f>
        <v>1.577876150839808</v>
      </c>
      <c r="H72" s="38">
        <f>[7]Input!H72</f>
        <v>1.74148164791522</v>
      </c>
      <c r="I72" s="38">
        <f>[7]Input!I72</f>
        <v>3.2212596706397392</v>
      </c>
      <c r="J72" s="38">
        <f>[7]Input!J72</f>
        <v>4.5746146098668472</v>
      </c>
      <c r="K72" s="38">
        <f>[7]Input!K72</f>
        <v>2.9144909830568522</v>
      </c>
      <c r="L72" s="38">
        <f>[7]Input!L72</f>
        <v>1.493003883675869</v>
      </c>
    </row>
    <row r="73" spans="1:12" hidden="1">
      <c r="A73" s="38">
        <f>[7]Input!A73</f>
        <v>71</v>
      </c>
      <c r="B73" s="38" t="str">
        <f>[7]Input!B73</f>
        <v>IND_IS_DRI_DRIEAF_NEW</v>
      </c>
      <c r="C73" s="38" t="str">
        <f>[7]Input!C73</f>
        <v>IND_NGA</v>
      </c>
      <c r="D73" s="38">
        <f>[7]Input!D73</f>
        <v>0.1565844765469592</v>
      </c>
      <c r="E73" s="38">
        <f>[7]Input!E73</f>
        <v>6.4799777739179349</v>
      </c>
      <c r="F73" s="38">
        <f>[7]Input!F73</f>
        <v>11.949890872668581</v>
      </c>
      <c r="G73" s="38">
        <f>[7]Input!G73</f>
        <v>18.644966792956421</v>
      </c>
      <c r="H73" s="38">
        <f>[7]Input!H73</f>
        <v>22.587634914891581</v>
      </c>
      <c r="I73" s="38">
        <f>[7]Input!I73</f>
        <v>25.365298192509179</v>
      </c>
      <c r="J73" s="38">
        <f>[7]Input!J73</f>
        <v>26.784438024331909</v>
      </c>
      <c r="K73" s="38">
        <f>[7]Input!K73</f>
        <v>28.40346910146673</v>
      </c>
      <c r="L73" s="38">
        <f>[7]Input!L73</f>
        <v>30.170649052906182</v>
      </c>
    </row>
    <row r="74" spans="1:12" hidden="1">
      <c r="A74" s="38">
        <f>[7]Input!A74</f>
        <v>72</v>
      </c>
      <c r="B74" s="38" t="str">
        <f>[7]Input!B74</f>
        <v>IND_IS_DRI_DRIEAF_NEW</v>
      </c>
      <c r="C74" s="38" t="str">
        <f>[7]Input!C74</f>
        <v>IND_COK</v>
      </c>
      <c r="D74" s="38">
        <f>[7]Input!D74</f>
        <v>0.45673309012586499</v>
      </c>
      <c r="E74" s="38">
        <f>[7]Input!E74</f>
        <v>17.819938878274311</v>
      </c>
      <c r="F74" s="38">
        <f>[7]Input!F74</f>
        <v>32.862199899838593</v>
      </c>
      <c r="G74" s="38">
        <f>[7]Input!G74</f>
        <v>51.273658680630113</v>
      </c>
      <c r="H74" s="38">
        <f>[7]Input!H74</f>
        <v>67.749839156699352</v>
      </c>
      <c r="I74" s="38">
        <f>[7]Input!I74</f>
        <v>69.754570029400227</v>
      </c>
      <c r="J74" s="38">
        <f>[7]Input!J74</f>
        <v>73.65720456691264</v>
      </c>
      <c r="K74" s="38">
        <f>[7]Input!K74</f>
        <v>78.109540029037234</v>
      </c>
      <c r="L74" s="38">
        <f>[7]Input!L74</f>
        <v>82.96928489549191</v>
      </c>
    </row>
    <row r="75" spans="1:12" hidden="1">
      <c r="A75" s="38">
        <f>[7]Input!A75</f>
        <v>73</v>
      </c>
      <c r="B75" s="38" t="str">
        <f>[7]Input!B75</f>
        <v>IND_IS_SCR_NEW</v>
      </c>
      <c r="C75" s="38" t="str">
        <f>[7]Input!C75</f>
        <v>IND_NGA</v>
      </c>
      <c r="D75" s="38">
        <f>[7]Input!D75</f>
        <v>10.76451646711533</v>
      </c>
      <c r="E75" s="38">
        <f>[7]Input!E75</f>
        <v>59.342559006563057</v>
      </c>
      <c r="F75" s="38">
        <f>[7]Input!F75</f>
        <v>95.414173789401985</v>
      </c>
      <c r="G75" s="38">
        <f>[7]Input!G75</f>
        <v>145.57073167085241</v>
      </c>
      <c r="H75" s="38">
        <f>[7]Input!H75</f>
        <v>163.990081077002</v>
      </c>
      <c r="I75" s="38">
        <f>[7]Input!I75</f>
        <v>200.59687711986379</v>
      </c>
      <c r="J75" s="38">
        <f>[7]Input!J75</f>
        <v>232.36554295848009</v>
      </c>
      <c r="K75" s="38">
        <f>[7]Input!K75</f>
        <v>237.46442250377291</v>
      </c>
      <c r="L75" s="38">
        <f>[7]Input!L75</f>
        <v>247.90049873926449</v>
      </c>
    </row>
    <row r="76" spans="1:12" hidden="1">
      <c r="A76" s="38">
        <f>[7]Input!A76</f>
        <v>74</v>
      </c>
      <c r="B76" s="38" t="str">
        <f>[7]Input!B76</f>
        <v>IND_IS_SCR_NEW</v>
      </c>
      <c r="C76" s="38" t="str">
        <f>[7]Input!C76</f>
        <v>IND_BFG</v>
      </c>
      <c r="D76" s="38">
        <f>[7]Input!D76</f>
        <v>1.4774826523491631</v>
      </c>
      <c r="E76" s="38">
        <f>[7]Input!E76</f>
        <v>8.1450571185478715</v>
      </c>
      <c r="F76" s="38">
        <f>[7]Input!F76</f>
        <v>13.09606306913361</v>
      </c>
      <c r="G76" s="38">
        <f>[7]Input!G76</f>
        <v>19.980296503842499</v>
      </c>
      <c r="H76" s="38">
        <f>[7]Input!H76</f>
        <v>22.508442500764971</v>
      </c>
      <c r="I76" s="38">
        <f>[7]Input!I76</f>
        <v>27.532904702726409</v>
      </c>
      <c r="J76" s="38">
        <f>[7]Input!J76</f>
        <v>31.89330981783058</v>
      </c>
      <c r="K76" s="38">
        <f>[7]Input!K76</f>
        <v>32.593156029929617</v>
      </c>
      <c r="L76" s="38">
        <f>[7]Input!L76</f>
        <v>34.025558650487291</v>
      </c>
    </row>
    <row r="77" spans="1:12" hidden="1">
      <c r="A77" s="38">
        <f>[7]Input!A77</f>
        <v>75</v>
      </c>
      <c r="B77" s="38" t="str">
        <f>[7]Input!B77</f>
        <v>IND_IS_BOF_BFBOF_CCS_NEW</v>
      </c>
      <c r="C77" s="38" t="str">
        <f>[7]Input!C77</f>
        <v>IND_COK</v>
      </c>
      <c r="D77" s="38">
        <f>[7]Input!D77</f>
        <v>0</v>
      </c>
      <c r="E77" s="38">
        <f>[7]Input!E77</f>
        <v>0</v>
      </c>
      <c r="F77" s="38">
        <f>[7]Input!F77</f>
        <v>0</v>
      </c>
      <c r="G77" s="38">
        <f>[7]Input!G77</f>
        <v>0</v>
      </c>
      <c r="H77" s="38">
        <f>[7]Input!H77</f>
        <v>0</v>
      </c>
      <c r="I77" s="38">
        <f>[7]Input!I77</f>
        <v>0</v>
      </c>
      <c r="J77" s="38">
        <f>[7]Input!J77</f>
        <v>3.3533110436729792E-8</v>
      </c>
      <c r="K77" s="38">
        <f>[7]Input!K77</f>
        <v>0</v>
      </c>
      <c r="L77" s="38">
        <f>[7]Input!L77</f>
        <v>0</v>
      </c>
    </row>
    <row r="78" spans="1:12" hidden="1">
      <c r="A78" s="38">
        <f>[7]Input!A78</f>
        <v>76</v>
      </c>
      <c r="B78" s="38" t="str">
        <f>[7]Input!B78</f>
        <v>IND_IS_BOF_TGR_CCS_NEW</v>
      </c>
      <c r="C78" s="38" t="str">
        <f>[7]Input!C78</f>
        <v>IND_COA</v>
      </c>
      <c r="D78" s="38">
        <f>[7]Input!D78</f>
        <v>0</v>
      </c>
      <c r="E78" s="38">
        <f>[7]Input!E78</f>
        <v>0</v>
      </c>
      <c r="F78" s="38">
        <f>[7]Input!F78</f>
        <v>0</v>
      </c>
      <c r="G78" s="38">
        <f>[7]Input!G78</f>
        <v>0</v>
      </c>
      <c r="H78" s="38">
        <f>[7]Input!H78</f>
        <v>0</v>
      </c>
      <c r="I78" s="38">
        <f>[7]Input!I78</f>
        <v>0</v>
      </c>
      <c r="J78" s="38">
        <f>[7]Input!J78</f>
        <v>0</v>
      </c>
      <c r="K78" s="38">
        <f>[7]Input!K78</f>
        <v>0</v>
      </c>
      <c r="L78" s="38">
        <f>[7]Input!L78</f>
        <v>6.3562180303102205E-7</v>
      </c>
    </row>
    <row r="79" spans="1:12" hidden="1">
      <c r="A79" s="38">
        <f>[7]Input!A79</f>
        <v>77</v>
      </c>
      <c r="B79" s="38" t="str">
        <f>[7]Input!B79</f>
        <v>IND_IS_BOF_HISBOF_NEW</v>
      </c>
      <c r="C79" s="38" t="str">
        <f>[7]Input!C79</f>
        <v>IND_NGA</v>
      </c>
      <c r="D79" s="38">
        <f>[7]Input!D79</f>
        <v>0</v>
      </c>
      <c r="E79" s="38">
        <f>[7]Input!E79</f>
        <v>0</v>
      </c>
      <c r="F79" s="38">
        <f>[7]Input!F79</f>
        <v>0</v>
      </c>
      <c r="G79" s="38">
        <f>[7]Input!G79</f>
        <v>3.483606557381906E-3</v>
      </c>
      <c r="H79" s="38">
        <f>[7]Input!H79</f>
        <v>3.4836065572458269E-3</v>
      </c>
      <c r="I79" s="38">
        <f>[7]Input!I79</f>
        <v>2.5412353486123949E-2</v>
      </c>
      <c r="J79" s="38">
        <f>[7]Input!J79</f>
        <v>0.14758682595747499</v>
      </c>
      <c r="K79" s="38">
        <f>[7]Input!K79</f>
        <v>0.30503098105557119</v>
      </c>
      <c r="L79" s="38">
        <f>[7]Input!L79</f>
        <v>0.93043713568305186</v>
      </c>
    </row>
    <row r="80" spans="1:12" hidden="1">
      <c r="A80" s="38">
        <f>[7]Input!A80</f>
        <v>78</v>
      </c>
      <c r="B80" s="38" t="str">
        <f>[7]Input!B80</f>
        <v>IND_IS_BOF_HISBOF_NEW</v>
      </c>
      <c r="C80" s="38" t="str">
        <f>[7]Input!C80</f>
        <v>IND_COA</v>
      </c>
      <c r="D80" s="38">
        <f>[7]Input!D80</f>
        <v>0</v>
      </c>
      <c r="E80" s="38">
        <f>[7]Input!E80</f>
        <v>0</v>
      </c>
      <c r="F80" s="38">
        <f>[7]Input!F80</f>
        <v>0</v>
      </c>
      <c r="G80" s="38">
        <f>[7]Input!G80</f>
        <v>0.10683060109304519</v>
      </c>
      <c r="H80" s="38">
        <f>[7]Input!H80</f>
        <v>0.10683060109084</v>
      </c>
      <c r="I80" s="38">
        <f>[7]Input!I80</f>
        <v>0.77931217357446869</v>
      </c>
      <c r="J80" s="38">
        <f>[7]Input!J80</f>
        <v>4.5259952202575153</v>
      </c>
      <c r="K80" s="38">
        <f>[7]Input!K80</f>
        <v>28.67291221922369</v>
      </c>
      <c r="L80" s="38">
        <f>[7]Input!L80</f>
        <v>36.365566193384467</v>
      </c>
    </row>
    <row r="81" spans="1:12" hidden="1">
      <c r="A81" s="38">
        <f>[7]Input!A81</f>
        <v>79</v>
      </c>
      <c r="B81" s="38" t="str">
        <f>[7]Input!B81</f>
        <v>IND_IS_DRI_DRIEAF_CCS_NEW</v>
      </c>
      <c r="C81" s="38" t="str">
        <f>[7]Input!C81</f>
        <v>IND_COK</v>
      </c>
      <c r="D81" s="38">
        <f>[7]Input!D81</f>
        <v>0</v>
      </c>
      <c r="E81" s="38">
        <f>[7]Input!E81</f>
        <v>0</v>
      </c>
      <c r="F81" s="38">
        <f>[7]Input!F81</f>
        <v>0</v>
      </c>
      <c r="G81" s="38">
        <f>[7]Input!G81</f>
        <v>0</v>
      </c>
      <c r="H81" s="38">
        <f>[7]Input!H81</f>
        <v>3.6964662299959081E-8</v>
      </c>
      <c r="I81" s="38">
        <f>[7]Input!I81</f>
        <v>0</v>
      </c>
      <c r="J81" s="38">
        <f>[7]Input!J81</f>
        <v>0</v>
      </c>
      <c r="K81" s="38">
        <f>[7]Input!K81</f>
        <v>0</v>
      </c>
      <c r="L81" s="38">
        <f>[7]Input!L81</f>
        <v>0</v>
      </c>
    </row>
    <row r="82" spans="1:12" hidden="1">
      <c r="A82" s="38">
        <f>[7]Input!A82</f>
        <v>80</v>
      </c>
      <c r="B82" s="38" t="str">
        <f>[7]Input!B82</f>
        <v>IND_IS_DRI_ULCORED_CCS_NEW</v>
      </c>
      <c r="C82" s="38" t="str">
        <f>[7]Input!C82</f>
        <v>IND_NGA</v>
      </c>
      <c r="D82" s="38">
        <f>[7]Input!D82</f>
        <v>0</v>
      </c>
      <c r="E82" s="38">
        <f>[7]Input!E82</f>
        <v>0</v>
      </c>
      <c r="F82" s="38">
        <f>[7]Input!F82</f>
        <v>0</v>
      </c>
      <c r="G82" s="38">
        <f>[7]Input!G82</f>
        <v>0</v>
      </c>
      <c r="H82" s="38">
        <f>[7]Input!H82</f>
        <v>0</v>
      </c>
      <c r="I82" s="38">
        <f>[7]Input!I82</f>
        <v>0</v>
      </c>
      <c r="J82" s="38">
        <f>[7]Input!J82</f>
        <v>0</v>
      </c>
      <c r="K82" s="38">
        <f>[7]Input!K82</f>
        <v>9.8986363784229926E-7</v>
      </c>
      <c r="L82" s="38">
        <f>[7]Input!L82</f>
        <v>0</v>
      </c>
    </row>
    <row r="83" spans="1:12" hidden="1">
      <c r="A83" s="38">
        <f>[7]Input!A83</f>
        <v>81</v>
      </c>
      <c r="B83" s="38" t="str">
        <f>[7]Input!B83</f>
        <v>IND_IS_MD_ELC_NEW</v>
      </c>
      <c r="C83" s="38" t="str">
        <f>[7]Input!C83</f>
        <v>IND_IS_ELC</v>
      </c>
      <c r="D83" s="38">
        <f>[7]Input!D83</f>
        <v>231.21452013845379</v>
      </c>
      <c r="E83" s="38">
        <f>[7]Input!E83</f>
        <v>195.55973582000169</v>
      </c>
      <c r="F83" s="38">
        <f>[7]Input!F83</f>
        <v>197.36406369091881</v>
      </c>
      <c r="G83" s="38">
        <f>[7]Input!G83</f>
        <v>133.43343461112269</v>
      </c>
      <c r="H83" s="38">
        <f>[7]Input!H83</f>
        <v>101.8111295163481</v>
      </c>
      <c r="I83" s="38">
        <f>[7]Input!I83</f>
        <v>77.825055757232775</v>
      </c>
      <c r="J83" s="38">
        <f>[7]Input!J83</f>
        <v>25.84528028173338</v>
      </c>
      <c r="K83" s="38">
        <f>[7]Input!K83</f>
        <v>16.419667510179469</v>
      </c>
      <c r="L83" s="38">
        <f>[7]Input!L83</f>
        <v>8.3876622824171019</v>
      </c>
    </row>
    <row r="84" spans="1:12" hidden="1">
      <c r="A84" s="38">
        <f>[7]Input!A84</f>
        <v>82</v>
      </c>
      <c r="B84" s="38" t="str">
        <f>[7]Input!B84</f>
        <v>IND_FEA_NEW</v>
      </c>
      <c r="C84" s="38" t="str">
        <f>[7]Input!C84</f>
        <v>IND_COK</v>
      </c>
      <c r="D84" s="38">
        <f>[7]Input!D84</f>
        <v>6.3536487277669771</v>
      </c>
      <c r="E84" s="38">
        <f>[7]Input!E84</f>
        <v>26.135109064052031</v>
      </c>
      <c r="F84" s="38">
        <f>[7]Input!F84</f>
        <v>28.371071948214809</v>
      </c>
      <c r="G84" s="38">
        <f>[7]Input!G84</f>
        <v>35.606937660995222</v>
      </c>
      <c r="H84" s="38">
        <f>[7]Input!H84</f>
        <v>39.561839286487377</v>
      </c>
      <c r="I84" s="38">
        <f>[7]Input!I84</f>
        <v>44.026046505209393</v>
      </c>
      <c r="J84" s="38">
        <f>[7]Input!J84</f>
        <v>43.767145691415401</v>
      </c>
      <c r="K84" s="38">
        <f>[7]Input!K84</f>
        <v>43.693256724352068</v>
      </c>
      <c r="L84" s="38">
        <f>[7]Input!L84</f>
        <v>43.598890457433029</v>
      </c>
    </row>
    <row r="85" spans="1:12" hidden="1">
      <c r="A85" s="38">
        <f>[7]Input!A85</f>
        <v>83</v>
      </c>
      <c r="B85" s="38" t="str">
        <f>[7]Input!B85</f>
        <v>IND_NF_ALU_EXS</v>
      </c>
      <c r="C85" s="38" t="str">
        <f>[7]Input!C85</f>
        <v>IND_NGA</v>
      </c>
      <c r="D85" s="38">
        <f>[7]Input!D85</f>
        <v>35.82778702163067</v>
      </c>
      <c r="E85" s="38">
        <f>[7]Input!E85</f>
        <v>28.662229617304462</v>
      </c>
      <c r="F85" s="38">
        <f>[7]Input!F85</f>
        <v>21.496672212978361</v>
      </c>
      <c r="G85" s="38">
        <f>[7]Input!G85</f>
        <v>17.5498832043993</v>
      </c>
      <c r="H85" s="38">
        <f>[7]Input!H85</f>
        <v>5.2712146422628967</v>
      </c>
      <c r="I85" s="38">
        <f>[7]Input!I85</f>
        <v>5.2054990863218737</v>
      </c>
      <c r="J85" s="38">
        <f>[7]Input!J85</f>
        <v>0</v>
      </c>
      <c r="K85" s="38">
        <f>[7]Input!K85</f>
        <v>0</v>
      </c>
      <c r="L85" s="38">
        <f>[7]Input!L85</f>
        <v>0</v>
      </c>
    </row>
    <row r="86" spans="1:12" hidden="1">
      <c r="A86" s="38">
        <f>[7]Input!A86</f>
        <v>84</v>
      </c>
      <c r="B86" s="38" t="str">
        <f>[7]Input!B86</f>
        <v>IND_NF_ALU_EXS</v>
      </c>
      <c r="C86" s="38" t="str">
        <f>[7]Input!C86</f>
        <v>IND_HFO</v>
      </c>
      <c r="D86" s="38">
        <f>[7]Input!D86</f>
        <v>7.4126455906821933</v>
      </c>
      <c r="E86" s="38">
        <f>[7]Input!E86</f>
        <v>5.9301164725457554</v>
      </c>
      <c r="F86" s="38">
        <f>[7]Input!F86</f>
        <v>4.4475873544093183</v>
      </c>
      <c r="G86" s="38">
        <f>[7]Input!G86</f>
        <v>3.6310103181515792</v>
      </c>
      <c r="H86" s="38">
        <f>[7]Input!H86</f>
        <v>1.4825291181364391</v>
      </c>
      <c r="I86" s="38">
        <f>[7]Input!I86</f>
        <v>3.3347728521749498</v>
      </c>
      <c r="J86" s="38">
        <f>[7]Input!J86</f>
        <v>0</v>
      </c>
      <c r="K86" s="38">
        <f>[7]Input!K86</f>
        <v>0</v>
      </c>
      <c r="L86" s="38">
        <f>[7]Input!L86</f>
        <v>0</v>
      </c>
    </row>
    <row r="87" spans="1:12" hidden="1">
      <c r="A87" s="38">
        <f>[7]Input!A87</f>
        <v>85</v>
      </c>
      <c r="B87" s="38" t="str">
        <f>[7]Input!B87</f>
        <v>IND_NF_ALU_EXS</v>
      </c>
      <c r="C87" s="38" t="str">
        <f>[7]Input!C87</f>
        <v>IND_COA</v>
      </c>
      <c r="D87" s="38">
        <f>[7]Input!D87</f>
        <v>5.1476705490848573</v>
      </c>
      <c r="E87" s="38">
        <f>[7]Input!E87</f>
        <v>4.1181364392678681</v>
      </c>
      <c r="F87" s="38">
        <f>[7]Input!F87</f>
        <v>3.0886023294509082</v>
      </c>
      <c r="G87" s="38">
        <f>[7]Input!G87</f>
        <v>2.5215349431608178</v>
      </c>
      <c r="H87" s="38">
        <f>[7]Input!H87</f>
        <v>1.029534109816969</v>
      </c>
      <c r="I87" s="38">
        <f>[7]Input!I87</f>
        <v>1.0166990402972409</v>
      </c>
      <c r="J87" s="38">
        <f>[7]Input!J87</f>
        <v>0</v>
      </c>
      <c r="K87" s="38">
        <f>[7]Input!K87</f>
        <v>0</v>
      </c>
      <c r="L87" s="38">
        <f>[7]Input!L87</f>
        <v>0</v>
      </c>
    </row>
    <row r="88" spans="1:12" hidden="1">
      <c r="A88" s="38">
        <f>[7]Input!A88</f>
        <v>86</v>
      </c>
      <c r="B88" s="38" t="str">
        <f>[7]Input!B88</f>
        <v>IND_NF_ALU_EXS</v>
      </c>
      <c r="C88" s="38" t="str">
        <f>[7]Input!C88</f>
        <v>IND_COK</v>
      </c>
      <c r="D88" s="38">
        <f>[7]Input!D88</f>
        <v>4.3240432612312532</v>
      </c>
      <c r="E88" s="38">
        <f>[7]Input!E88</f>
        <v>3.459234608985025</v>
      </c>
      <c r="F88" s="38">
        <f>[7]Input!F88</f>
        <v>2.5944259567387689</v>
      </c>
      <c r="G88" s="38">
        <f>[7]Input!G88</f>
        <v>2.1180893522550881</v>
      </c>
      <c r="H88" s="38">
        <f>[7]Input!H88</f>
        <v>2.7591514143094891</v>
      </c>
      <c r="I88" s="38">
        <f>[7]Input!I88</f>
        <v>0.85402719384968284</v>
      </c>
      <c r="J88" s="38">
        <f>[7]Input!J88</f>
        <v>0</v>
      </c>
      <c r="K88" s="38">
        <f>[7]Input!K88</f>
        <v>0</v>
      </c>
      <c r="L88" s="38">
        <f>[7]Input!L88</f>
        <v>0</v>
      </c>
    </row>
    <row r="89" spans="1:12" hidden="1">
      <c r="A89" s="38">
        <f>[7]Input!A89</f>
        <v>87</v>
      </c>
      <c r="B89" s="38" t="str">
        <f>[7]Input!B89</f>
        <v>IND_NF_COP_EXS</v>
      </c>
      <c r="C89" s="38" t="str">
        <f>[7]Input!C89</f>
        <v>IND_NGA</v>
      </c>
      <c r="D89" s="38">
        <f>[7]Input!D89</f>
        <v>8.5322046374677907</v>
      </c>
      <c r="E89" s="38">
        <f>[7]Input!E89</f>
        <v>6.8257637099742272</v>
      </c>
      <c r="F89" s="38">
        <f>[7]Input!F89</f>
        <v>5.1193227824806753</v>
      </c>
      <c r="G89" s="38">
        <f>[7]Input!G89</f>
        <v>3.412881854987114</v>
      </c>
      <c r="H89" s="38">
        <f>[7]Input!H89</f>
        <v>0.78954729481045238</v>
      </c>
      <c r="I89" s="38">
        <f>[7]Input!I89</f>
        <v>0</v>
      </c>
      <c r="J89" s="38">
        <f>[7]Input!J89</f>
        <v>0</v>
      </c>
      <c r="K89" s="38">
        <f>[7]Input!K89</f>
        <v>0</v>
      </c>
      <c r="L89" s="38">
        <f>[7]Input!L89</f>
        <v>0</v>
      </c>
    </row>
    <row r="90" spans="1:12" hidden="1">
      <c r="A90" s="38">
        <f>[7]Input!A90</f>
        <v>88</v>
      </c>
      <c r="B90" s="38" t="str">
        <f>[7]Input!B90</f>
        <v>IND_NF_COP_EXS</v>
      </c>
      <c r="C90" s="38" t="str">
        <f>[7]Input!C90</f>
        <v>IND_HFO</v>
      </c>
      <c r="D90" s="38">
        <f>[7]Input!D90</f>
        <v>1.11428045638572</v>
      </c>
      <c r="E90" s="38">
        <f>[7]Input!E90</f>
        <v>0.89142436510857814</v>
      </c>
      <c r="F90" s="38">
        <f>[7]Input!F90</f>
        <v>0.66856827383143169</v>
      </c>
      <c r="G90" s="38">
        <f>[7]Input!G90</f>
        <v>0.44571218255428791</v>
      </c>
      <c r="H90" s="38">
        <f>[7]Input!H90</f>
        <v>0.2228560912771439</v>
      </c>
      <c r="I90" s="38">
        <f>[7]Input!I90</f>
        <v>0</v>
      </c>
      <c r="J90" s="38">
        <f>[7]Input!J90</f>
        <v>0</v>
      </c>
      <c r="K90" s="38">
        <f>[7]Input!K90</f>
        <v>0</v>
      </c>
      <c r="L90" s="38">
        <f>[7]Input!L90</f>
        <v>0</v>
      </c>
    </row>
    <row r="91" spans="1:12" hidden="1">
      <c r="A91" s="38">
        <f>[7]Input!A91</f>
        <v>89</v>
      </c>
      <c r="B91" s="38" t="str">
        <f>[7]Input!B91</f>
        <v>IND_NF_COP_EXS</v>
      </c>
      <c r="C91" s="38" t="str">
        <f>[7]Input!C91</f>
        <v>IND_COA</v>
      </c>
      <c r="D91" s="38">
        <f>[7]Input!D91</f>
        <v>0.764078027235922</v>
      </c>
      <c r="E91" s="38">
        <f>[7]Input!E91</f>
        <v>0.61126242178873758</v>
      </c>
      <c r="F91" s="38">
        <f>[7]Input!F91</f>
        <v>0.45844681634154949</v>
      </c>
      <c r="G91" s="38">
        <f>[7]Input!G91</f>
        <v>0.30563121089436912</v>
      </c>
      <c r="H91" s="38">
        <f>[7]Input!H91</f>
        <v>0.1528156054471852</v>
      </c>
      <c r="I91" s="38">
        <f>[7]Input!I91</f>
        <v>0</v>
      </c>
      <c r="J91" s="38">
        <f>[7]Input!J91</f>
        <v>0</v>
      </c>
      <c r="K91" s="38">
        <f>[7]Input!K91</f>
        <v>0</v>
      </c>
      <c r="L91" s="38">
        <f>[7]Input!L91</f>
        <v>0</v>
      </c>
    </row>
    <row r="92" spans="1:12" hidden="1">
      <c r="A92" s="38">
        <f>[7]Input!A92</f>
        <v>90</v>
      </c>
      <c r="B92" s="38" t="str">
        <f>[7]Input!B92</f>
        <v>IND_NF_COP_EXS</v>
      </c>
      <c r="C92" s="38" t="str">
        <f>[7]Input!C92</f>
        <v>IND_COK</v>
      </c>
      <c r="D92" s="38">
        <f>[7]Input!D92</f>
        <v>1.3052999631947</v>
      </c>
      <c r="E92" s="38">
        <f>[7]Input!E92</f>
        <v>1.0442399705557599</v>
      </c>
      <c r="F92" s="38">
        <f>[7]Input!F92</f>
        <v>0.7831799779168197</v>
      </c>
      <c r="G92" s="38">
        <f>[7]Input!G92</f>
        <v>0.52211998527787995</v>
      </c>
      <c r="H92" s="38">
        <f>[7]Input!H92</f>
        <v>1.177953625322044</v>
      </c>
      <c r="I92" s="38">
        <f>[7]Input!I92</f>
        <v>0</v>
      </c>
      <c r="J92" s="38">
        <f>[7]Input!J92</f>
        <v>0</v>
      </c>
      <c r="K92" s="38">
        <f>[7]Input!K92</f>
        <v>0</v>
      </c>
      <c r="L92" s="38">
        <f>[7]Input!L92</f>
        <v>0</v>
      </c>
    </row>
    <row r="93" spans="1:12" hidden="1">
      <c r="A93" s="38">
        <f>[7]Input!A93</f>
        <v>91</v>
      </c>
      <c r="B93" s="38" t="str">
        <f>[7]Input!B93</f>
        <v>IND_NF_ZNC_EXS</v>
      </c>
      <c r="C93" s="38" t="str">
        <f>[7]Input!C93</f>
        <v>IND_NGA</v>
      </c>
      <c r="D93" s="38">
        <f>[7]Input!D93</f>
        <v>2.5577637765657331</v>
      </c>
      <c r="E93" s="38">
        <f>[7]Input!E93</f>
        <v>1.8446595934370409</v>
      </c>
      <c r="F93" s="38">
        <f>[7]Input!F93</f>
        <v>1.7051758510438211</v>
      </c>
      <c r="G93" s="38">
        <f>[7]Input!G93</f>
        <v>1.2788818882828661</v>
      </c>
      <c r="H93" s="38">
        <f>[7]Input!H93</f>
        <v>0.85258792552191087</v>
      </c>
      <c r="I93" s="38">
        <f>[7]Input!I93</f>
        <v>0.42629396276095538</v>
      </c>
      <c r="J93" s="38">
        <f>[7]Input!J93</f>
        <v>0</v>
      </c>
      <c r="K93" s="38">
        <f>[7]Input!K93</f>
        <v>0</v>
      </c>
      <c r="L93" s="38">
        <f>[7]Input!L93</f>
        <v>0</v>
      </c>
    </row>
    <row r="94" spans="1:12" hidden="1">
      <c r="A94" s="38">
        <f>[7]Input!A94</f>
        <v>92</v>
      </c>
      <c r="B94" s="38" t="str">
        <f>[7]Input!B94</f>
        <v>IND_NF_ZNC_EXS</v>
      </c>
      <c r="C94" s="38" t="str">
        <f>[7]Input!C94</f>
        <v>IND_HFO</v>
      </c>
      <c r="D94" s="38">
        <f>[7]Input!D94</f>
        <v>1.4597338724844819</v>
      </c>
      <c r="E94" s="38">
        <f>[7]Input!E94</f>
        <v>1.0527602730221559</v>
      </c>
      <c r="F94" s="38">
        <f>[7]Input!F94</f>
        <v>0.97315591498965615</v>
      </c>
      <c r="G94" s="38">
        <f>[7]Input!G94</f>
        <v>0.72986693624224208</v>
      </c>
      <c r="H94" s="38">
        <f>[7]Input!H94</f>
        <v>0.48657795749482552</v>
      </c>
      <c r="I94" s="38">
        <f>[7]Input!I94</f>
        <v>0.24328897874741359</v>
      </c>
      <c r="J94" s="38">
        <f>[7]Input!J94</f>
        <v>0</v>
      </c>
      <c r="K94" s="38">
        <f>[7]Input!K94</f>
        <v>0</v>
      </c>
      <c r="L94" s="38">
        <f>[7]Input!L94</f>
        <v>0</v>
      </c>
    </row>
    <row r="95" spans="1:12" hidden="1">
      <c r="A95" s="38">
        <f>[7]Input!A95</f>
        <v>93</v>
      </c>
      <c r="B95" s="38" t="str">
        <f>[7]Input!B95</f>
        <v>IND_NF_AMN_EXS</v>
      </c>
      <c r="C95" s="38" t="str">
        <f>[7]Input!C95</f>
        <v>IND_NGA</v>
      </c>
      <c r="D95" s="38">
        <f>[7]Input!D95</f>
        <v>57.517654751525718</v>
      </c>
      <c r="E95" s="38">
        <f>[7]Input!E95</f>
        <v>47.931378959604757</v>
      </c>
      <c r="F95" s="38">
        <f>[7]Input!F95</f>
        <v>38.345103167683817</v>
      </c>
      <c r="G95" s="38">
        <f>[7]Input!G95</f>
        <v>28.758827375762859</v>
      </c>
      <c r="H95" s="38">
        <f>[7]Input!H95</f>
        <v>2.0956044754431851</v>
      </c>
      <c r="I95" s="38">
        <f>[7]Input!I95</f>
        <v>1.047802237721593</v>
      </c>
      <c r="J95" s="38">
        <f>[7]Input!J95</f>
        <v>0</v>
      </c>
      <c r="K95" s="38">
        <f>[7]Input!K95</f>
        <v>0</v>
      </c>
      <c r="L95" s="38">
        <f>[7]Input!L95</f>
        <v>0</v>
      </c>
    </row>
    <row r="96" spans="1:12" hidden="1">
      <c r="A96" s="38">
        <f>[7]Input!A96</f>
        <v>94</v>
      </c>
      <c r="B96" s="38" t="str">
        <f>[7]Input!B96</f>
        <v>IND_NF_AMN_EXS</v>
      </c>
      <c r="C96" s="38" t="str">
        <f>[7]Input!C96</f>
        <v>IND_HFO</v>
      </c>
      <c r="D96" s="38">
        <f>[7]Input!D96</f>
        <v>3.5446926765475042</v>
      </c>
      <c r="E96" s="38">
        <f>[7]Input!E96</f>
        <v>2.9539105637895959</v>
      </c>
      <c r="F96" s="38">
        <f>[7]Input!F96</f>
        <v>2.3631284510316739</v>
      </c>
      <c r="G96" s="38">
        <f>[7]Input!G96</f>
        <v>1.772346338273757</v>
      </c>
      <c r="H96" s="38">
        <f>[7]Input!H96</f>
        <v>18.258511333914559</v>
      </c>
      <c r="I96" s="38">
        <f>[7]Input!I96</f>
        <v>9.1292556669572829</v>
      </c>
      <c r="J96" s="38">
        <f>[7]Input!J96</f>
        <v>0</v>
      </c>
      <c r="K96" s="38">
        <f>[7]Input!K96</f>
        <v>0</v>
      </c>
      <c r="L96" s="38">
        <f>[7]Input!L96</f>
        <v>0</v>
      </c>
    </row>
    <row r="97" spans="1:12" hidden="1">
      <c r="A97" s="38">
        <f>[7]Input!A97</f>
        <v>95</v>
      </c>
      <c r="B97" s="38" t="str">
        <f>[7]Input!B97</f>
        <v>IND_NF_EC_EXS</v>
      </c>
      <c r="C97" s="38" t="str">
        <f>[7]Input!C97</f>
        <v>IND_NF_ELC</v>
      </c>
      <c r="D97" s="38">
        <f>[7]Input!D97</f>
        <v>188.06621121457431</v>
      </c>
      <c r="E97" s="38">
        <f>[7]Input!E97</f>
        <v>161.06731527418319</v>
      </c>
      <c r="F97" s="38">
        <f>[7]Input!F97</f>
        <v>131.51949685470419</v>
      </c>
      <c r="G97" s="38">
        <f>[7]Input!G97</f>
        <v>81.098750000000024</v>
      </c>
      <c r="H97" s="38">
        <f>[7]Input!H97</f>
        <v>0</v>
      </c>
      <c r="I97" s="38">
        <f>[7]Input!I97</f>
        <v>0</v>
      </c>
      <c r="J97" s="38">
        <f>[7]Input!J97</f>
        <v>0</v>
      </c>
      <c r="K97" s="38">
        <f>[7]Input!K97</f>
        <v>0</v>
      </c>
      <c r="L97" s="38">
        <f>[7]Input!L97</f>
        <v>0</v>
      </c>
    </row>
    <row r="98" spans="1:12" hidden="1">
      <c r="A98" s="38">
        <f>[7]Input!A98</f>
        <v>96</v>
      </c>
      <c r="B98" s="38" t="str">
        <f>[7]Input!B98</f>
        <v>IND_NF_MD_ELC_EXS</v>
      </c>
      <c r="C98" s="38" t="str">
        <f>[7]Input!C98</f>
        <v>IND_NF_ELC</v>
      </c>
      <c r="D98" s="38">
        <f>[7]Input!D98</f>
        <v>24.43651162790697</v>
      </c>
      <c r="E98" s="38">
        <f>[7]Input!E98</f>
        <v>19.549209302325579</v>
      </c>
      <c r="F98" s="38">
        <f>[7]Input!F98</f>
        <v>14.661906976744181</v>
      </c>
      <c r="G98" s="38">
        <f>[7]Input!G98</f>
        <v>9.7746046511627895</v>
      </c>
      <c r="H98" s="38">
        <f>[7]Input!H98</f>
        <v>4.8873023255813974</v>
      </c>
      <c r="I98" s="38">
        <f>[7]Input!I98</f>
        <v>0</v>
      </c>
      <c r="J98" s="38">
        <f>[7]Input!J98</f>
        <v>0</v>
      </c>
      <c r="K98" s="38">
        <f>[7]Input!K98</f>
        <v>0</v>
      </c>
      <c r="L98" s="38">
        <f>[7]Input!L98</f>
        <v>0</v>
      </c>
    </row>
    <row r="99" spans="1:12" hidden="1">
      <c r="A99" s="38">
        <f>[7]Input!A99</f>
        <v>97</v>
      </c>
      <c r="B99" s="38" t="str">
        <f>[7]Input!B99</f>
        <v>IND_NF_MD_OIL_EXS</v>
      </c>
      <c r="C99" s="38" t="str">
        <f>[7]Input!C99</f>
        <v>IND_LPG</v>
      </c>
      <c r="D99" s="38">
        <f>[7]Input!D99</f>
        <v>3.0019999999999998</v>
      </c>
      <c r="E99" s="38">
        <f>[7]Input!E99</f>
        <v>0</v>
      </c>
      <c r="F99" s="38">
        <f>[7]Input!F99</f>
        <v>0</v>
      </c>
      <c r="G99" s="38">
        <f>[7]Input!G99</f>
        <v>0</v>
      </c>
      <c r="H99" s="38">
        <f>[7]Input!H99</f>
        <v>0</v>
      </c>
      <c r="I99" s="38">
        <f>[7]Input!I99</f>
        <v>0</v>
      </c>
      <c r="J99" s="38">
        <f>[7]Input!J99</f>
        <v>0</v>
      </c>
      <c r="K99" s="38">
        <f>[7]Input!K99</f>
        <v>0</v>
      </c>
      <c r="L99" s="38">
        <f>[7]Input!L99</f>
        <v>0</v>
      </c>
    </row>
    <row r="100" spans="1:12" hidden="1">
      <c r="A100" s="38">
        <f>[7]Input!A100</f>
        <v>98</v>
      </c>
      <c r="B100" s="38" t="str">
        <f>[7]Input!B100</f>
        <v>IND_NF_MD_OIL_EXS</v>
      </c>
      <c r="C100" s="38" t="str">
        <f>[7]Input!C100</f>
        <v>IND_OIL</v>
      </c>
      <c r="D100" s="38">
        <f>[7]Input!D100</f>
        <v>0</v>
      </c>
      <c r="E100" s="38">
        <f>[7]Input!E100</f>
        <v>0</v>
      </c>
      <c r="F100" s="38">
        <f>[7]Input!F100</f>
        <v>1.801199999999999</v>
      </c>
      <c r="G100" s="38">
        <f>[7]Input!G100</f>
        <v>1.2008000000000001</v>
      </c>
      <c r="H100" s="38">
        <f>[7]Input!H100</f>
        <v>0.60039999999999982</v>
      </c>
      <c r="I100" s="38">
        <f>[7]Input!I100</f>
        <v>0</v>
      </c>
      <c r="J100" s="38">
        <f>[7]Input!J100</f>
        <v>0</v>
      </c>
      <c r="K100" s="38">
        <f>[7]Input!K100</f>
        <v>0</v>
      </c>
      <c r="L100" s="38">
        <f>[7]Input!L100</f>
        <v>0</v>
      </c>
    </row>
    <row r="101" spans="1:12" hidden="1">
      <c r="A101" s="38">
        <f>[7]Input!A101</f>
        <v>99</v>
      </c>
      <c r="B101" s="38" t="str">
        <f>[7]Input!B101</f>
        <v>IND_NF_MD_OIL_EXS</v>
      </c>
      <c r="C101" s="38" t="str">
        <f>[7]Input!C101</f>
        <v>IND_NAP</v>
      </c>
      <c r="D101" s="38">
        <f>[7]Input!D101</f>
        <v>0</v>
      </c>
      <c r="E101" s="38">
        <f>[7]Input!E101</f>
        <v>2.4016000000000002</v>
      </c>
      <c r="F101" s="38">
        <f>[7]Input!F101</f>
        <v>0</v>
      </c>
      <c r="G101" s="38">
        <f>[7]Input!G101</f>
        <v>0</v>
      </c>
      <c r="H101" s="38">
        <f>[7]Input!H101</f>
        <v>0</v>
      </c>
      <c r="I101" s="38">
        <f>[7]Input!I101</f>
        <v>0</v>
      </c>
      <c r="J101" s="38">
        <f>[7]Input!J101</f>
        <v>0</v>
      </c>
      <c r="K101" s="38">
        <f>[7]Input!K101</f>
        <v>0</v>
      </c>
      <c r="L101" s="38">
        <f>[7]Input!L101</f>
        <v>0</v>
      </c>
    </row>
    <row r="102" spans="1:12" hidden="1">
      <c r="A102" s="38">
        <f>[7]Input!A102</f>
        <v>100</v>
      </c>
      <c r="B102" s="38" t="str">
        <f>[7]Input!B102</f>
        <v>IND_NF_AMN_BAY_NEW</v>
      </c>
      <c r="C102" s="38" t="str">
        <f>[7]Input!C102</f>
        <v>IND_NGA</v>
      </c>
      <c r="D102" s="38">
        <f>[7]Input!D102</f>
        <v>0.62940652941176611</v>
      </c>
      <c r="E102" s="38">
        <f>[7]Input!E102</f>
        <v>4.1080341800368814</v>
      </c>
      <c r="F102" s="38">
        <f>[7]Input!F102</f>
        <v>6.3494770844588571</v>
      </c>
      <c r="G102" s="38">
        <f>[7]Input!G102</f>
        <v>11.072062101493049</v>
      </c>
      <c r="H102" s="38">
        <f>[7]Input!H102</f>
        <v>17.794817280749971</v>
      </c>
      <c r="I102" s="38">
        <f>[7]Input!I102</f>
        <v>20.574171207109671</v>
      </c>
      <c r="J102" s="38">
        <f>[7]Input!J102</f>
        <v>26.16501903583314</v>
      </c>
      <c r="K102" s="38">
        <f>[7]Input!K102</f>
        <v>26.16501903583314</v>
      </c>
      <c r="L102" s="38">
        <f>[7]Input!L102</f>
        <v>23.79629868110883</v>
      </c>
    </row>
    <row r="103" spans="1:12" hidden="1">
      <c r="A103" s="38">
        <f>[7]Input!A103</f>
        <v>101</v>
      </c>
      <c r="B103" s="38" t="str">
        <f>[7]Input!B103</f>
        <v>IND_NF_AMN_BAY_NEW</v>
      </c>
      <c r="C103" s="38" t="str">
        <f>[7]Input!C103</f>
        <v>IND_HFO</v>
      </c>
      <c r="D103" s="38">
        <f>[7]Input!D103</f>
        <v>0.18649082352941229</v>
      </c>
      <c r="E103" s="38">
        <f>[7]Input!E103</f>
        <v>1.2171953126035211</v>
      </c>
      <c r="F103" s="38">
        <f>[7]Input!F103</f>
        <v>1.881326543543365</v>
      </c>
      <c r="G103" s="38">
        <f>[7]Input!G103</f>
        <v>3.2806109930349789</v>
      </c>
      <c r="H103" s="38">
        <f>[7]Input!H103</f>
        <v>5.2725384535555477</v>
      </c>
      <c r="I103" s="38">
        <f>[7]Input!I103</f>
        <v>6.0960507280325018</v>
      </c>
      <c r="J103" s="38">
        <f>[7]Input!J103</f>
        <v>7.7525982328394516</v>
      </c>
      <c r="K103" s="38">
        <f>[7]Input!K103</f>
        <v>7.7525982328394463</v>
      </c>
      <c r="L103" s="38">
        <f>[7]Input!L103</f>
        <v>7.0507551647729789</v>
      </c>
    </row>
    <row r="104" spans="1:12" hidden="1">
      <c r="A104" s="38">
        <f>[7]Input!A104</f>
        <v>102</v>
      </c>
      <c r="B104" s="38" t="str">
        <f>[7]Input!B104</f>
        <v>IND_NF_AMN_BAY_NEW</v>
      </c>
      <c r="C104" s="38" t="str">
        <f>[7]Input!C104</f>
        <v>IND_COA</v>
      </c>
      <c r="D104" s="38">
        <f>[7]Input!D104</f>
        <v>1.3520584705882379</v>
      </c>
      <c r="E104" s="38">
        <f>[7]Input!E104</f>
        <v>8.8246660163755202</v>
      </c>
      <c r="F104" s="38">
        <f>[7]Input!F104</f>
        <v>13.63961744068939</v>
      </c>
      <c r="G104" s="38">
        <f>[7]Input!G104</f>
        <v>23.78442969950359</v>
      </c>
      <c r="H104" s="38">
        <f>[7]Input!H104</f>
        <v>38.225903788277712</v>
      </c>
      <c r="I104" s="38">
        <f>[7]Input!I104</f>
        <v>44.19636777823559</v>
      </c>
      <c r="J104" s="38">
        <f>[7]Input!J104</f>
        <v>56.206337188086017</v>
      </c>
      <c r="K104" s="38">
        <f>[7]Input!K104</f>
        <v>56.206337188086003</v>
      </c>
      <c r="L104" s="38">
        <f>[7]Input!L104</f>
        <v>51.117974944604121</v>
      </c>
    </row>
    <row r="105" spans="1:12" hidden="1">
      <c r="A105" s="38">
        <f>[7]Input!A105</f>
        <v>103</v>
      </c>
      <c r="B105" s="38" t="str">
        <f>[7]Input!B105</f>
        <v>IND_NF_ALU_SEC_NEW</v>
      </c>
      <c r="C105" s="38" t="str">
        <f>[7]Input!C105</f>
        <v>IND_NGA</v>
      </c>
      <c r="D105" s="38">
        <f>[7]Input!D105</f>
        <v>9.6087340344827599</v>
      </c>
      <c r="E105" s="38">
        <f>[7]Input!E105</f>
        <v>11.231391234800091</v>
      </c>
      <c r="F105" s="38">
        <f>[7]Input!F105</f>
        <v>12.00476062234037</v>
      </c>
      <c r="G105" s="38">
        <f>[7]Input!G105</f>
        <v>13.284330172149311</v>
      </c>
      <c r="H105" s="38">
        <f>[7]Input!H105</f>
        <v>12.11725813766655</v>
      </c>
      <c r="I105" s="38">
        <f>[7]Input!I105</f>
        <v>11.933400442293729</v>
      </c>
      <c r="J105" s="38">
        <f>[7]Input!J105</f>
        <v>11.82447221734015</v>
      </c>
      <c r="K105" s="38">
        <f>[7]Input!K105</f>
        <v>11.772360000000001</v>
      </c>
      <c r="L105" s="38">
        <f>[7]Input!L105</f>
        <v>11.746919999999999</v>
      </c>
    </row>
    <row r="106" spans="1:12" hidden="1">
      <c r="A106" s="38">
        <f>[7]Input!A106</f>
        <v>104</v>
      </c>
      <c r="B106" s="38" t="str">
        <f>[7]Input!B106</f>
        <v>IND_NF_ALU_SEC_NEW</v>
      </c>
      <c r="C106" s="38" t="str">
        <f>[7]Input!C106</f>
        <v>IND_HFO</v>
      </c>
      <c r="D106" s="38">
        <f>[7]Input!D106</f>
        <v>0.33518839655172411</v>
      </c>
      <c r="E106" s="38">
        <f>[7]Input!E106</f>
        <v>0.3917927174930263</v>
      </c>
      <c r="F106" s="38">
        <f>[7]Input!F106</f>
        <v>0.41877071938396609</v>
      </c>
      <c r="G106" s="38">
        <f>[7]Input!G106</f>
        <v>0.46340686647032459</v>
      </c>
      <c r="H106" s="38">
        <f>[7]Input!H106</f>
        <v>0.42269505131394952</v>
      </c>
      <c r="I106" s="38">
        <f>[7]Input!I106</f>
        <v>0.41628141077768838</v>
      </c>
      <c r="J106" s="38">
        <f>[7]Input!J106</f>
        <v>0.41248158897698167</v>
      </c>
      <c r="K106" s="38">
        <f>[7]Input!K106</f>
        <v>0.41066372093023262</v>
      </c>
      <c r="L106" s="38">
        <f>[7]Input!L106</f>
        <v>0.40977627906976749</v>
      </c>
    </row>
    <row r="107" spans="1:12" hidden="1">
      <c r="A107" s="38">
        <f>[7]Input!A107</f>
        <v>105</v>
      </c>
      <c r="B107" s="38" t="str">
        <f>[7]Input!B107</f>
        <v>IND_NF_ALU_HLHIA_NEW</v>
      </c>
      <c r="C107" s="38" t="str">
        <f>[7]Input!C107</f>
        <v>IND_NGA</v>
      </c>
      <c r="D107" s="38">
        <f>[7]Input!D107</f>
        <v>0</v>
      </c>
      <c r="E107" s="38">
        <f>[7]Input!E107</f>
        <v>0</v>
      </c>
      <c r="F107" s="38">
        <f>[7]Input!F107</f>
        <v>0</v>
      </c>
      <c r="G107" s="38">
        <f>[7]Input!G107</f>
        <v>0</v>
      </c>
      <c r="H107" s="38">
        <f>[7]Input!H107</f>
        <v>1.477863274094384</v>
      </c>
      <c r="I107" s="38">
        <f>[7]Input!I107</f>
        <v>1.477863274094384</v>
      </c>
      <c r="J107" s="38">
        <f>[7]Input!J107</f>
        <v>2.4988655810406799</v>
      </c>
      <c r="K107" s="38">
        <f>[7]Input!K107</f>
        <v>2.4946259529461421</v>
      </c>
      <c r="L107" s="38">
        <f>[7]Input!L107</f>
        <v>0</v>
      </c>
    </row>
    <row r="108" spans="1:12" hidden="1">
      <c r="A108" s="38">
        <f>[7]Input!A108</f>
        <v>106</v>
      </c>
      <c r="B108" s="38" t="str">
        <f>[7]Input!B108</f>
        <v>IND_NF_ALU_CBT_NEW</v>
      </c>
      <c r="C108" s="38" t="str">
        <f>[7]Input!C108</f>
        <v>IND_NGA</v>
      </c>
      <c r="D108" s="38">
        <f>[7]Input!D108</f>
        <v>0</v>
      </c>
      <c r="E108" s="38">
        <f>[7]Input!E108</f>
        <v>0</v>
      </c>
      <c r="F108" s="38">
        <f>[7]Input!F108</f>
        <v>0</v>
      </c>
      <c r="G108" s="38">
        <f>[7]Input!G108</f>
        <v>0</v>
      </c>
      <c r="H108" s="38">
        <f>[7]Input!H108</f>
        <v>0</v>
      </c>
      <c r="I108" s="38">
        <f>[7]Input!I108</f>
        <v>0</v>
      </c>
      <c r="J108" s="38">
        <f>[7]Input!J108</f>
        <v>0</v>
      </c>
      <c r="K108" s="38">
        <f>[7]Input!K108</f>
        <v>0</v>
      </c>
      <c r="L108" s="38">
        <f>[7]Input!L108</f>
        <v>1.8661407714058209</v>
      </c>
    </row>
    <row r="109" spans="1:12" hidden="1">
      <c r="A109" s="38">
        <f>[7]Input!A109</f>
        <v>107</v>
      </c>
      <c r="B109" s="38" t="str">
        <f>[7]Input!B109</f>
        <v>IND_NF_COP_NEW</v>
      </c>
      <c r="C109" s="38" t="str">
        <f>[7]Input!C109</f>
        <v>IND_NGA</v>
      </c>
      <c r="D109" s="38">
        <f>[7]Input!D109</f>
        <v>2.688552039151713</v>
      </c>
      <c r="E109" s="38">
        <f>[7]Input!E109</f>
        <v>3.1901439454833009</v>
      </c>
      <c r="F109" s="38">
        <f>[7]Input!F109</f>
        <v>4.8186471581809149</v>
      </c>
      <c r="G109" s="38">
        <f>[7]Input!G109</f>
        <v>4.2486527830801908</v>
      </c>
      <c r="H109" s="38">
        <f>[7]Input!H109</f>
        <v>4.6760391748744539</v>
      </c>
      <c r="I109" s="38">
        <f>[7]Input!I109</f>
        <v>5.1591899598211262</v>
      </c>
      <c r="J109" s="38">
        <f>[7]Input!J109</f>
        <v>4.8623822342797256</v>
      </c>
      <c r="K109" s="38">
        <f>[7]Input!K109</f>
        <v>4.8167279037159858</v>
      </c>
      <c r="L109" s="38">
        <f>[7]Input!L109</f>
        <v>4.7837570675957357</v>
      </c>
    </row>
    <row r="110" spans="1:12" hidden="1">
      <c r="A110" s="38">
        <f>[7]Input!A110</f>
        <v>108</v>
      </c>
      <c r="B110" s="38" t="str">
        <f>[7]Input!B110</f>
        <v>IND_NF_COP_NEW</v>
      </c>
      <c r="C110" s="38" t="str">
        <f>[7]Input!C110</f>
        <v>IND_HFO</v>
      </c>
      <c r="D110" s="38">
        <f>[7]Input!D110</f>
        <v>0.40328280587275678</v>
      </c>
      <c r="E110" s="38">
        <f>[7]Input!E110</f>
        <v>0.47852159182249498</v>
      </c>
      <c r="F110" s="38">
        <f>[7]Input!F110</f>
        <v>0.51628362409081241</v>
      </c>
      <c r="G110" s="38">
        <f>[7]Input!G110</f>
        <v>0.63729791746202846</v>
      </c>
      <c r="H110" s="38">
        <f>[7]Input!H110</f>
        <v>0.70140587623116801</v>
      </c>
      <c r="I110" s="38">
        <f>[7]Input!I110</f>
        <v>0.77387849397316866</v>
      </c>
      <c r="J110" s="38">
        <f>[7]Input!J110</f>
        <v>0.72935733514195933</v>
      </c>
      <c r="K110" s="38">
        <f>[7]Input!K110</f>
        <v>0.72250918555739818</v>
      </c>
      <c r="L110" s="38">
        <f>[7]Input!L110</f>
        <v>0.71756356013936051</v>
      </c>
    </row>
    <row r="111" spans="1:12" hidden="1">
      <c r="A111" s="38">
        <f>[7]Input!A111</f>
        <v>109</v>
      </c>
      <c r="B111" s="38" t="str">
        <f>[7]Input!B111</f>
        <v>IND_NF_COP_NEW</v>
      </c>
      <c r="C111" s="38" t="str">
        <f>[7]Input!C111</f>
        <v>IND_BIO</v>
      </c>
      <c r="D111" s="38">
        <f>[7]Input!D111</f>
        <v>1.0754208156606839</v>
      </c>
      <c r="E111" s="38">
        <f>[7]Input!E111</f>
        <v>1.276057578193319</v>
      </c>
      <c r="F111" s="38">
        <f>[7]Input!F111</f>
        <v>0</v>
      </c>
      <c r="G111" s="38">
        <f>[7]Input!G111</f>
        <v>1.6994611132320749</v>
      </c>
      <c r="H111" s="38">
        <f>[7]Input!H111</f>
        <v>1.87041566994978</v>
      </c>
      <c r="I111" s="38">
        <f>[7]Input!I111</f>
        <v>2.063675983928448</v>
      </c>
      <c r="J111" s="38">
        <f>[7]Input!J111</f>
        <v>1.944952893711889</v>
      </c>
      <c r="K111" s="38">
        <f>[7]Input!K111</f>
        <v>0</v>
      </c>
      <c r="L111" s="38">
        <f>[7]Input!L111</f>
        <v>1.913502827038293</v>
      </c>
    </row>
    <row r="112" spans="1:12" hidden="1">
      <c r="A112" s="38">
        <f>[7]Input!A112</f>
        <v>110</v>
      </c>
      <c r="B112" s="38" t="str">
        <f>[7]Input!B112</f>
        <v>IND_NF_COP_NEW</v>
      </c>
      <c r="C112" s="38" t="str">
        <f>[7]Input!C112</f>
        <v>IND_COA</v>
      </c>
      <c r="D112" s="38">
        <f>[7]Input!D112</f>
        <v>0.26885520391517143</v>
      </c>
      <c r="E112" s="38">
        <f>[7]Input!E112</f>
        <v>0.31901439454833008</v>
      </c>
      <c r="F112" s="38">
        <f>[7]Input!F112</f>
        <v>0.34418908272720822</v>
      </c>
      <c r="G112" s="38">
        <f>[7]Input!G112</f>
        <v>0.42486527830801918</v>
      </c>
      <c r="H112" s="38">
        <f>[7]Input!H112</f>
        <v>0.46760391748744562</v>
      </c>
      <c r="I112" s="38">
        <f>[7]Input!I112</f>
        <v>0.51591899598211233</v>
      </c>
      <c r="J112" s="38">
        <f>[7]Input!J112</f>
        <v>0.48623822342797268</v>
      </c>
      <c r="K112" s="38">
        <f>[7]Input!K112</f>
        <v>2.408363951857992</v>
      </c>
      <c r="L112" s="38">
        <f>[7]Input!L112</f>
        <v>0.47837570675957358</v>
      </c>
    </row>
    <row r="113" spans="1:12" hidden="1">
      <c r="A113" s="38">
        <f>[7]Input!A113</f>
        <v>111</v>
      </c>
      <c r="B113" s="38" t="str">
        <f>[7]Input!B113</f>
        <v>IND_NF_EC_NEW</v>
      </c>
      <c r="C113" s="38" t="str">
        <f>[7]Input!C113</f>
        <v>IND_NF_ELC</v>
      </c>
      <c r="D113" s="38">
        <f>[7]Input!D113</f>
        <v>0</v>
      </c>
      <c r="E113" s="38">
        <f>[7]Input!E113</f>
        <v>0</v>
      </c>
      <c r="F113" s="38">
        <f>[7]Input!F113</f>
        <v>0</v>
      </c>
      <c r="G113" s="38">
        <f>[7]Input!G113</f>
        <v>36.465357450187668</v>
      </c>
      <c r="H113" s="38">
        <f>[7]Input!H113</f>
        <v>102.5317357145809</v>
      </c>
      <c r="I113" s="38">
        <f>[7]Input!I113</f>
        <v>100.2567175952082</v>
      </c>
      <c r="J113" s="38">
        <f>[7]Input!J113</f>
        <v>93.328930166677125</v>
      </c>
      <c r="K113" s="38">
        <f>[7]Input!K113</f>
        <v>92.084487839478754</v>
      </c>
      <c r="L113" s="38">
        <f>[7]Input!L113</f>
        <v>89.550778919444198</v>
      </c>
    </row>
    <row r="114" spans="1:12" hidden="1">
      <c r="A114" s="38">
        <f>[7]Input!A114</f>
        <v>112</v>
      </c>
      <c r="B114" s="38" t="str">
        <f>[7]Input!B114</f>
        <v>IND_NF_MD_ELC_NEW</v>
      </c>
      <c r="C114" s="38" t="str">
        <f>[7]Input!C114</f>
        <v>IND_NF_ELC</v>
      </c>
      <c r="D114" s="38">
        <f>[7]Input!D114</f>
        <v>15.761901351730421</v>
      </c>
      <c r="E114" s="38">
        <f>[7]Input!E114</f>
        <v>12.93050579733379</v>
      </c>
      <c r="F114" s="38">
        <f>[7]Input!F114</f>
        <v>10.627996990358779</v>
      </c>
      <c r="G114" s="38">
        <f>[7]Input!G114</f>
        <v>10.856889516791121</v>
      </c>
      <c r="H114" s="38">
        <f>[7]Input!H114</f>
        <v>5.7526205533782901</v>
      </c>
      <c r="I114" s="38">
        <f>[7]Input!I114</f>
        <v>9.1109606310184734</v>
      </c>
      <c r="J114" s="38">
        <f>[7]Input!J114</f>
        <v>2.4678748120532612</v>
      </c>
      <c r="K114" s="38">
        <f>[7]Input!K114</f>
        <v>2.337286313827053</v>
      </c>
      <c r="L114" s="38">
        <f>[7]Input!L114</f>
        <v>2.2773404985097678</v>
      </c>
    </row>
    <row r="115" spans="1:12" hidden="1">
      <c r="A115" s="38">
        <f>[7]Input!A115</f>
        <v>113</v>
      </c>
      <c r="B115" s="38" t="str">
        <f>[7]Input!B115</f>
        <v>IND_NM_CLK_DRY_EXS</v>
      </c>
      <c r="C115" s="38" t="str">
        <f>[7]Input!C115</f>
        <v>IND_NGA</v>
      </c>
      <c r="D115" s="38">
        <f>[7]Input!D115</f>
        <v>46.925893760539637</v>
      </c>
      <c r="E115" s="38">
        <f>[7]Input!E115</f>
        <v>37.540715008431697</v>
      </c>
      <c r="F115" s="38">
        <f>[7]Input!F115</f>
        <v>28.155536256323789</v>
      </c>
      <c r="G115" s="38">
        <f>[7]Input!G115</f>
        <v>21.29518381112986</v>
      </c>
      <c r="H115" s="38">
        <f>[7]Input!H115</f>
        <v>9.385178752107926</v>
      </c>
      <c r="I115" s="38">
        <f>[7]Input!I115</f>
        <v>0</v>
      </c>
      <c r="J115" s="38">
        <f>[7]Input!J115</f>
        <v>0</v>
      </c>
      <c r="K115" s="38">
        <f>[7]Input!K115</f>
        <v>0</v>
      </c>
      <c r="L115" s="38">
        <f>[7]Input!L115</f>
        <v>0</v>
      </c>
    </row>
    <row r="116" spans="1:12" hidden="1">
      <c r="A116" s="38">
        <f>[7]Input!A116</f>
        <v>114</v>
      </c>
      <c r="B116" s="38" t="str">
        <f>[7]Input!B116</f>
        <v>IND_NM_CLK_DRY_EXS</v>
      </c>
      <c r="C116" s="38" t="str">
        <f>[7]Input!C116</f>
        <v>IND_HFO</v>
      </c>
      <c r="D116" s="38">
        <f>[7]Input!D116</f>
        <v>9.1381112984822952</v>
      </c>
      <c r="E116" s="38">
        <f>[7]Input!E116</f>
        <v>7.3104890387858283</v>
      </c>
      <c r="F116" s="38">
        <f>[7]Input!F116</f>
        <v>5.4828667790893784</v>
      </c>
      <c r="G116" s="38">
        <f>[7]Input!G116</f>
        <v>3.6552445193929168</v>
      </c>
      <c r="H116" s="38">
        <f>[7]Input!H116</f>
        <v>3.0900354131534571</v>
      </c>
      <c r="I116" s="38">
        <f>[7]Input!I116</f>
        <v>0</v>
      </c>
      <c r="J116" s="38">
        <f>[7]Input!J116</f>
        <v>0</v>
      </c>
      <c r="K116" s="38">
        <f>[7]Input!K116</f>
        <v>0</v>
      </c>
      <c r="L116" s="38">
        <f>[7]Input!L116</f>
        <v>0</v>
      </c>
    </row>
    <row r="117" spans="1:12" hidden="1">
      <c r="A117" s="38">
        <f>[7]Input!A117</f>
        <v>115</v>
      </c>
      <c r="B117" s="38" t="str">
        <f>[7]Input!B117</f>
        <v>IND_NM_CLK_DRY_EXS</v>
      </c>
      <c r="C117" s="38" t="str">
        <f>[7]Input!C117</f>
        <v>IND_COA</v>
      </c>
      <c r="D117" s="38">
        <f>[7]Input!D117</f>
        <v>24.740590219224291</v>
      </c>
      <c r="E117" s="38">
        <f>[7]Input!E117</f>
        <v>19.792472175379419</v>
      </c>
      <c r="F117" s="38">
        <f>[7]Input!F117</f>
        <v>14.84435413153461</v>
      </c>
      <c r="G117" s="38">
        <f>[7]Input!G117</f>
        <v>9.8962360876897133</v>
      </c>
      <c r="H117" s="38">
        <f>[7]Input!H117</f>
        <v>4.9481180438448567</v>
      </c>
      <c r="I117" s="38">
        <f>[7]Input!I117</f>
        <v>0</v>
      </c>
      <c r="J117" s="38">
        <f>[7]Input!J117</f>
        <v>0</v>
      </c>
      <c r="K117" s="38">
        <f>[7]Input!K117</f>
        <v>0</v>
      </c>
      <c r="L117" s="38">
        <f>[7]Input!L117</f>
        <v>0</v>
      </c>
    </row>
    <row r="118" spans="1:12" hidden="1">
      <c r="A118" s="38">
        <f>[7]Input!A118</f>
        <v>116</v>
      </c>
      <c r="B118" s="38" t="str">
        <f>[7]Input!B118</f>
        <v>IND_NM_CLK_DRY_EXS</v>
      </c>
      <c r="C118" s="38" t="str">
        <f>[7]Input!C118</f>
        <v>IND_PTC</v>
      </c>
      <c r="D118" s="38">
        <f>[7]Input!D118</f>
        <v>72.106467116357507</v>
      </c>
      <c r="E118" s="38">
        <f>[7]Input!E118</f>
        <v>57.685173693086</v>
      </c>
      <c r="F118" s="38">
        <f>[7]Input!F118</f>
        <v>43.263880269814493</v>
      </c>
      <c r="G118" s="38">
        <f>[7]Input!G118</f>
        <v>26.31776053962901</v>
      </c>
      <c r="H118" s="38">
        <f>[7]Input!H118</f>
        <v>13.1588802698145</v>
      </c>
      <c r="I118" s="38">
        <f>[7]Input!I118</f>
        <v>0</v>
      </c>
      <c r="J118" s="38">
        <f>[7]Input!J118</f>
        <v>0</v>
      </c>
      <c r="K118" s="38">
        <f>[7]Input!K118</f>
        <v>0</v>
      </c>
      <c r="L118" s="38">
        <f>[7]Input!L118</f>
        <v>0</v>
      </c>
    </row>
    <row r="119" spans="1:12" hidden="1">
      <c r="A119" s="38">
        <f>[7]Input!A119</f>
        <v>117</v>
      </c>
      <c r="B119" s="38" t="str">
        <f>[7]Input!B119</f>
        <v>IND_NM_CLK_WET_EXS</v>
      </c>
      <c r="C119" s="38" t="str">
        <f>[7]Input!C119</f>
        <v>IND_NGA</v>
      </c>
      <c r="D119" s="38">
        <f>[7]Input!D119</f>
        <v>156.99190128201059</v>
      </c>
      <c r="E119" s="38">
        <f>[7]Input!E119</f>
        <v>135.44813117084999</v>
      </c>
      <c r="F119" s="38">
        <f>[7]Input!F119</f>
        <v>110.4942328230687</v>
      </c>
      <c r="G119" s="38">
        <f>[7]Input!G119</f>
        <v>34.892915628337477</v>
      </c>
      <c r="H119" s="38">
        <f>[7]Input!H119</f>
        <v>17.44645781416876</v>
      </c>
      <c r="I119" s="38">
        <f>[7]Input!I119</f>
        <v>0</v>
      </c>
      <c r="J119" s="38">
        <f>[7]Input!J119</f>
        <v>0</v>
      </c>
      <c r="K119" s="38">
        <f>[7]Input!K119</f>
        <v>0</v>
      </c>
      <c r="L119" s="38">
        <f>[7]Input!L119</f>
        <v>0</v>
      </c>
    </row>
    <row r="120" spans="1:12" hidden="1">
      <c r="A120" s="38">
        <f>[7]Input!A120</f>
        <v>118</v>
      </c>
      <c r="B120" s="38" t="str">
        <f>[7]Input!B120</f>
        <v>IND_NM_CLK_WET_EXS</v>
      </c>
      <c r="C120" s="38" t="str">
        <f>[7]Input!C120</f>
        <v>IND_HFO</v>
      </c>
      <c r="D120" s="38">
        <f>[7]Input!D120</f>
        <v>22.949579462217589</v>
      </c>
      <c r="E120" s="38">
        <f>[7]Input!E120</f>
        <v>19.800242075738751</v>
      </c>
      <c r="F120" s="38">
        <f>[7]Input!F120</f>
        <v>16.152401210395158</v>
      </c>
      <c r="G120" s="38">
        <f>[7]Input!G120</f>
        <v>5.1007582769668929</v>
      </c>
      <c r="H120" s="38">
        <f>[7]Input!H120</f>
        <v>2.5503791384834469</v>
      </c>
      <c r="I120" s="38">
        <f>[7]Input!I120</f>
        <v>0</v>
      </c>
      <c r="J120" s="38">
        <f>[7]Input!J120</f>
        <v>0</v>
      </c>
      <c r="K120" s="38">
        <f>[7]Input!K120</f>
        <v>0</v>
      </c>
      <c r="L120" s="38">
        <f>[7]Input!L120</f>
        <v>0</v>
      </c>
    </row>
    <row r="121" spans="1:12" hidden="1">
      <c r="A121" s="38">
        <f>[7]Input!A121</f>
        <v>119</v>
      </c>
      <c r="B121" s="38" t="str">
        <f>[7]Input!B121</f>
        <v>IND_NM_CLK_WET_EXS</v>
      </c>
      <c r="C121" s="38" t="str">
        <f>[7]Input!C121</f>
        <v>IND_BIO</v>
      </c>
      <c r="D121" s="38">
        <f>[7]Input!D121</f>
        <v>18.735719689772619</v>
      </c>
      <c r="E121" s="38">
        <f>[7]Input!E121</f>
        <v>0</v>
      </c>
      <c r="F121" s="38">
        <f>[7]Input!F121</f>
        <v>0</v>
      </c>
      <c r="G121" s="38">
        <f>[7]Input!G121</f>
        <v>12.99827696689216</v>
      </c>
      <c r="H121" s="38">
        <f>[7]Input!H121</f>
        <v>6.4991384834460639</v>
      </c>
      <c r="I121" s="38">
        <f>[7]Input!I121</f>
        <v>0</v>
      </c>
      <c r="J121" s="38">
        <f>[7]Input!J121</f>
        <v>0</v>
      </c>
      <c r="K121" s="38">
        <f>[7]Input!K121</f>
        <v>0</v>
      </c>
      <c r="L121" s="38">
        <f>[7]Input!L121</f>
        <v>0</v>
      </c>
    </row>
    <row r="122" spans="1:12" hidden="1">
      <c r="A122" s="38">
        <f>[7]Input!A122</f>
        <v>120</v>
      </c>
      <c r="B122" s="38" t="str">
        <f>[7]Input!B122</f>
        <v>IND_NM_CLK_WET_EXS</v>
      </c>
      <c r="C122" s="38" t="str">
        <f>[7]Input!C122</f>
        <v>IND_COA</v>
      </c>
      <c r="D122" s="38">
        <f>[7]Input!D122</f>
        <v>82.750311324601782</v>
      </c>
      <c r="E122" s="38">
        <f>[7]Input!E122</f>
        <v>71.394606544635039</v>
      </c>
      <c r="F122" s="38">
        <f>[7]Input!F122</f>
        <v>58.241425774296921</v>
      </c>
      <c r="G122" s="38">
        <f>[7]Input!G122</f>
        <v>18.392029191883228</v>
      </c>
      <c r="H122" s="38">
        <f>[7]Input!H122</f>
        <v>9.1960145959416231</v>
      </c>
      <c r="I122" s="38">
        <f>[7]Input!I122</f>
        <v>0</v>
      </c>
      <c r="J122" s="38">
        <f>[7]Input!J122</f>
        <v>0</v>
      </c>
      <c r="K122" s="38">
        <f>[7]Input!K122</f>
        <v>0</v>
      </c>
      <c r="L122" s="38">
        <f>[7]Input!L122</f>
        <v>0</v>
      </c>
    </row>
    <row r="123" spans="1:12" hidden="1">
      <c r="A123" s="38">
        <f>[7]Input!A123</f>
        <v>121</v>
      </c>
      <c r="B123" s="38" t="str">
        <f>[7]Input!B123</f>
        <v>IND_NM_CLK_WET_EXS</v>
      </c>
      <c r="C123" s="38" t="str">
        <f>[7]Input!C123</f>
        <v>IND_PTC</v>
      </c>
      <c r="D123" s="38">
        <f>[7]Input!D123</f>
        <v>223.10371297213379</v>
      </c>
      <c r="E123" s="38">
        <f>[7]Input!E123</f>
        <v>208.65215931509559</v>
      </c>
      <c r="F123" s="38">
        <f>[7]Input!F123</f>
        <v>170.2117265930936</v>
      </c>
      <c r="G123" s="38">
        <f>[7]Input!G123</f>
        <v>40.752794588821629</v>
      </c>
      <c r="H123" s="38">
        <f>[7]Input!H123</f>
        <v>20.37639729441085</v>
      </c>
      <c r="I123" s="38">
        <f>[7]Input!I123</f>
        <v>0</v>
      </c>
      <c r="J123" s="38">
        <f>[7]Input!J123</f>
        <v>0</v>
      </c>
      <c r="K123" s="38">
        <f>[7]Input!K123</f>
        <v>0</v>
      </c>
      <c r="L123" s="38">
        <f>[7]Input!L123</f>
        <v>0</v>
      </c>
    </row>
    <row r="124" spans="1:12" hidden="1">
      <c r="A124" s="38">
        <f>[7]Input!A124</f>
        <v>122</v>
      </c>
      <c r="B124" s="38" t="str">
        <f>[7]Input!B124</f>
        <v>IND_NM_LIM_EXS</v>
      </c>
      <c r="C124" s="38" t="str">
        <f>[7]Input!C124</f>
        <v>IND_NGA</v>
      </c>
      <c r="D124" s="38">
        <f>[7]Input!D124</f>
        <v>93.93009954128442</v>
      </c>
      <c r="E124" s="38">
        <f>[7]Input!E124</f>
        <v>78.275082951070331</v>
      </c>
      <c r="F124" s="38">
        <f>[7]Input!F124</f>
        <v>62.620066360856271</v>
      </c>
      <c r="G124" s="38">
        <f>[7]Input!G124</f>
        <v>46.96504977064221</v>
      </c>
      <c r="H124" s="38">
        <f>[7]Input!H124</f>
        <v>31.310033180428139</v>
      </c>
      <c r="I124" s="38">
        <f>[7]Input!I124</f>
        <v>15.655016590214061</v>
      </c>
      <c r="J124" s="38">
        <f>[7]Input!J124</f>
        <v>0</v>
      </c>
      <c r="K124" s="38">
        <f>[7]Input!K124</f>
        <v>0</v>
      </c>
      <c r="L124" s="38">
        <f>[7]Input!L124</f>
        <v>0</v>
      </c>
    </row>
    <row r="125" spans="1:12" hidden="1">
      <c r="A125" s="38">
        <f>[7]Input!A125</f>
        <v>123</v>
      </c>
      <c r="B125" s="38" t="str">
        <f>[7]Input!B125</f>
        <v>IND_NM_LIM_EXS</v>
      </c>
      <c r="C125" s="38" t="str">
        <f>[7]Input!C125</f>
        <v>IND_HFO</v>
      </c>
      <c r="D125" s="38">
        <f>[7]Input!D125</f>
        <v>10.17106605504584</v>
      </c>
      <c r="E125" s="38">
        <f>[7]Input!E125</f>
        <v>8.4758883792048927</v>
      </c>
      <c r="F125" s="38">
        <f>[7]Input!F125</f>
        <v>6.7807107033639129</v>
      </c>
      <c r="G125" s="38">
        <f>[7]Input!G125</f>
        <v>5.0855330275229189</v>
      </c>
      <c r="H125" s="38">
        <f>[7]Input!H125</f>
        <v>3.3903553516819529</v>
      </c>
      <c r="I125" s="38">
        <f>[7]Input!I125</f>
        <v>1.695177675840978</v>
      </c>
      <c r="J125" s="38">
        <f>[7]Input!J125</f>
        <v>0</v>
      </c>
      <c r="K125" s="38">
        <f>[7]Input!K125</f>
        <v>0</v>
      </c>
      <c r="L125" s="38">
        <f>[7]Input!L125</f>
        <v>0</v>
      </c>
    </row>
    <row r="126" spans="1:12" hidden="1">
      <c r="A126" s="38">
        <f>[7]Input!A126</f>
        <v>124</v>
      </c>
      <c r="B126" s="38" t="str">
        <f>[7]Input!B126</f>
        <v>IND_NM_LIM_EXS</v>
      </c>
      <c r="C126" s="38" t="str">
        <f>[7]Input!C126</f>
        <v>IND_COA</v>
      </c>
      <c r="D126" s="38">
        <f>[7]Input!D126</f>
        <v>38.50692522935779</v>
      </c>
      <c r="E126" s="38">
        <f>[7]Input!E126</f>
        <v>32.089104357798163</v>
      </c>
      <c r="F126" s="38">
        <f>[7]Input!F126</f>
        <v>25.671283486238529</v>
      </c>
      <c r="G126" s="38">
        <f>[7]Input!G126</f>
        <v>19.253462614678899</v>
      </c>
      <c r="H126" s="38">
        <f>[7]Input!H126</f>
        <v>12.835641743119259</v>
      </c>
      <c r="I126" s="38">
        <f>[7]Input!I126</f>
        <v>6.4178208715596297</v>
      </c>
      <c r="J126" s="38">
        <f>[7]Input!J126</f>
        <v>0</v>
      </c>
      <c r="K126" s="38">
        <f>[7]Input!K126</f>
        <v>0</v>
      </c>
      <c r="L126" s="38">
        <f>[7]Input!L126</f>
        <v>0</v>
      </c>
    </row>
    <row r="127" spans="1:12" hidden="1">
      <c r="A127" s="38">
        <f>[7]Input!A127</f>
        <v>125</v>
      </c>
      <c r="B127" s="38" t="str">
        <f>[7]Input!B127</f>
        <v>IND_NM_GLS_EXS</v>
      </c>
      <c r="C127" s="38" t="str">
        <f>[7]Input!C127</f>
        <v>IND_NGA</v>
      </c>
      <c r="D127" s="38">
        <f>[7]Input!D127</f>
        <v>99.554878479893901</v>
      </c>
      <c r="E127" s="38">
        <f>[7]Input!E127</f>
        <v>82.962398733244925</v>
      </c>
      <c r="F127" s="38">
        <f>[7]Input!F127</f>
        <v>66.369918986595948</v>
      </c>
      <c r="G127" s="38">
        <f>[7]Input!G127</f>
        <v>49.777439239946951</v>
      </c>
      <c r="H127" s="38">
        <f>[7]Input!H127</f>
        <v>25.894251730740901</v>
      </c>
      <c r="I127" s="38">
        <f>[7]Input!I127</f>
        <v>12.947125865370451</v>
      </c>
      <c r="J127" s="38">
        <f>[7]Input!J127</f>
        <v>0</v>
      </c>
      <c r="K127" s="38">
        <f>[7]Input!K127</f>
        <v>0</v>
      </c>
      <c r="L127" s="38">
        <f>[7]Input!L127</f>
        <v>0</v>
      </c>
    </row>
    <row r="128" spans="1:12" hidden="1">
      <c r="A128" s="38">
        <f>[7]Input!A128</f>
        <v>126</v>
      </c>
      <c r="B128" s="38" t="str">
        <f>[7]Input!B128</f>
        <v>IND_NM_GLS_EXS</v>
      </c>
      <c r="C128" s="38" t="str">
        <f>[7]Input!C128</f>
        <v>IND_HFO</v>
      </c>
      <c r="D128" s="38">
        <f>[7]Input!D128</f>
        <v>5.8460053026955618</v>
      </c>
      <c r="E128" s="38">
        <f>[7]Input!E128</f>
        <v>4.8716710855796297</v>
      </c>
      <c r="F128" s="38">
        <f>[7]Input!F128</f>
        <v>3.8973368684636949</v>
      </c>
      <c r="G128" s="38">
        <f>[7]Input!G128</f>
        <v>2.9230026513477809</v>
      </c>
      <c r="H128" s="38">
        <f>[7]Input!H128</f>
        <v>9.239376196788923</v>
      </c>
      <c r="I128" s="38">
        <f>[7]Input!I128</f>
        <v>4.6196880983944606</v>
      </c>
      <c r="J128" s="38">
        <f>[7]Input!J128</f>
        <v>0</v>
      </c>
      <c r="K128" s="38">
        <f>[7]Input!K128</f>
        <v>0</v>
      </c>
      <c r="L128" s="38">
        <f>[7]Input!L128</f>
        <v>0</v>
      </c>
    </row>
    <row r="129" spans="1:12" hidden="1">
      <c r="A129" s="38">
        <f>[7]Input!A129</f>
        <v>127</v>
      </c>
      <c r="B129" s="38" t="str">
        <f>[7]Input!B129</f>
        <v>IND_NM_CRM_EXS</v>
      </c>
      <c r="C129" s="38" t="str">
        <f>[7]Input!C129</f>
        <v>IND_NGA</v>
      </c>
      <c r="D129" s="38">
        <f>[7]Input!D129</f>
        <v>227.02108374384241</v>
      </c>
      <c r="E129" s="38">
        <f>[7]Input!E129</f>
        <v>181.61686699507391</v>
      </c>
      <c r="F129" s="38">
        <f>[7]Input!F129</f>
        <v>136.21265024630549</v>
      </c>
      <c r="G129" s="38">
        <f>[7]Input!G129</f>
        <v>90.808433497536953</v>
      </c>
      <c r="H129" s="38">
        <f>[7]Input!H129</f>
        <v>41.437288669950732</v>
      </c>
      <c r="I129" s="38">
        <f>[7]Input!I129</f>
        <v>0</v>
      </c>
      <c r="J129" s="38">
        <f>[7]Input!J129</f>
        <v>0</v>
      </c>
      <c r="K129" s="38">
        <f>[7]Input!K129</f>
        <v>0</v>
      </c>
      <c r="L129" s="38">
        <f>[7]Input!L129</f>
        <v>0</v>
      </c>
    </row>
    <row r="130" spans="1:12" hidden="1">
      <c r="A130" s="38">
        <f>[7]Input!A130</f>
        <v>128</v>
      </c>
      <c r="B130" s="38" t="str">
        <f>[7]Input!B130</f>
        <v>IND_NM_CRM_EXS</v>
      </c>
      <c r="C130" s="38" t="str">
        <f>[7]Input!C130</f>
        <v>IND_HFO</v>
      </c>
      <c r="D130" s="38">
        <f>[7]Input!D130</f>
        <v>25.221044334975339</v>
      </c>
      <c r="E130" s="38">
        <f>[7]Input!E130</f>
        <v>20.1768354679803</v>
      </c>
      <c r="F130" s="38">
        <f>[7]Input!F130</f>
        <v>15.132626600985191</v>
      </c>
      <c r="G130" s="38">
        <f>[7]Input!G130</f>
        <v>10.08841773399014</v>
      </c>
      <c r="H130" s="38">
        <f>[7]Input!H130</f>
        <v>9.011136945812801</v>
      </c>
      <c r="I130" s="38">
        <f>[7]Input!I130</f>
        <v>0</v>
      </c>
      <c r="J130" s="38">
        <f>[7]Input!J130</f>
        <v>0</v>
      </c>
      <c r="K130" s="38">
        <f>[7]Input!K130</f>
        <v>0</v>
      </c>
      <c r="L130" s="38">
        <f>[7]Input!L130</f>
        <v>0</v>
      </c>
    </row>
    <row r="131" spans="1:12" hidden="1">
      <c r="A131" s="38">
        <f>[7]Input!A131</f>
        <v>129</v>
      </c>
      <c r="B131" s="38" t="str">
        <f>[7]Input!B131</f>
        <v>IND_NM_CRM_EXS</v>
      </c>
      <c r="C131" s="38" t="str">
        <f>[7]Input!C131</f>
        <v>IND_COA</v>
      </c>
      <c r="D131" s="38">
        <f>[7]Input!D131</f>
        <v>18.21871921182267</v>
      </c>
      <c r="E131" s="38">
        <f>[7]Input!E131</f>
        <v>14.574975369458119</v>
      </c>
      <c r="F131" s="38">
        <f>[7]Input!F131</f>
        <v>10.931231527093599</v>
      </c>
      <c r="G131" s="38">
        <f>[7]Input!G131</f>
        <v>7.2874876847290659</v>
      </c>
      <c r="H131" s="38">
        <f>[7]Input!H131</f>
        <v>3.6437438423645312</v>
      </c>
      <c r="I131" s="38">
        <f>[7]Input!I131</f>
        <v>0</v>
      </c>
      <c r="J131" s="38">
        <f>[7]Input!J131</f>
        <v>0</v>
      </c>
      <c r="K131" s="38">
        <f>[7]Input!K131</f>
        <v>0</v>
      </c>
      <c r="L131" s="38">
        <f>[7]Input!L131</f>
        <v>0</v>
      </c>
    </row>
    <row r="132" spans="1:12" hidden="1">
      <c r="A132" s="38">
        <f>[7]Input!A132</f>
        <v>130</v>
      </c>
      <c r="B132" s="38" t="str">
        <f>[7]Input!B132</f>
        <v>IND_NM_MD_OIL_EXS</v>
      </c>
      <c r="C132" s="38" t="str">
        <f>[7]Input!C132</f>
        <v>IND_LPG</v>
      </c>
      <c r="D132" s="38">
        <f>[7]Input!D132</f>
        <v>27.347999999999999</v>
      </c>
      <c r="E132" s="38">
        <f>[7]Input!E132</f>
        <v>15.24039415222229</v>
      </c>
      <c r="F132" s="38">
        <f>[7]Input!F132</f>
        <v>0</v>
      </c>
      <c r="G132" s="38">
        <f>[7]Input!G132</f>
        <v>0</v>
      </c>
      <c r="H132" s="38">
        <f>[7]Input!H132</f>
        <v>0</v>
      </c>
      <c r="I132" s="38">
        <f>[7]Input!I132</f>
        <v>0</v>
      </c>
      <c r="J132" s="38">
        <f>[7]Input!J132</f>
        <v>0</v>
      </c>
      <c r="K132" s="38">
        <f>[7]Input!K132</f>
        <v>0</v>
      </c>
      <c r="L132" s="38">
        <f>[7]Input!L132</f>
        <v>0</v>
      </c>
    </row>
    <row r="133" spans="1:12" hidden="1">
      <c r="A133" s="38">
        <f>[7]Input!A133</f>
        <v>131</v>
      </c>
      <c r="B133" s="38" t="str">
        <f>[7]Input!B133</f>
        <v>IND_NM_MD_OIL_EXS</v>
      </c>
      <c r="C133" s="38" t="str">
        <f>[7]Input!C133</f>
        <v>IND_OIL</v>
      </c>
      <c r="D133" s="38">
        <f>[7]Input!D133</f>
        <v>0</v>
      </c>
      <c r="E133" s="38">
        <f>[7]Input!E133</f>
        <v>0</v>
      </c>
      <c r="F133" s="38">
        <f>[7]Input!F133</f>
        <v>16.408799999999999</v>
      </c>
      <c r="G133" s="38">
        <f>[7]Input!G133</f>
        <v>10.9392</v>
      </c>
      <c r="H133" s="38">
        <f>[7]Input!H133</f>
        <v>5.4696000000000016</v>
      </c>
      <c r="I133" s="38">
        <f>[7]Input!I133</f>
        <v>0</v>
      </c>
      <c r="J133" s="38">
        <f>[7]Input!J133</f>
        <v>0</v>
      </c>
      <c r="K133" s="38">
        <f>[7]Input!K133</f>
        <v>0</v>
      </c>
      <c r="L133" s="38">
        <f>[7]Input!L133</f>
        <v>0</v>
      </c>
    </row>
    <row r="134" spans="1:12" hidden="1">
      <c r="A134" s="38">
        <f>[7]Input!A134</f>
        <v>132</v>
      </c>
      <c r="B134" s="38" t="str">
        <f>[7]Input!B134</f>
        <v>IND_NM_MD_OIL_EXS</v>
      </c>
      <c r="C134" s="38" t="str">
        <f>[7]Input!C134</f>
        <v>IND_NAP</v>
      </c>
      <c r="D134" s="38">
        <f>[7]Input!D134</f>
        <v>0</v>
      </c>
      <c r="E134" s="38">
        <f>[7]Input!E134</f>
        <v>6.6380058477777091</v>
      </c>
      <c r="F134" s="38">
        <f>[7]Input!F134</f>
        <v>0</v>
      </c>
      <c r="G134" s="38">
        <f>[7]Input!G134</f>
        <v>0</v>
      </c>
      <c r="H134" s="38">
        <f>[7]Input!H134</f>
        <v>0</v>
      </c>
      <c r="I134" s="38">
        <f>[7]Input!I134</f>
        <v>0</v>
      </c>
      <c r="J134" s="38">
        <f>[7]Input!J134</f>
        <v>0</v>
      </c>
      <c r="K134" s="38">
        <f>[7]Input!K134</f>
        <v>0</v>
      </c>
      <c r="L134" s="38">
        <f>[7]Input!L134</f>
        <v>0</v>
      </c>
    </row>
    <row r="135" spans="1:12" hidden="1">
      <c r="A135" s="38">
        <f>[7]Input!A135</f>
        <v>133</v>
      </c>
      <c r="B135" s="38" t="str">
        <f>[7]Input!B135</f>
        <v>IND_NM_CLK_DRY_NEW</v>
      </c>
      <c r="C135" s="38" t="str">
        <f>[7]Input!C135</f>
        <v>IND_NGA</v>
      </c>
      <c r="D135" s="38">
        <f>[7]Input!D135</f>
        <v>11.88780380800174</v>
      </c>
      <c r="E135" s="38">
        <f>[7]Input!E135</f>
        <v>19.866548882420009</v>
      </c>
      <c r="F135" s="38">
        <f>[7]Input!F135</f>
        <v>25.913878672040038</v>
      </c>
      <c r="G135" s="38">
        <f>[7]Input!G135</f>
        <v>47.811756609062613</v>
      </c>
      <c r="H135" s="38">
        <f>[7]Input!H135</f>
        <v>53.670045515603512</v>
      </c>
      <c r="I135" s="38">
        <f>[7]Input!I135</f>
        <v>59.619153287031082</v>
      </c>
      <c r="J135" s="38">
        <f>[7]Input!J135</f>
        <v>59.076313784606391</v>
      </c>
      <c r="K135" s="38">
        <f>[7]Input!K135</f>
        <v>59.21299533900693</v>
      </c>
      <c r="L135" s="38">
        <f>[7]Input!L135</f>
        <v>59.248831087878969</v>
      </c>
    </row>
    <row r="136" spans="1:12" hidden="1">
      <c r="A136" s="38">
        <f>[7]Input!A136</f>
        <v>134</v>
      </c>
      <c r="B136" s="38" t="str">
        <f>[7]Input!B136</f>
        <v>IND_NM_CLK_DRY_NEW</v>
      </c>
      <c r="C136" s="38" t="str">
        <f>[7]Input!C136</f>
        <v>IND_HFO</v>
      </c>
      <c r="D136" s="38">
        <f>[7]Input!D136</f>
        <v>23.775607616003491</v>
      </c>
      <c r="E136" s="38">
        <f>[7]Input!E136</f>
        <v>39.733097764840011</v>
      </c>
      <c r="F136" s="38">
        <f>[7]Input!F136</f>
        <v>51.827757344080098</v>
      </c>
      <c r="G136" s="38">
        <f>[7]Input!G136</f>
        <v>95.623513218125197</v>
      </c>
      <c r="H136" s="38">
        <f>[7]Input!H136</f>
        <v>107.34009103120709</v>
      </c>
      <c r="I136" s="38">
        <f>[7]Input!I136</f>
        <v>119.23830657406219</v>
      </c>
      <c r="J136" s="38">
        <f>[7]Input!J136</f>
        <v>118.1526275692128</v>
      </c>
      <c r="K136" s="38">
        <f>[7]Input!K136</f>
        <v>118.4259906780139</v>
      </c>
      <c r="L136" s="38">
        <f>[7]Input!L136</f>
        <v>118.4976621757579</v>
      </c>
    </row>
    <row r="137" spans="1:12" hidden="1">
      <c r="A137" s="38">
        <f>[7]Input!A137</f>
        <v>135</v>
      </c>
      <c r="B137" s="38" t="str">
        <f>[7]Input!B137</f>
        <v>IND_NM_CLK_DRY_NEW</v>
      </c>
      <c r="C137" s="38" t="str">
        <f>[7]Input!C137</f>
        <v>IND_COA</v>
      </c>
      <c r="D137" s="38">
        <f>[7]Input!D137</f>
        <v>92.130479512013537</v>
      </c>
      <c r="E137" s="38">
        <f>[7]Input!E137</f>
        <v>153.96575383875501</v>
      </c>
      <c r="F137" s="38">
        <f>[7]Input!F137</f>
        <v>200.83255970831041</v>
      </c>
      <c r="G137" s="38">
        <f>[7]Input!G137</f>
        <v>370.54111372023522</v>
      </c>
      <c r="H137" s="38">
        <f>[7]Input!H137</f>
        <v>415.9428527459271</v>
      </c>
      <c r="I137" s="38">
        <f>[7]Input!I137</f>
        <v>462.04843797449081</v>
      </c>
      <c r="J137" s="38">
        <f>[7]Input!J137</f>
        <v>457.84143183069932</v>
      </c>
      <c r="K137" s="38">
        <f>[7]Input!K137</f>
        <v>458.9007138773037</v>
      </c>
      <c r="L137" s="38">
        <f>[7]Input!L137</f>
        <v>459.17844093106203</v>
      </c>
    </row>
    <row r="138" spans="1:12" hidden="1">
      <c r="A138" s="38">
        <f>[7]Input!A138</f>
        <v>136</v>
      </c>
      <c r="B138" s="38" t="str">
        <f>[7]Input!B138</f>
        <v>IND_NM_CLK_DRY_NEW</v>
      </c>
      <c r="C138" s="38" t="str">
        <f>[7]Input!C138</f>
        <v>IND_BGS</v>
      </c>
      <c r="D138" s="38">
        <f>[7]Input!D138</f>
        <v>7.4298773800010904</v>
      </c>
      <c r="E138" s="38">
        <f>[7]Input!E138</f>
        <v>12.416593051512489</v>
      </c>
      <c r="F138" s="38">
        <f>[7]Input!F138</f>
        <v>16.196174170025031</v>
      </c>
      <c r="G138" s="38">
        <f>[7]Input!G138</f>
        <v>29.882347880664121</v>
      </c>
      <c r="H138" s="38">
        <f>[7]Input!H138</f>
        <v>33.543778447252187</v>
      </c>
      <c r="I138" s="38">
        <f>[7]Input!I138</f>
        <v>37.261970804394423</v>
      </c>
      <c r="J138" s="38">
        <f>[7]Input!J138</f>
        <v>36.922696115378997</v>
      </c>
      <c r="K138" s="38">
        <f>[7]Input!K138</f>
        <v>37.008122086879332</v>
      </c>
      <c r="L138" s="38">
        <f>[7]Input!L138</f>
        <v>37.030519429924368</v>
      </c>
    </row>
    <row r="139" spans="1:12" hidden="1">
      <c r="A139" s="38">
        <f>[7]Input!A139</f>
        <v>137</v>
      </c>
      <c r="B139" s="38" t="str">
        <f>[7]Input!B139</f>
        <v>IND_NM_LIM_LRK_NEW</v>
      </c>
      <c r="C139" s="38" t="str">
        <f>[7]Input!C139</f>
        <v>IND_NGA</v>
      </c>
      <c r="D139" s="38">
        <f>[7]Input!D139</f>
        <v>0.44330607999999971</v>
      </c>
      <c r="E139" s="38">
        <f>[7]Input!E139</f>
        <v>1.8829960970431661</v>
      </c>
      <c r="F139" s="38">
        <f>[7]Input!F139</f>
        <v>2.9343271524677061</v>
      </c>
      <c r="G139" s="38">
        <f>[7]Input!G139</f>
        <v>4.6075506687945174</v>
      </c>
      <c r="H139" s="38">
        <f>[7]Input!H139</f>
        <v>5.8566464739609811</v>
      </c>
      <c r="I139" s="38">
        <f>[7]Input!I139</f>
        <v>7.0760183796006997</v>
      </c>
      <c r="J139" s="38">
        <f>[7]Input!J139</f>
        <v>8.2014543351126807</v>
      </c>
      <c r="K139" s="38">
        <f>[7]Input!K139</f>
        <v>8.2551820109410006</v>
      </c>
      <c r="L139" s="38">
        <f>[7]Input!L139</f>
        <v>8.3018421703218799</v>
      </c>
    </row>
    <row r="140" spans="1:12" hidden="1">
      <c r="A140" s="38">
        <f>[7]Input!A140</f>
        <v>138</v>
      </c>
      <c r="B140" s="38" t="str">
        <f>[7]Input!B140</f>
        <v>IND_NM_LIM_LRK_NEW</v>
      </c>
      <c r="C140" s="38" t="str">
        <f>[7]Input!C140</f>
        <v>IND_HFO</v>
      </c>
      <c r="D140" s="38">
        <f>[7]Input!D140</f>
        <v>0.14776869333333351</v>
      </c>
      <c r="E140" s="38">
        <f>[7]Input!E140</f>
        <v>0.62766536568105558</v>
      </c>
      <c r="F140" s="38">
        <f>[7]Input!F140</f>
        <v>0.9781090508225696</v>
      </c>
      <c r="G140" s="38">
        <f>[7]Input!G140</f>
        <v>1.535850222931505</v>
      </c>
      <c r="H140" s="38">
        <f>[7]Input!H140</f>
        <v>1.952215491320328</v>
      </c>
      <c r="I140" s="38">
        <f>[7]Input!I140</f>
        <v>2.358672793200232</v>
      </c>
      <c r="J140" s="38">
        <f>[7]Input!J140</f>
        <v>2.7338181117042248</v>
      </c>
      <c r="K140" s="38">
        <f>[7]Input!K140</f>
        <v>2.7517273369803319</v>
      </c>
      <c r="L140" s="38">
        <f>[7]Input!L140</f>
        <v>2.7672807234406269</v>
      </c>
    </row>
    <row r="141" spans="1:12" hidden="1">
      <c r="A141" s="38">
        <f>[7]Input!A141</f>
        <v>139</v>
      </c>
      <c r="B141" s="38" t="str">
        <f>[7]Input!B141</f>
        <v>IND_NM_LIM_LRK_NEW</v>
      </c>
      <c r="C141" s="38" t="str">
        <f>[7]Input!C141</f>
        <v>IND_BIO</v>
      </c>
      <c r="D141" s="38">
        <f>[7]Input!D141</f>
        <v>2.0687617066666708</v>
      </c>
      <c r="E141" s="38">
        <f>[7]Input!E141</f>
        <v>8.7873151195347905</v>
      </c>
      <c r="F141" s="38">
        <f>[7]Input!F141</f>
        <v>13.69352671151599</v>
      </c>
      <c r="G141" s="38">
        <f>[7]Input!G141</f>
        <v>21.501903121041071</v>
      </c>
      <c r="H141" s="38">
        <f>[7]Input!H141</f>
        <v>27.331016878484562</v>
      </c>
      <c r="I141" s="38">
        <f>[7]Input!I141</f>
        <v>33.02141910480325</v>
      </c>
      <c r="J141" s="38">
        <f>[7]Input!J141</f>
        <v>38.273453563859142</v>
      </c>
      <c r="K141" s="38">
        <f>[7]Input!K141</f>
        <v>38.524182717724663</v>
      </c>
      <c r="L141" s="38">
        <f>[7]Input!L141</f>
        <v>38.74193012816874</v>
      </c>
    </row>
    <row r="142" spans="1:12" hidden="1">
      <c r="A142" s="38">
        <f>[7]Input!A142</f>
        <v>140</v>
      </c>
      <c r="B142" s="38" t="str">
        <f>[7]Input!B142</f>
        <v>IND_NM_LIM_LRK_NEW</v>
      </c>
      <c r="C142" s="38" t="str">
        <f>[7]Input!C142</f>
        <v>IND_COA</v>
      </c>
      <c r="D142" s="38">
        <f>[7]Input!D142</f>
        <v>11.96926416000001</v>
      </c>
      <c r="E142" s="38">
        <f>[7]Input!E142</f>
        <v>50.840894620165493</v>
      </c>
      <c r="F142" s="38">
        <f>[7]Input!F142</f>
        <v>79.226833116628214</v>
      </c>
      <c r="G142" s="38">
        <f>[7]Input!G142</f>
        <v>124.4038680574519</v>
      </c>
      <c r="H142" s="38">
        <f>[7]Input!H142</f>
        <v>158.1294547969465</v>
      </c>
      <c r="I142" s="38">
        <f>[7]Input!I142</f>
        <v>191.0524962492189</v>
      </c>
      <c r="J142" s="38">
        <f>[7]Input!J142</f>
        <v>221.4392670480423</v>
      </c>
      <c r="K142" s="38">
        <f>[7]Input!K142</f>
        <v>222.88991429540681</v>
      </c>
      <c r="L142" s="38">
        <f>[7]Input!L142</f>
        <v>224.14973859869079</v>
      </c>
    </row>
    <row r="143" spans="1:12" hidden="1">
      <c r="A143" s="38">
        <f>[7]Input!A143</f>
        <v>141</v>
      </c>
      <c r="B143" s="38" t="str">
        <f>[7]Input!B143</f>
        <v>IND_NM_GLS_ELEC_NEW</v>
      </c>
      <c r="C143" s="38" t="str">
        <f>[7]Input!C143</f>
        <v>IND_BIO</v>
      </c>
      <c r="D143" s="38">
        <f>[7]Input!D143</f>
        <v>15.21375402505404</v>
      </c>
      <c r="E143" s="38">
        <f>[7]Input!E143</f>
        <v>61.506053341308807</v>
      </c>
      <c r="F143" s="38">
        <f>[7]Input!F143</f>
        <v>95.226836413136382</v>
      </c>
      <c r="G143" s="38">
        <f>[7]Input!G143</f>
        <v>148.90769679645521</v>
      </c>
      <c r="H143" s="38">
        <f>[7]Input!H143</f>
        <v>188.8979457714955</v>
      </c>
      <c r="I143" s="38">
        <f>[7]Input!I143</f>
        <v>227.7627317631659</v>
      </c>
      <c r="J143" s="38">
        <f>[7]Input!J143</f>
        <v>263.60102954304068</v>
      </c>
      <c r="K143" s="38">
        <f>[7]Input!K143</f>
        <v>265.24366433381391</v>
      </c>
      <c r="L143" s="38">
        <f>[7]Input!L143</f>
        <v>266.67593696916589</v>
      </c>
    </row>
    <row r="144" spans="1:12" hidden="1">
      <c r="A144" s="38">
        <f>[7]Input!A144</f>
        <v>142</v>
      </c>
      <c r="B144" s="38" t="str">
        <f>[7]Input!B144</f>
        <v>IND_NM_CRM_NEW</v>
      </c>
      <c r="C144" s="38" t="str">
        <f>[7]Input!C144</f>
        <v>IND_NGA</v>
      </c>
      <c r="D144" s="38">
        <f>[7]Input!D144</f>
        <v>230.76419769448799</v>
      </c>
      <c r="E144" s="38">
        <f>[7]Input!E144</f>
        <v>286.2912639009852</v>
      </c>
      <c r="F144" s="38">
        <f>[7]Input!F144</f>
        <v>320.40286149667611</v>
      </c>
      <c r="G144" s="38">
        <f>[7]Input!G144</f>
        <v>390.23896483819988</v>
      </c>
      <c r="H144" s="38">
        <f>[7]Input!H144</f>
        <v>413.22581141653723</v>
      </c>
      <c r="I144" s="38">
        <f>[7]Input!I144</f>
        <v>456.11380876243442</v>
      </c>
      <c r="J144" s="38">
        <f>[7]Input!J144</f>
        <v>459.589915532323</v>
      </c>
      <c r="K144" s="38">
        <f>[7]Input!K144</f>
        <v>463.69711594461768</v>
      </c>
      <c r="L144" s="38">
        <f>[7]Input!L144</f>
        <v>468.5949167317828</v>
      </c>
    </row>
    <row r="145" spans="1:12" hidden="1">
      <c r="A145" s="38">
        <f>[7]Input!A145</f>
        <v>143</v>
      </c>
      <c r="B145" s="38" t="str">
        <f>[7]Input!B145</f>
        <v>IND_PP_SB_BIO_EXS</v>
      </c>
      <c r="C145" s="38" t="str">
        <f>[7]Input!C145</f>
        <v>IND_BIO</v>
      </c>
      <c r="D145" s="38">
        <f>[7]Input!D145</f>
        <v>435.88914110429448</v>
      </c>
      <c r="E145" s="38">
        <f>[7]Input!E145</f>
        <v>348.7113128834356</v>
      </c>
      <c r="F145" s="38">
        <f>[7]Input!F145</f>
        <v>261.53348466257671</v>
      </c>
      <c r="G145" s="38">
        <f>[7]Input!G145</f>
        <v>174.3556564417178</v>
      </c>
      <c r="H145" s="38">
        <f>[7]Input!H145</f>
        <v>87.177828220858871</v>
      </c>
      <c r="I145" s="38">
        <f>[7]Input!I145</f>
        <v>0</v>
      </c>
      <c r="J145" s="38">
        <f>[7]Input!J145</f>
        <v>0</v>
      </c>
      <c r="K145" s="38">
        <f>[7]Input!K145</f>
        <v>0</v>
      </c>
      <c r="L145" s="38">
        <f>[7]Input!L145</f>
        <v>0</v>
      </c>
    </row>
    <row r="146" spans="1:12" hidden="1">
      <c r="A146" s="38">
        <f>[7]Input!A146</f>
        <v>144</v>
      </c>
      <c r="B146" s="38" t="str">
        <f>[7]Input!B146</f>
        <v>IND_PP_PH_HFO_EXS</v>
      </c>
      <c r="C146" s="38" t="str">
        <f>[7]Input!C146</f>
        <v>IND_HFO</v>
      </c>
      <c r="D146" s="38">
        <f>[7]Input!D146</f>
        <v>8.08</v>
      </c>
      <c r="E146" s="38">
        <f>[7]Input!E146</f>
        <v>6.4640000000000004</v>
      </c>
      <c r="F146" s="38">
        <f>[7]Input!F146</f>
        <v>4.847999999999999</v>
      </c>
      <c r="G146" s="38">
        <f>[7]Input!G146</f>
        <v>3.2320000000000002</v>
      </c>
      <c r="H146" s="38">
        <f>[7]Input!H146</f>
        <v>1.616000000000001</v>
      </c>
      <c r="I146" s="38">
        <f>[7]Input!I146</f>
        <v>0</v>
      </c>
      <c r="J146" s="38">
        <f>[7]Input!J146</f>
        <v>0</v>
      </c>
      <c r="K146" s="38">
        <f>[7]Input!K146</f>
        <v>0</v>
      </c>
      <c r="L146" s="38">
        <f>[7]Input!L146</f>
        <v>0</v>
      </c>
    </row>
    <row r="147" spans="1:12" hidden="1">
      <c r="A147" s="38">
        <f>[7]Input!A147</f>
        <v>145</v>
      </c>
      <c r="B147" s="38" t="str">
        <f>[7]Input!B147</f>
        <v>IND_PP_PH_NGA_EXS</v>
      </c>
      <c r="C147" s="38" t="str">
        <f>[7]Input!C147</f>
        <v>IND_NGA</v>
      </c>
      <c r="D147" s="38">
        <f>[7]Input!D147</f>
        <v>29.098500000000001</v>
      </c>
      <c r="E147" s="38">
        <f>[7]Input!E147</f>
        <v>12.252000000000001</v>
      </c>
      <c r="F147" s="38">
        <f>[7]Input!F147</f>
        <v>9.2273999999999923</v>
      </c>
      <c r="G147" s="38">
        <f>[7]Input!G147</f>
        <v>6.1260000000000003</v>
      </c>
      <c r="H147" s="38">
        <f>[7]Input!H147</f>
        <v>3.0629999999999988</v>
      </c>
      <c r="I147" s="38">
        <f>[7]Input!I147</f>
        <v>0</v>
      </c>
      <c r="J147" s="38">
        <f>[7]Input!J147</f>
        <v>0</v>
      </c>
      <c r="K147" s="38">
        <f>[7]Input!K147</f>
        <v>0</v>
      </c>
      <c r="L147" s="38">
        <f>[7]Input!L147</f>
        <v>0</v>
      </c>
    </row>
    <row r="148" spans="1:12" hidden="1">
      <c r="A148" s="38">
        <f>[7]Input!A148</f>
        <v>146</v>
      </c>
      <c r="B148" s="38" t="str">
        <f>[7]Input!B148</f>
        <v>IND_PP_PH_COA_EXS</v>
      </c>
      <c r="C148" s="38" t="str">
        <f>[7]Input!C148</f>
        <v>IND_COA</v>
      </c>
      <c r="D148" s="38">
        <f>[7]Input!D148</f>
        <v>0.91058823529411792</v>
      </c>
      <c r="E148" s="38">
        <f>[7]Input!E148</f>
        <v>0.7284705882352942</v>
      </c>
      <c r="F148" s="38">
        <f>[7]Input!F148</f>
        <v>0.54635294117647071</v>
      </c>
      <c r="G148" s="38">
        <f>[7]Input!G148</f>
        <v>0.36423529411764721</v>
      </c>
      <c r="H148" s="38">
        <f>[7]Input!H148</f>
        <v>0.18211764705882361</v>
      </c>
      <c r="I148" s="38">
        <f>[7]Input!I148</f>
        <v>0</v>
      </c>
      <c r="J148" s="38">
        <f>[7]Input!J148</f>
        <v>0</v>
      </c>
      <c r="K148" s="38">
        <f>[7]Input!K148</f>
        <v>0</v>
      </c>
      <c r="L148" s="38">
        <f>[7]Input!L148</f>
        <v>0</v>
      </c>
    </row>
    <row r="149" spans="1:12" hidden="1">
      <c r="A149" s="38">
        <f>[7]Input!A149</f>
        <v>147</v>
      </c>
      <c r="B149" s="38" t="str">
        <f>[7]Input!B149</f>
        <v>IND_PP_PH_BIO_EXS</v>
      </c>
      <c r="C149" s="38" t="str">
        <f>[7]Input!C149</f>
        <v>IND_BIO</v>
      </c>
      <c r="D149" s="38">
        <f>[7]Input!D149</f>
        <v>2.383941176470588</v>
      </c>
      <c r="E149" s="38">
        <f>[7]Input!E149</f>
        <v>1.057976470588232</v>
      </c>
      <c r="F149" s="38">
        <f>[7]Input!F149</f>
        <v>0.75282352941176489</v>
      </c>
      <c r="G149" s="38">
        <f>[7]Input!G149</f>
        <v>0.52898823529411465</v>
      </c>
      <c r="H149" s="38">
        <f>[7]Input!H149</f>
        <v>0.25094117647058828</v>
      </c>
      <c r="I149" s="38">
        <f>[7]Input!I149</f>
        <v>0</v>
      </c>
      <c r="J149" s="38">
        <f>[7]Input!J149</f>
        <v>0</v>
      </c>
      <c r="K149" s="38">
        <f>[7]Input!K149</f>
        <v>0</v>
      </c>
      <c r="L149" s="38">
        <f>[7]Input!L149</f>
        <v>0</v>
      </c>
    </row>
    <row r="150" spans="1:12" hidden="1">
      <c r="A150" s="38">
        <f>[7]Input!A150</f>
        <v>148</v>
      </c>
      <c r="B150" s="38" t="str">
        <f>[7]Input!B150</f>
        <v>IND_PP_DH_OIL_EXS</v>
      </c>
      <c r="C150" s="38" t="str">
        <f>[7]Input!C150</f>
        <v>IND_OIL</v>
      </c>
      <c r="D150" s="38">
        <f>[7]Input!D150</f>
        <v>10.75609756097556</v>
      </c>
      <c r="E150" s="38">
        <f>[7]Input!E150</f>
        <v>8.6048780487804883</v>
      </c>
      <c r="F150" s="38">
        <f>[7]Input!F150</f>
        <v>6.4536585365853663</v>
      </c>
      <c r="G150" s="38">
        <f>[7]Input!G150</f>
        <v>4.3024390243902433</v>
      </c>
      <c r="H150" s="38">
        <f>[7]Input!H150</f>
        <v>2.151219512195123</v>
      </c>
      <c r="I150" s="38">
        <f>[7]Input!I150</f>
        <v>0</v>
      </c>
      <c r="J150" s="38">
        <f>[7]Input!J150</f>
        <v>0</v>
      </c>
      <c r="K150" s="38">
        <f>[7]Input!K150</f>
        <v>0</v>
      </c>
      <c r="L150" s="38">
        <f>[7]Input!L150</f>
        <v>0</v>
      </c>
    </row>
    <row r="151" spans="1:12" hidden="1">
      <c r="A151" s="38">
        <f>[7]Input!A151</f>
        <v>149</v>
      </c>
      <c r="B151" s="38" t="str">
        <f>[7]Input!B151</f>
        <v>IND_PP_DH_NGA_EXS</v>
      </c>
      <c r="C151" s="38" t="str">
        <f>[7]Input!C151</f>
        <v>IND_NGA</v>
      </c>
      <c r="D151" s="38">
        <f>[7]Input!D151</f>
        <v>43.542439024390248</v>
      </c>
      <c r="E151" s="38">
        <f>[7]Input!E151</f>
        <v>18.333658536585371</v>
      </c>
      <c r="F151" s="38">
        <f>[7]Input!F151</f>
        <v>13.750243902439021</v>
      </c>
      <c r="G151" s="38">
        <f>[7]Input!G151</f>
        <v>13.750243902438839</v>
      </c>
      <c r="H151" s="38">
        <f>[7]Input!H151</f>
        <v>4.5834146341463402</v>
      </c>
      <c r="I151" s="38">
        <f>[7]Input!I151</f>
        <v>0</v>
      </c>
      <c r="J151" s="38">
        <f>[7]Input!J151</f>
        <v>0</v>
      </c>
      <c r="K151" s="38">
        <f>[7]Input!K151</f>
        <v>0</v>
      </c>
      <c r="L151" s="38">
        <f>[7]Input!L151</f>
        <v>0</v>
      </c>
    </row>
    <row r="152" spans="1:12" hidden="1">
      <c r="A152" s="38">
        <f>[7]Input!A152</f>
        <v>150</v>
      </c>
      <c r="B152" s="38" t="str">
        <f>[7]Input!B152</f>
        <v>IND_PP_DH_LPG_EXS</v>
      </c>
      <c r="C152" s="38" t="str">
        <f>[7]Input!C152</f>
        <v>IND_LPG</v>
      </c>
      <c r="D152" s="38">
        <f>[7]Input!D152</f>
        <v>4.2640243902440824</v>
      </c>
      <c r="E152" s="38">
        <f>[7]Input!E152</f>
        <v>3.4112195121951232</v>
      </c>
      <c r="F152" s="38">
        <f>[7]Input!F152</f>
        <v>2.5584146341463421</v>
      </c>
      <c r="G152" s="38">
        <f>[7]Input!G152</f>
        <v>1.7056097560975609</v>
      </c>
      <c r="H152" s="38">
        <f>[7]Input!H152</f>
        <v>0.85280487804878058</v>
      </c>
      <c r="I152" s="38">
        <f>[7]Input!I152</f>
        <v>0</v>
      </c>
      <c r="J152" s="38">
        <f>[7]Input!J152</f>
        <v>0</v>
      </c>
      <c r="K152" s="38">
        <f>[7]Input!K152</f>
        <v>0</v>
      </c>
      <c r="L152" s="38">
        <f>[7]Input!L152</f>
        <v>0</v>
      </c>
    </row>
    <row r="153" spans="1:12" hidden="1">
      <c r="A153" s="38">
        <f>[7]Input!A153</f>
        <v>151</v>
      </c>
      <c r="B153" s="38" t="str">
        <f>[7]Input!B153</f>
        <v>IND_PP_PH_REC_NEW</v>
      </c>
      <c r="C153" s="38" t="str">
        <f>[7]Input!C153</f>
        <v>IND_PP_SB_REC</v>
      </c>
      <c r="D153" s="38">
        <f>[7]Input!D153</f>
        <v>2.624355825267513</v>
      </c>
      <c r="E153" s="38">
        <f>[7]Input!E153</f>
        <v>0</v>
      </c>
      <c r="F153" s="38">
        <f>[7]Input!F153</f>
        <v>0</v>
      </c>
      <c r="G153" s="38">
        <f>[7]Input!G153</f>
        <v>0</v>
      </c>
      <c r="H153" s="38">
        <f>[7]Input!H153</f>
        <v>1.1520000000002509E-2</v>
      </c>
      <c r="I153" s="38">
        <f>[7]Input!I153</f>
        <v>0</v>
      </c>
      <c r="J153" s="38">
        <f>[7]Input!J153</f>
        <v>0</v>
      </c>
      <c r="K153" s="38">
        <f>[7]Input!K153</f>
        <v>0</v>
      </c>
      <c r="L153" s="38">
        <f>[7]Input!L153</f>
        <v>0</v>
      </c>
    </row>
    <row r="154" spans="1:12" hidden="1">
      <c r="A154" s="38">
        <f>[7]Input!A154</f>
        <v>152</v>
      </c>
      <c r="B154" s="38" t="str">
        <f>[7]Input!B154</f>
        <v>IND_PP_DH_NGA_NEW</v>
      </c>
      <c r="C154" s="38" t="str">
        <f>[7]Input!C154</f>
        <v>IND_NGA</v>
      </c>
      <c r="D154" s="38">
        <f>[7]Input!D154</f>
        <v>52.243138869849311</v>
      </c>
      <c r="E154" s="38">
        <f>[7]Input!E154</f>
        <v>73.273075724548207</v>
      </c>
      <c r="F154" s="38">
        <f>[7]Input!F154</f>
        <v>93.288930863013434</v>
      </c>
      <c r="G154" s="38">
        <f>[7]Input!G154</f>
        <v>97.907241714881678</v>
      </c>
      <c r="H154" s="38">
        <f>[7]Input!H154</f>
        <v>44.935135996204529</v>
      </c>
      <c r="I154" s="38">
        <f>[7]Input!I154</f>
        <v>37.759125997608969</v>
      </c>
      <c r="J154" s="38">
        <f>[7]Input!J154</f>
        <v>108.9618226810197</v>
      </c>
      <c r="K154" s="38">
        <f>[7]Input!K154</f>
        <v>116.20377858417569</v>
      </c>
      <c r="L154" s="38">
        <f>[7]Input!L154</f>
        <v>117.77228080626961</v>
      </c>
    </row>
    <row r="155" spans="1:12" hidden="1">
      <c r="A155" s="38">
        <f>[7]Input!A155</f>
        <v>153</v>
      </c>
      <c r="B155" s="38" t="str">
        <f>[7]Input!B155</f>
        <v>IND_PP_DH_REC_NEW</v>
      </c>
      <c r="C155" s="38" t="str">
        <f>[7]Input!C155</f>
        <v>IND_PP_SB_REC</v>
      </c>
      <c r="D155" s="38">
        <f>[7]Input!D155</f>
        <v>0</v>
      </c>
      <c r="E155" s="38">
        <f>[7]Input!E155</f>
        <v>8.3364083458154639</v>
      </c>
      <c r="F155" s="38">
        <f>[7]Input!F155</f>
        <v>0</v>
      </c>
      <c r="G155" s="38">
        <f>[7]Input!G155</f>
        <v>0</v>
      </c>
      <c r="H155" s="38">
        <f>[7]Input!H155</f>
        <v>45.840735093414189</v>
      </c>
      <c r="I155" s="38">
        <f>[7]Input!I155</f>
        <v>50.051299607768001</v>
      </c>
      <c r="J155" s="38">
        <f>[7]Input!J155</f>
        <v>0</v>
      </c>
      <c r="K155" s="38">
        <f>[7]Input!K155</f>
        <v>0</v>
      </c>
      <c r="L155" s="38">
        <f>[7]Input!L155</f>
        <v>0</v>
      </c>
    </row>
    <row r="156" spans="1:12" hidden="1">
      <c r="A156" s="38">
        <f>[7]Input!A156</f>
        <v>154</v>
      </c>
      <c r="B156" s="38" t="str">
        <f>[7]Input!B156</f>
        <v>IND_PP_MD_ELC_NEW</v>
      </c>
      <c r="C156" s="38" t="str">
        <f>[7]Input!C156</f>
        <v>IND_PP_ELC</v>
      </c>
      <c r="D156" s="38">
        <f>[7]Input!D156</f>
        <v>255.2592624137086</v>
      </c>
      <c r="E156" s="38">
        <f>[7]Input!E156</f>
        <v>331.61232961805109</v>
      </c>
      <c r="F156" s="38">
        <f>[7]Input!F156</f>
        <v>325.8113983393593</v>
      </c>
      <c r="G156" s="38">
        <f>[7]Input!G156</f>
        <v>399.17916049046403</v>
      </c>
      <c r="H156" s="38">
        <f>[7]Input!H156</f>
        <v>405.89729305350988</v>
      </c>
      <c r="I156" s="38">
        <f>[7]Input!I156</f>
        <v>416.88811713827369</v>
      </c>
      <c r="J156" s="38">
        <f>[7]Input!J156</f>
        <v>416.39132144796832</v>
      </c>
      <c r="K156" s="38">
        <f>[7]Input!K156</f>
        <v>344.14247707527232</v>
      </c>
      <c r="L156" s="38">
        <f>[7]Input!L156</f>
        <v>336.63840781804072</v>
      </c>
    </row>
    <row r="157" spans="1:12" hidden="1">
      <c r="A157" s="38">
        <f>[7]Input!A157</f>
        <v>155</v>
      </c>
      <c r="B157" s="38" t="str">
        <f>[7]Input!B157</f>
        <v>IND_PP_MD_ELC_EXS</v>
      </c>
      <c r="C157" s="38" t="str">
        <f>[7]Input!C157</f>
        <v>IND_PP_ELC</v>
      </c>
      <c r="D157" s="38">
        <f>[7]Input!D157</f>
        <v>190.82284883720931</v>
      </c>
      <c r="E157" s="38">
        <f>[7]Input!E157</f>
        <v>152.65827906976739</v>
      </c>
      <c r="F157" s="38">
        <f>[7]Input!F157</f>
        <v>114.4937093023256</v>
      </c>
      <c r="G157" s="38">
        <f>[7]Input!G157</f>
        <v>76.329139534883709</v>
      </c>
      <c r="H157" s="38">
        <f>[7]Input!H157</f>
        <v>38.164569767441847</v>
      </c>
      <c r="I157" s="38">
        <f>[7]Input!I157</f>
        <v>0</v>
      </c>
      <c r="J157" s="38">
        <f>[7]Input!J157</f>
        <v>0</v>
      </c>
      <c r="K157" s="38">
        <f>[7]Input!K157</f>
        <v>0</v>
      </c>
      <c r="L157" s="38">
        <f>[7]Input!L157</f>
        <v>0</v>
      </c>
    </row>
    <row r="158" spans="1:12" hidden="1">
      <c r="A158" s="38">
        <f>[7]Input!A158</f>
        <v>156</v>
      </c>
      <c r="B158" s="38" t="str">
        <f>[7]Input!B158</f>
        <v>IND_OTH_SB_HFO_EXS</v>
      </c>
      <c r="C158" s="38" t="str">
        <f>[7]Input!C158</f>
        <v>IND_HFO</v>
      </c>
      <c r="D158" s="38">
        <f>[7]Input!D158</f>
        <v>38.388888888888893</v>
      </c>
      <c r="E158" s="38">
        <f>[7]Input!E158</f>
        <v>31.99074074074074</v>
      </c>
      <c r="F158" s="38">
        <f>[7]Input!F158</f>
        <v>25.592592592592581</v>
      </c>
      <c r="G158" s="38">
        <f>[7]Input!G158</f>
        <v>19.194444444444439</v>
      </c>
      <c r="H158" s="38">
        <f>[7]Input!H158</f>
        <v>12.796296296296291</v>
      </c>
      <c r="I158" s="38">
        <f>[7]Input!I158</f>
        <v>6.3981481481481444</v>
      </c>
      <c r="J158" s="38">
        <f>[7]Input!J158</f>
        <v>0</v>
      </c>
      <c r="K158" s="38">
        <f>[7]Input!K158</f>
        <v>0</v>
      </c>
      <c r="L158" s="38">
        <f>[7]Input!L158</f>
        <v>0</v>
      </c>
    </row>
    <row r="159" spans="1:12" hidden="1">
      <c r="A159" s="38">
        <f>[7]Input!A159</f>
        <v>157</v>
      </c>
      <c r="B159" s="38" t="str">
        <f>[7]Input!B159</f>
        <v>IND_OTH_SB_OIL_EXS</v>
      </c>
      <c r="C159" s="38" t="str">
        <f>[7]Input!C159</f>
        <v>IND_OIL</v>
      </c>
      <c r="D159" s="38">
        <f>[7]Input!D159</f>
        <v>110.99382716049379</v>
      </c>
      <c r="E159" s="38">
        <f>[7]Input!E159</f>
        <v>92.49485596707818</v>
      </c>
      <c r="F159" s="38">
        <f>[7]Input!F159</f>
        <v>73.995884773662553</v>
      </c>
      <c r="G159" s="38">
        <f>[7]Input!G159</f>
        <v>55.496913580246897</v>
      </c>
      <c r="H159" s="38">
        <f>[7]Input!H159</f>
        <v>36.997942386831276</v>
      </c>
      <c r="I159" s="38">
        <f>[7]Input!I159</f>
        <v>18.498971193415631</v>
      </c>
      <c r="J159" s="38">
        <f>[7]Input!J159</f>
        <v>0</v>
      </c>
      <c r="K159" s="38">
        <f>[7]Input!K159</f>
        <v>0</v>
      </c>
      <c r="L159" s="38">
        <f>[7]Input!L159</f>
        <v>0</v>
      </c>
    </row>
    <row r="160" spans="1:12">
      <c r="A160" s="38">
        <f>[7]Input!A160</f>
        <v>158</v>
      </c>
      <c r="B160" s="38" t="str">
        <f>[7]Input!B160</f>
        <v>IND_OTH_SB_NGA_EXS</v>
      </c>
      <c r="C160" s="38" t="str">
        <f>[7]Input!C160</f>
        <v>IND_NGA</v>
      </c>
      <c r="D160" s="38">
        <f>[7]Input!D160</f>
        <v>93.265432098765444</v>
      </c>
      <c r="E160" s="38">
        <f>[7]Input!E160</f>
        <v>77.721193415637856</v>
      </c>
      <c r="F160" s="38">
        <f>[7]Input!F160</f>
        <v>62.176954732510282</v>
      </c>
      <c r="G160" s="38">
        <f>[7]Input!G160</f>
        <v>46.632716049382722</v>
      </c>
      <c r="H160" s="38">
        <f>[7]Input!H160</f>
        <v>31.088477366255141</v>
      </c>
      <c r="I160" s="38">
        <f>[7]Input!I160</f>
        <v>15.544238683127579</v>
      </c>
      <c r="J160" s="38">
        <f>[7]Input!J160</f>
        <v>0</v>
      </c>
      <c r="K160" s="38">
        <f>[7]Input!K160</f>
        <v>0</v>
      </c>
      <c r="L160" s="38">
        <f>[7]Input!L160</f>
        <v>0</v>
      </c>
    </row>
    <row r="161" spans="1:12" hidden="1">
      <c r="A161" s="38">
        <f>[7]Input!A161</f>
        <v>159</v>
      </c>
      <c r="B161" s="38" t="str">
        <f>[7]Input!B161</f>
        <v>IND_OTH_SB_COA_EXS</v>
      </c>
      <c r="C161" s="38" t="str">
        <f>[7]Input!C161</f>
        <v>IND_COA</v>
      </c>
      <c r="D161" s="38">
        <f>[7]Input!D161</f>
        <v>27.16049382716049</v>
      </c>
      <c r="E161" s="38">
        <f>[7]Input!E161</f>
        <v>22.63374485596708</v>
      </c>
      <c r="F161" s="38">
        <f>[7]Input!F161</f>
        <v>18.10699588477366</v>
      </c>
      <c r="G161" s="38">
        <f>[7]Input!G161</f>
        <v>25.802469135802461</v>
      </c>
      <c r="H161" s="38">
        <f>[7]Input!H161</f>
        <v>9.05349794238683</v>
      </c>
      <c r="I161" s="38">
        <f>[7]Input!I161</f>
        <v>4.5267489711934168</v>
      </c>
      <c r="J161" s="38">
        <f>[7]Input!J161</f>
        <v>0</v>
      </c>
      <c r="K161" s="38">
        <f>[7]Input!K161</f>
        <v>0</v>
      </c>
      <c r="L161" s="38">
        <f>[7]Input!L161</f>
        <v>0</v>
      </c>
    </row>
    <row r="162" spans="1:12" hidden="1">
      <c r="A162" s="38">
        <f>[7]Input!A162</f>
        <v>160</v>
      </c>
      <c r="B162" s="38" t="str">
        <f>[7]Input!B162</f>
        <v>IND_OTH_SB_COG_EXS</v>
      </c>
      <c r="C162" s="38" t="str">
        <f>[7]Input!C162</f>
        <v>IND_COG</v>
      </c>
      <c r="D162" s="38">
        <f>[7]Input!D162</f>
        <v>10.09814814814815</v>
      </c>
      <c r="E162" s="38">
        <f>[7]Input!E162</f>
        <v>4.4290123456790118</v>
      </c>
      <c r="F162" s="38">
        <f>[7]Input!F162</f>
        <v>3.5432098765432101</v>
      </c>
      <c r="G162" s="38">
        <f>[7]Input!G162</f>
        <v>5.0490740740740732</v>
      </c>
      <c r="H162" s="38">
        <f>[7]Input!H162</f>
        <v>1.771604938271605</v>
      </c>
      <c r="I162" s="38">
        <f>[7]Input!I162</f>
        <v>0.88580246913580218</v>
      </c>
      <c r="J162" s="38">
        <f>[7]Input!J162</f>
        <v>0</v>
      </c>
      <c r="K162" s="38">
        <f>[7]Input!K162</f>
        <v>0</v>
      </c>
      <c r="L162" s="38">
        <f>[7]Input!L162</f>
        <v>0</v>
      </c>
    </row>
    <row r="163" spans="1:12" hidden="1">
      <c r="A163" s="38">
        <f>[7]Input!A163</f>
        <v>161</v>
      </c>
      <c r="B163" s="38" t="str">
        <f>[7]Input!B163</f>
        <v>IND_OTH_SB_LPG_EXS</v>
      </c>
      <c r="C163" s="38" t="str">
        <f>[7]Input!C163</f>
        <v>IND_LPG</v>
      </c>
      <c r="D163" s="38">
        <f>[7]Input!D163</f>
        <v>5.981481481481481</v>
      </c>
      <c r="E163" s="38">
        <f>[7]Input!E163</f>
        <v>4.9845679012345663</v>
      </c>
      <c r="F163" s="38">
        <f>[7]Input!F163</f>
        <v>3.9876543209876529</v>
      </c>
      <c r="G163" s="38">
        <f>[7]Input!G163</f>
        <v>5.682407407407406</v>
      </c>
      <c r="H163" s="38">
        <f>[7]Input!H163</f>
        <v>1.9938271604938269</v>
      </c>
      <c r="I163" s="38">
        <f>[7]Input!I163</f>
        <v>0.99691358024691379</v>
      </c>
      <c r="J163" s="38">
        <f>[7]Input!J163</f>
        <v>0</v>
      </c>
      <c r="K163" s="38">
        <f>[7]Input!K163</f>
        <v>0</v>
      </c>
      <c r="L163" s="38">
        <f>[7]Input!L163</f>
        <v>0</v>
      </c>
    </row>
    <row r="164" spans="1:12" hidden="1">
      <c r="A164" s="38">
        <f>[7]Input!A164</f>
        <v>162</v>
      </c>
      <c r="B164" s="38" t="str">
        <f>[7]Input!B164</f>
        <v>IND_OTH_SB_BIO_EXS</v>
      </c>
      <c r="C164" s="38" t="str">
        <f>[7]Input!C164</f>
        <v>IND_BIO</v>
      </c>
      <c r="D164" s="38">
        <f>[7]Input!D164</f>
        <v>195.4182654917646</v>
      </c>
      <c r="E164" s="38">
        <f>[7]Input!E164</f>
        <v>170.80776748971189</v>
      </c>
      <c r="F164" s="38">
        <f>[7]Input!F164</f>
        <v>164.6219080224171</v>
      </c>
      <c r="G164" s="38">
        <f>[7]Input!G164</f>
        <v>124.70802469135801</v>
      </c>
      <c r="H164" s="38">
        <f>[7]Input!H164</f>
        <v>83.138683127572008</v>
      </c>
      <c r="I164" s="38">
        <f>[7]Input!I164</f>
        <v>41.569341563785997</v>
      </c>
      <c r="J164" s="38">
        <f>[7]Input!J164</f>
        <v>0</v>
      </c>
      <c r="K164" s="38">
        <f>[7]Input!K164</f>
        <v>0</v>
      </c>
      <c r="L164" s="38">
        <f>[7]Input!L164</f>
        <v>0</v>
      </c>
    </row>
    <row r="165" spans="1:12" hidden="1">
      <c r="A165" s="38">
        <f>[7]Input!A165</f>
        <v>163</v>
      </c>
      <c r="B165" s="38" t="str">
        <f>[7]Input!B165</f>
        <v>IND_OTH_SB_HET_EXS</v>
      </c>
      <c r="C165" s="38" t="str">
        <f>[7]Input!C165</f>
        <v>IND_HET</v>
      </c>
      <c r="D165" s="38">
        <f>[7]Input!D165</f>
        <v>224.55947979519601</v>
      </c>
      <c r="E165" s="38">
        <f>[7]Input!E165</f>
        <v>219.24416666666659</v>
      </c>
      <c r="F165" s="38">
        <f>[7]Input!F165</f>
        <v>175.3953333333333</v>
      </c>
      <c r="G165" s="38">
        <f>[7]Input!G165</f>
        <v>131.54650000000001</v>
      </c>
      <c r="H165" s="38">
        <f>[7]Input!H165</f>
        <v>46.156666666666673</v>
      </c>
      <c r="I165" s="38">
        <f>[7]Input!I165</f>
        <v>23.07833333333334</v>
      </c>
      <c r="J165" s="38">
        <f>[7]Input!J165</f>
        <v>0</v>
      </c>
      <c r="K165" s="38">
        <f>[7]Input!K165</f>
        <v>0</v>
      </c>
      <c r="L165" s="38">
        <f>[7]Input!L165</f>
        <v>0</v>
      </c>
    </row>
    <row r="166" spans="1:12" hidden="1">
      <c r="A166" s="38">
        <f>[7]Input!A166</f>
        <v>164</v>
      </c>
      <c r="B166" s="38" t="str">
        <f>[7]Input!B166</f>
        <v>IND_OTH_PH_HFO_EXS</v>
      </c>
      <c r="C166" s="38" t="str">
        <f>[7]Input!C166</f>
        <v>IND_HFO</v>
      </c>
      <c r="D166" s="38">
        <f>[7]Input!D166</f>
        <v>91.176829268292693</v>
      </c>
      <c r="E166" s="38">
        <f>[7]Input!E166</f>
        <v>39.989837398373993</v>
      </c>
      <c r="F166" s="38">
        <f>[7]Input!F166</f>
        <v>37.454535558984148</v>
      </c>
      <c r="G166" s="38">
        <f>[7]Input!G166</f>
        <v>37.454535558984148</v>
      </c>
      <c r="H166" s="38">
        <f>[7]Input!H166</f>
        <v>30.39227642276423</v>
      </c>
      <c r="I166" s="38">
        <f>[7]Input!I166</f>
        <v>7.997967479674803</v>
      </c>
      <c r="J166" s="38">
        <f>[7]Input!J166</f>
        <v>0</v>
      </c>
      <c r="K166" s="38">
        <f>[7]Input!K166</f>
        <v>0</v>
      </c>
      <c r="L166" s="38">
        <f>[7]Input!L166</f>
        <v>0</v>
      </c>
    </row>
    <row r="167" spans="1:12" hidden="1">
      <c r="A167" s="38">
        <f>[7]Input!A167</f>
        <v>165</v>
      </c>
      <c r="B167" s="38" t="str">
        <f>[7]Input!B167</f>
        <v>IND_OTH_PH_OIL_EXS</v>
      </c>
      <c r="C167" s="38" t="str">
        <f>[7]Input!C167</f>
        <v>IND_OIL</v>
      </c>
      <c r="D167" s="38">
        <f>[7]Input!D167</f>
        <v>263.60783132530122</v>
      </c>
      <c r="E167" s="38">
        <f>[7]Input!E167</f>
        <v>115.6174698795181</v>
      </c>
      <c r="F167" s="38">
        <f>[7]Input!F167</f>
        <v>98.136153973889705</v>
      </c>
      <c r="G167" s="38">
        <f>[7]Input!G167</f>
        <v>115.6174698795181</v>
      </c>
      <c r="H167" s="38">
        <f>[7]Input!H167</f>
        <v>46.246987951807242</v>
      </c>
      <c r="I167" s="38">
        <f>[7]Input!I167</f>
        <v>23.12349397590361</v>
      </c>
      <c r="J167" s="38">
        <f>[7]Input!J167</f>
        <v>0</v>
      </c>
      <c r="K167" s="38">
        <f>[7]Input!K167</f>
        <v>0</v>
      </c>
      <c r="L167" s="38">
        <f>[7]Input!L167</f>
        <v>0</v>
      </c>
    </row>
    <row r="168" spans="1:12" hidden="1">
      <c r="A168" s="38">
        <f>[7]Input!A168</f>
        <v>166</v>
      </c>
      <c r="B168" s="38" t="str">
        <f>[7]Input!B168</f>
        <v>IND_OTH_PH_NGA_EXS</v>
      </c>
      <c r="C168" s="38" t="str">
        <f>[7]Input!C168</f>
        <v>IND_NGA</v>
      </c>
      <c r="D168" s="38">
        <f>[7]Input!D168</f>
        <v>524.61764705882354</v>
      </c>
      <c r="E168" s="38">
        <f>[7]Input!E168</f>
        <v>437.18137254901961</v>
      </c>
      <c r="F168" s="38">
        <f>[7]Input!F168</f>
        <v>349.74509803921569</v>
      </c>
      <c r="G168" s="38">
        <f>[7]Input!G168</f>
        <v>262.30882352941182</v>
      </c>
      <c r="H168" s="38">
        <f>[7]Input!H168</f>
        <v>174.87254901960779</v>
      </c>
      <c r="I168" s="38">
        <f>[7]Input!I168</f>
        <v>87.436274509803923</v>
      </c>
      <c r="J168" s="38">
        <f>[7]Input!J168</f>
        <v>0</v>
      </c>
      <c r="K168" s="38">
        <f>[7]Input!K168</f>
        <v>0</v>
      </c>
      <c r="L168" s="38">
        <f>[7]Input!L168</f>
        <v>0</v>
      </c>
    </row>
    <row r="169" spans="1:12" hidden="1">
      <c r="A169" s="38">
        <f>[7]Input!A169</f>
        <v>167</v>
      </c>
      <c r="B169" s="38" t="str">
        <f>[7]Input!B169</f>
        <v>IND_OTH_PH_COA_EXS</v>
      </c>
      <c r="C169" s="38" t="str">
        <f>[7]Input!C169</f>
        <v>IND_COA</v>
      </c>
      <c r="D169" s="38">
        <f>[7]Input!D169</f>
        <v>71.883333333333326</v>
      </c>
      <c r="E169" s="38">
        <f>[7]Input!E169</f>
        <v>59.902777777777757</v>
      </c>
      <c r="F169" s="38">
        <f>[7]Input!F169</f>
        <v>25.222222222222221</v>
      </c>
      <c r="G169" s="38">
        <f>[7]Input!G169</f>
        <v>18.916666666666661</v>
      </c>
      <c r="H169" s="38">
        <f>[7]Input!H169</f>
        <v>12.611111111111111</v>
      </c>
      <c r="I169" s="38">
        <f>[7]Input!I169</f>
        <v>6.3055555555555536</v>
      </c>
      <c r="J169" s="38">
        <f>[7]Input!J169</f>
        <v>0</v>
      </c>
      <c r="K169" s="38">
        <f>[7]Input!K169</f>
        <v>0</v>
      </c>
      <c r="L169" s="38">
        <f>[7]Input!L169</f>
        <v>0</v>
      </c>
    </row>
    <row r="170" spans="1:12" hidden="1">
      <c r="A170" s="38">
        <f>[7]Input!A170</f>
        <v>168</v>
      </c>
      <c r="B170" s="38" t="str">
        <f>[7]Input!B170</f>
        <v>IND_OTH_PH_COK_EXS</v>
      </c>
      <c r="C170" s="38" t="str">
        <f>[7]Input!C170</f>
        <v>IND_COK</v>
      </c>
      <c r="D170" s="38">
        <f>[7]Input!D170</f>
        <v>4.6851851851851851</v>
      </c>
      <c r="E170" s="38">
        <f>[7]Input!E170</f>
        <v>3.9043209876543208</v>
      </c>
      <c r="F170" s="38">
        <f>[7]Input!F170</f>
        <v>3.123456790123456</v>
      </c>
      <c r="G170" s="38">
        <f>[7]Input!G170</f>
        <v>2.342592592592593</v>
      </c>
      <c r="H170" s="38">
        <f>[7]Input!H170</f>
        <v>2.342592592592593</v>
      </c>
      <c r="I170" s="38">
        <f>[7]Input!I170</f>
        <v>0.780864197530864</v>
      </c>
      <c r="J170" s="38">
        <f>[7]Input!J170</f>
        <v>0</v>
      </c>
      <c r="K170" s="38">
        <f>[7]Input!K170</f>
        <v>0</v>
      </c>
      <c r="L170" s="38">
        <f>[7]Input!L170</f>
        <v>0</v>
      </c>
    </row>
    <row r="171" spans="1:12" hidden="1">
      <c r="A171" s="38">
        <f>[7]Input!A171</f>
        <v>169</v>
      </c>
      <c r="B171" s="38" t="str">
        <f>[7]Input!B171</f>
        <v>IND_OTH_PH_ELC_EXS</v>
      </c>
      <c r="C171" s="38" t="str">
        <f>[7]Input!C171</f>
        <v>IND_OTH_ELC</v>
      </c>
      <c r="D171" s="38">
        <f>[7]Input!D171</f>
        <v>136.08500000000001</v>
      </c>
      <c r="E171" s="38">
        <f>[7]Input!E171</f>
        <v>129.28075000000001</v>
      </c>
      <c r="F171" s="38">
        <f>[7]Input!F171</f>
        <v>129.28075000000001</v>
      </c>
      <c r="G171" s="38">
        <f>[7]Input!G171</f>
        <v>129.28075000000001</v>
      </c>
      <c r="H171" s="38">
        <f>[7]Input!H171</f>
        <v>45.361666666666657</v>
      </c>
      <c r="I171" s="38">
        <f>[7]Input!I171</f>
        <v>22.680833333333339</v>
      </c>
      <c r="J171" s="38">
        <f>[7]Input!J171</f>
        <v>0</v>
      </c>
      <c r="K171" s="38">
        <f>[7]Input!K171</f>
        <v>0</v>
      </c>
      <c r="L171" s="38">
        <f>[7]Input!L171</f>
        <v>0</v>
      </c>
    </row>
    <row r="172" spans="1:12" hidden="1">
      <c r="A172" s="38">
        <f>[7]Input!A172</f>
        <v>170</v>
      </c>
      <c r="B172" s="38" t="str">
        <f>[7]Input!B172</f>
        <v>IND_OTH_PH_LPG_EXS</v>
      </c>
      <c r="C172" s="38" t="str">
        <f>[7]Input!C172</f>
        <v>IND_LPG</v>
      </c>
      <c r="D172" s="38">
        <f>[7]Input!D172</f>
        <v>40.364705882352943</v>
      </c>
      <c r="E172" s="38">
        <f>[7]Input!E172</f>
        <v>33.637254901960787</v>
      </c>
      <c r="F172" s="38">
        <f>[7]Input!F172</f>
        <v>26.909803921568631</v>
      </c>
      <c r="G172" s="38">
        <f>[7]Input!G172</f>
        <v>20.182352941176472</v>
      </c>
      <c r="H172" s="38">
        <f>[7]Input!H172</f>
        <v>13.454901960784319</v>
      </c>
      <c r="I172" s="38">
        <f>[7]Input!I172</f>
        <v>6.7274509803921614</v>
      </c>
      <c r="J172" s="38">
        <f>[7]Input!J172</f>
        <v>0</v>
      </c>
      <c r="K172" s="38">
        <f>[7]Input!K172</f>
        <v>0</v>
      </c>
      <c r="L172" s="38">
        <f>[7]Input!L172</f>
        <v>0</v>
      </c>
    </row>
    <row r="173" spans="1:12" hidden="1">
      <c r="A173" s="38">
        <f>[7]Input!A173</f>
        <v>171</v>
      </c>
      <c r="B173" s="38" t="str">
        <f>[7]Input!B173</f>
        <v>IND_OTH_MD_ELC_EXS</v>
      </c>
      <c r="C173" s="38" t="str">
        <f>[7]Input!C173</f>
        <v>IND_OTH_ELC</v>
      </c>
      <c r="D173" s="38">
        <f>[7]Input!D173</f>
        <v>517.10588235294119</v>
      </c>
      <c r="E173" s="38">
        <f>[7]Input!E173</f>
        <v>430.92156862745111</v>
      </c>
      <c r="F173" s="38">
        <f>[7]Input!F173</f>
        <v>344.73725490196068</v>
      </c>
      <c r="G173" s="38">
        <f>[7]Input!G173</f>
        <v>258.5529411764706</v>
      </c>
      <c r="H173" s="38">
        <f>[7]Input!H173</f>
        <v>172.3686274509804</v>
      </c>
      <c r="I173" s="38">
        <f>[7]Input!I173</f>
        <v>86.184313725490185</v>
      </c>
      <c r="J173" s="38">
        <f>[7]Input!J173</f>
        <v>0</v>
      </c>
      <c r="K173" s="38">
        <f>[7]Input!K173</f>
        <v>0</v>
      </c>
      <c r="L173" s="38">
        <f>[7]Input!L173</f>
        <v>0</v>
      </c>
    </row>
    <row r="174" spans="1:12" hidden="1">
      <c r="A174" s="38">
        <f>[7]Input!A174</f>
        <v>172</v>
      </c>
      <c r="B174" s="38" t="str">
        <f>[7]Input!B174</f>
        <v>IND_OTH_EC_ELC_EXS</v>
      </c>
      <c r="C174" s="38" t="str">
        <f>[7]Input!C174</f>
        <v>IND_OTH_ELC</v>
      </c>
      <c r="D174" s="38">
        <f>[7]Input!D174</f>
        <v>181.44499999999999</v>
      </c>
      <c r="E174" s="38">
        <f>[7]Input!E174</f>
        <v>151.20416666666671</v>
      </c>
      <c r="F174" s="38">
        <f>[7]Input!F174</f>
        <v>120.9633333333333</v>
      </c>
      <c r="G174" s="38">
        <f>[7]Input!G174</f>
        <v>90.722499999999997</v>
      </c>
      <c r="H174" s="38">
        <f>[7]Input!H174</f>
        <v>60.481666666666669</v>
      </c>
      <c r="I174" s="38">
        <f>[7]Input!I174</f>
        <v>30.24083333333332</v>
      </c>
      <c r="J174" s="38">
        <f>[7]Input!J174</f>
        <v>0</v>
      </c>
      <c r="K174" s="38">
        <f>[7]Input!K174</f>
        <v>0</v>
      </c>
      <c r="L174" s="38">
        <f>[7]Input!L174</f>
        <v>0</v>
      </c>
    </row>
    <row r="175" spans="1:12" hidden="1">
      <c r="A175" s="38">
        <f>[7]Input!A175</f>
        <v>173</v>
      </c>
      <c r="B175" s="38" t="str">
        <f>[7]Input!B175</f>
        <v>IND_OTH_OTH_HFO_EXS</v>
      </c>
      <c r="C175" s="38" t="str">
        <f>[7]Input!C175</f>
        <v>IND_HFO</v>
      </c>
      <c r="D175" s="38">
        <f>[7]Input!D175</f>
        <v>19.197530864197532</v>
      </c>
      <c r="E175" s="38">
        <f>[7]Input!E175</f>
        <v>15.99794238683128</v>
      </c>
      <c r="F175" s="38">
        <f>[7]Input!F175</f>
        <v>12.798353909465019</v>
      </c>
      <c r="G175" s="38">
        <f>[7]Input!G175</f>
        <v>9.5987654320987641</v>
      </c>
      <c r="H175" s="38">
        <f>[7]Input!H175</f>
        <v>6.3991769547325097</v>
      </c>
      <c r="I175" s="38">
        <f>[7]Input!I175</f>
        <v>3.1995884773662548</v>
      </c>
      <c r="J175" s="38">
        <f>[7]Input!J175</f>
        <v>0</v>
      </c>
      <c r="K175" s="38">
        <f>[7]Input!K175</f>
        <v>0</v>
      </c>
      <c r="L175" s="38">
        <f>[7]Input!L175</f>
        <v>0</v>
      </c>
    </row>
    <row r="176" spans="1:12" hidden="1">
      <c r="A176" s="38">
        <f>[7]Input!A176</f>
        <v>174</v>
      </c>
      <c r="B176" s="38" t="str">
        <f>[7]Input!B176</f>
        <v>IND_OTH_OTH_OIL_EXS</v>
      </c>
      <c r="C176" s="38" t="str">
        <f>[7]Input!C176</f>
        <v>IND_OIL</v>
      </c>
      <c r="D176" s="38">
        <f>[7]Input!D176</f>
        <v>55.5</v>
      </c>
      <c r="E176" s="38">
        <f>[7]Input!E176</f>
        <v>46.249999999999993</v>
      </c>
      <c r="F176" s="38">
        <f>[7]Input!F176</f>
        <v>37</v>
      </c>
      <c r="G176" s="38">
        <f>[7]Input!G176</f>
        <v>27.75</v>
      </c>
      <c r="H176" s="38">
        <f>[7]Input!H176</f>
        <v>18.5</v>
      </c>
      <c r="I176" s="38">
        <f>[7]Input!I176</f>
        <v>9.25</v>
      </c>
      <c r="J176" s="38">
        <f>[7]Input!J176</f>
        <v>0</v>
      </c>
      <c r="K176" s="38">
        <f>[7]Input!K176</f>
        <v>0</v>
      </c>
      <c r="L176" s="38">
        <f>[7]Input!L176</f>
        <v>0</v>
      </c>
    </row>
    <row r="177" spans="1:12" hidden="1">
      <c r="A177" s="38">
        <f>[7]Input!A177</f>
        <v>175</v>
      </c>
      <c r="B177" s="38" t="str">
        <f>[7]Input!B177</f>
        <v>IND_OTH_OTH_NGA_EXS</v>
      </c>
      <c r="C177" s="38" t="str">
        <f>[7]Input!C177</f>
        <v>IND_NGA</v>
      </c>
      <c r="D177" s="38">
        <f>[7]Input!D177</f>
        <v>104.9259259259259</v>
      </c>
      <c r="E177" s="38">
        <f>[7]Input!E177</f>
        <v>87.438271604938251</v>
      </c>
      <c r="F177" s="38">
        <f>[7]Input!F177</f>
        <v>69.950617283950606</v>
      </c>
      <c r="G177" s="38">
        <f>[7]Input!G177</f>
        <v>52.462962962962948</v>
      </c>
      <c r="H177" s="38">
        <f>[7]Input!H177</f>
        <v>34.975308641975303</v>
      </c>
      <c r="I177" s="38">
        <f>[7]Input!I177</f>
        <v>17.487654320987641</v>
      </c>
      <c r="J177" s="38">
        <f>[7]Input!J177</f>
        <v>0</v>
      </c>
      <c r="K177" s="38">
        <f>[7]Input!K177</f>
        <v>0</v>
      </c>
      <c r="L177" s="38">
        <f>[7]Input!L177</f>
        <v>0</v>
      </c>
    </row>
    <row r="178" spans="1:12" hidden="1">
      <c r="A178" s="38">
        <f>[7]Input!A178</f>
        <v>176</v>
      </c>
      <c r="B178" s="38" t="str">
        <f>[7]Input!B178</f>
        <v>IND_OTH_OTH_COK_EXS</v>
      </c>
      <c r="C178" s="38" t="str">
        <f>[7]Input!C178</f>
        <v>IND_COK</v>
      </c>
      <c r="D178" s="38">
        <f>[7]Input!D178</f>
        <v>2.0061728395061729</v>
      </c>
      <c r="E178" s="38">
        <f>[7]Input!E178</f>
        <v>1.6718106995884769</v>
      </c>
      <c r="F178" s="38">
        <f>[7]Input!F178</f>
        <v>1.3374485596707819</v>
      </c>
      <c r="G178" s="38">
        <f>[7]Input!G178</f>
        <v>1.003086419753086</v>
      </c>
      <c r="H178" s="38">
        <f>[7]Input!H178</f>
        <v>0.66872427983539107</v>
      </c>
      <c r="I178" s="38">
        <f>[7]Input!I178</f>
        <v>0.33436213991769542</v>
      </c>
      <c r="J178" s="38">
        <f>[7]Input!J178</f>
        <v>0</v>
      </c>
      <c r="K178" s="38">
        <f>[7]Input!K178</f>
        <v>0</v>
      </c>
      <c r="L178" s="38">
        <f>[7]Input!L178</f>
        <v>0</v>
      </c>
    </row>
    <row r="179" spans="1:12" hidden="1">
      <c r="A179" s="38">
        <f>[7]Input!A179</f>
        <v>177</v>
      </c>
      <c r="B179" s="38" t="str">
        <f>[7]Input!B179</f>
        <v>IND_OTH_OTH_PTC_EXS</v>
      </c>
      <c r="C179" s="38" t="str">
        <f>[7]Input!C179</f>
        <v>IND_PTC</v>
      </c>
      <c r="D179" s="38">
        <f>[7]Input!D179</f>
        <v>16.724691358024689</v>
      </c>
      <c r="E179" s="38">
        <f>[7]Input!E179</f>
        <v>13.93724279835391</v>
      </c>
      <c r="F179" s="38">
        <f>[7]Input!F179</f>
        <v>11.149794238683119</v>
      </c>
      <c r="G179" s="38">
        <f>[7]Input!G179</f>
        <v>4.4012345679012341</v>
      </c>
      <c r="H179" s="38">
        <f>[7]Input!H179</f>
        <v>2.9341563786008229</v>
      </c>
      <c r="I179" s="38">
        <f>[7]Input!I179</f>
        <v>1.4670781893004119</v>
      </c>
      <c r="J179" s="38">
        <f>[7]Input!J179</f>
        <v>0</v>
      </c>
      <c r="K179" s="38">
        <f>[7]Input!K179</f>
        <v>0</v>
      </c>
      <c r="L179" s="38">
        <f>[7]Input!L179</f>
        <v>0</v>
      </c>
    </row>
    <row r="180" spans="1:12" hidden="1">
      <c r="A180" s="38">
        <f>[7]Input!A180</f>
        <v>178</v>
      </c>
      <c r="B180" s="38" t="str">
        <f>[7]Input!B180</f>
        <v>IND_OTH_OTH_ELC_EXS</v>
      </c>
      <c r="C180" s="38" t="str">
        <f>[7]Input!C180</f>
        <v>IND_OTH_ELC</v>
      </c>
      <c r="D180" s="38">
        <f>[7]Input!D180</f>
        <v>72.58</v>
      </c>
      <c r="E180" s="38">
        <f>[7]Input!E180</f>
        <v>60.483333333333341</v>
      </c>
      <c r="F180" s="38">
        <f>[7]Input!F180</f>
        <v>48.38666666666667</v>
      </c>
      <c r="G180" s="38">
        <f>[7]Input!G180</f>
        <v>36.29</v>
      </c>
      <c r="H180" s="38">
        <f>[7]Input!H180</f>
        <v>24.193333333333339</v>
      </c>
      <c r="I180" s="38">
        <f>[7]Input!I180</f>
        <v>12.09666666666666</v>
      </c>
      <c r="J180" s="38">
        <f>[7]Input!J180</f>
        <v>0</v>
      </c>
      <c r="K180" s="38">
        <f>[7]Input!K180</f>
        <v>0</v>
      </c>
      <c r="L180" s="38">
        <f>[7]Input!L180</f>
        <v>0</v>
      </c>
    </row>
    <row r="181" spans="1:12" hidden="1">
      <c r="A181" s="38">
        <f>[7]Input!A181</f>
        <v>179</v>
      </c>
      <c r="B181" s="38" t="str">
        <f>[7]Input!B181</f>
        <v>IND_OTH_OTH_GEO_EXS</v>
      </c>
      <c r="C181" s="38" t="str">
        <f>[7]Input!C181</f>
        <v>IND_GEO</v>
      </c>
      <c r="D181" s="38">
        <f>[7]Input!D181</f>
        <v>1.7911458333333341</v>
      </c>
      <c r="E181" s="38">
        <f>[7]Input!E181</f>
        <v>1.4926215277777779</v>
      </c>
      <c r="F181" s="38">
        <f>[7]Input!F181</f>
        <v>0.62847222222222221</v>
      </c>
      <c r="G181" s="38">
        <f>[7]Input!G181</f>
        <v>0.62847222222222221</v>
      </c>
      <c r="H181" s="38">
        <f>[7]Input!H181</f>
        <v>0.3142361111111111</v>
      </c>
      <c r="I181" s="38">
        <f>[7]Input!I181</f>
        <v>0.29852430555555559</v>
      </c>
      <c r="J181" s="38">
        <f>[7]Input!J181</f>
        <v>0</v>
      </c>
      <c r="K181" s="38">
        <f>[7]Input!K181</f>
        <v>0</v>
      </c>
      <c r="L181" s="38">
        <f>[7]Input!L181</f>
        <v>0</v>
      </c>
    </row>
    <row r="182" spans="1:12" hidden="1">
      <c r="A182" s="38">
        <f>[7]Input!A182</f>
        <v>180</v>
      </c>
      <c r="B182" s="38" t="str">
        <f>[7]Input!B182</f>
        <v>IND_OTH_OTH_BIO_EXS</v>
      </c>
      <c r="C182" s="38" t="str">
        <f>[7]Input!C182</f>
        <v>IND_BIO</v>
      </c>
      <c r="D182" s="38">
        <f>[7]Input!D182</f>
        <v>46.772839506172843</v>
      </c>
      <c r="E182" s="38">
        <f>[7]Input!E182</f>
        <v>38.977366255144041</v>
      </c>
      <c r="F182" s="38">
        <f>[7]Input!F182</f>
        <v>31.181893004115231</v>
      </c>
      <c r="G182" s="38">
        <f>[7]Input!G182</f>
        <v>23.386419753086422</v>
      </c>
      <c r="H182" s="38">
        <f>[7]Input!H182</f>
        <v>8.2057613168724295</v>
      </c>
      <c r="I182" s="38">
        <f>[7]Input!I182</f>
        <v>4.1028806584362147</v>
      </c>
      <c r="J182" s="38">
        <f>[7]Input!J182</f>
        <v>0</v>
      </c>
      <c r="K182" s="38">
        <f>[7]Input!K182</f>
        <v>0</v>
      </c>
      <c r="L182" s="38">
        <f>[7]Input!L182</f>
        <v>0</v>
      </c>
    </row>
    <row r="183" spans="1:12" hidden="1">
      <c r="A183" s="38">
        <f>[7]Input!A183</f>
        <v>181</v>
      </c>
      <c r="B183" s="38" t="str">
        <f>[7]Input!B183</f>
        <v>IND_OTH_SB_HFO_NEW</v>
      </c>
      <c r="C183" s="38" t="str">
        <f>[7]Input!C183</f>
        <v>IND_HFO</v>
      </c>
      <c r="D183" s="38">
        <f>[7]Input!D183</f>
        <v>12.737864780513229</v>
      </c>
      <c r="E183" s="38">
        <f>[7]Input!E183</f>
        <v>0</v>
      </c>
      <c r="F183" s="38">
        <f>[7]Input!F183</f>
        <v>40.25617061637427</v>
      </c>
      <c r="G183" s="38">
        <f>[7]Input!G183</f>
        <v>51.944546296296309</v>
      </c>
      <c r="H183" s="38">
        <f>[7]Input!H183</f>
        <v>61.171073542346228</v>
      </c>
      <c r="I183" s="38">
        <f>[7]Input!I183</f>
        <v>30.157482402400859</v>
      </c>
      <c r="J183" s="38">
        <f>[7]Input!J183</f>
        <v>22.301696945538421</v>
      </c>
      <c r="K183" s="38">
        <f>[7]Input!K183</f>
        <v>18.926162778703731</v>
      </c>
      <c r="L183" s="38">
        <f>[7]Input!L183</f>
        <v>15.27998725545088</v>
      </c>
    </row>
    <row r="184" spans="1:12" hidden="1">
      <c r="A184" s="38">
        <f>[7]Input!A184</f>
        <v>182</v>
      </c>
      <c r="B184" s="38" t="str">
        <f>[7]Input!B184</f>
        <v>IND_OTH_SB_OIL_NEW</v>
      </c>
      <c r="C184" s="38" t="str">
        <f>[7]Input!C184</f>
        <v>IND_OIL</v>
      </c>
      <c r="D184" s="38">
        <f>[7]Input!D184</f>
        <v>0</v>
      </c>
      <c r="E184" s="38">
        <f>[7]Input!E184</f>
        <v>0</v>
      </c>
      <c r="F184" s="38">
        <f>[7]Input!F184</f>
        <v>21.290356251050401</v>
      </c>
      <c r="G184" s="38">
        <f>[7]Input!G184</f>
        <v>86.781067901234607</v>
      </c>
      <c r="H184" s="38">
        <f>[7]Input!H184</f>
        <v>37.229078129629642</v>
      </c>
      <c r="I184" s="38">
        <f>[7]Input!I184</f>
        <v>22.996982993827171</v>
      </c>
      <c r="J184" s="38">
        <f>[7]Input!J184</f>
        <v>22.996982993827171</v>
      </c>
      <c r="K184" s="38">
        <f>[7]Input!K184</f>
        <v>9.8930417407407436</v>
      </c>
      <c r="L184" s="38">
        <f>[7]Input!L184</f>
        <v>20.176010790562991</v>
      </c>
    </row>
    <row r="185" spans="1:12" hidden="1">
      <c r="A185" s="38">
        <f>[7]Input!A185</f>
        <v>183</v>
      </c>
      <c r="B185" s="38" t="str">
        <f>[7]Input!B185</f>
        <v>IND_OTH_SB_NGA_NEW</v>
      </c>
      <c r="C185" s="38" t="str">
        <f>[7]Input!C185</f>
        <v>IND_NGA</v>
      </c>
      <c r="D185" s="38">
        <f>[7]Input!D185</f>
        <v>63.069180294646223</v>
      </c>
      <c r="E185" s="38">
        <f>[7]Input!E185</f>
        <v>58.925020576131693</v>
      </c>
      <c r="F185" s="38">
        <f>[7]Input!F185</f>
        <v>69.520571685423448</v>
      </c>
      <c r="G185" s="38">
        <f>[7]Input!G185</f>
        <v>95.645265432098796</v>
      </c>
      <c r="H185" s="38">
        <f>[7]Input!H185</f>
        <v>114.46375312742531</v>
      </c>
      <c r="I185" s="38">
        <f>[7]Input!I185</f>
        <v>42.939455345523228</v>
      </c>
      <c r="J185" s="38">
        <f>[7]Input!J185</f>
        <v>272.69411230547308</v>
      </c>
      <c r="K185" s="38">
        <f>[7]Input!K185</f>
        <v>224.4421592105393</v>
      </c>
      <c r="L185" s="38">
        <f>[7]Input!L185</f>
        <v>265.94624379917428</v>
      </c>
    </row>
    <row r="186" spans="1:12" hidden="1">
      <c r="A186" s="38">
        <f>[7]Input!A186</f>
        <v>184</v>
      </c>
      <c r="B186" s="38" t="str">
        <f>[7]Input!B186</f>
        <v>IND_OTH_SB_COA_NEW</v>
      </c>
      <c r="C186" s="38" t="str">
        <f>[7]Input!C186</f>
        <v>IND_COA</v>
      </c>
      <c r="D186" s="38">
        <f>[7]Input!D186</f>
        <v>0</v>
      </c>
      <c r="E186" s="38">
        <f>[7]Input!E186</f>
        <v>0</v>
      </c>
      <c r="F186" s="38">
        <f>[7]Input!F186</f>
        <v>0</v>
      </c>
      <c r="G186" s="38">
        <f>[7]Input!G186</f>
        <v>9.7670262345678989</v>
      </c>
      <c r="H186" s="38">
        <f>[7]Input!H186</f>
        <v>0</v>
      </c>
      <c r="I186" s="38">
        <f>[7]Input!I186</f>
        <v>0</v>
      </c>
      <c r="J186" s="38">
        <f>[7]Input!J186</f>
        <v>0</v>
      </c>
      <c r="K186" s="38">
        <f>[7]Input!K186</f>
        <v>9.7670262345678971</v>
      </c>
      <c r="L186" s="38">
        <f>[7]Input!L186</f>
        <v>4.1900542546294153</v>
      </c>
    </row>
    <row r="187" spans="1:12" hidden="1">
      <c r="A187" s="38">
        <f>[7]Input!A187</f>
        <v>185</v>
      </c>
      <c r="B187" s="38" t="str">
        <f>[7]Input!B187</f>
        <v>IND_OTH_SB_ELC_NEW</v>
      </c>
      <c r="C187" s="38" t="str">
        <f>[7]Input!C187</f>
        <v>IND_OTH_ELC</v>
      </c>
      <c r="D187" s="38">
        <f>[7]Input!D187</f>
        <v>0</v>
      </c>
      <c r="E187" s="38">
        <f>[7]Input!E187</f>
        <v>0</v>
      </c>
      <c r="F187" s="38">
        <f>[7]Input!F187</f>
        <v>0</v>
      </c>
      <c r="G187" s="38">
        <f>[7]Input!G187</f>
        <v>0</v>
      </c>
      <c r="H187" s="38">
        <f>[7]Input!H187</f>
        <v>258.74670726316953</v>
      </c>
      <c r="I187" s="38">
        <f>[7]Input!I187</f>
        <v>346.73869666666468</v>
      </c>
      <c r="J187" s="38">
        <f>[7]Input!J187</f>
        <v>346.3257850704548</v>
      </c>
      <c r="K187" s="38">
        <f>[7]Input!K187</f>
        <v>410.62499825521871</v>
      </c>
      <c r="L187" s="38">
        <f>[7]Input!L187</f>
        <v>386.04567379768991</v>
      </c>
    </row>
    <row r="188" spans="1:12" hidden="1">
      <c r="A188" s="38">
        <f>[7]Input!A188</f>
        <v>186</v>
      </c>
      <c r="B188" s="38" t="str">
        <f>[7]Input!B188</f>
        <v>IND_OTH_SB_BIO_NEW</v>
      </c>
      <c r="C188" s="38" t="str">
        <f>[7]Input!C188</f>
        <v>IND_BIO</v>
      </c>
      <c r="D188" s="38">
        <f>[7]Input!D188</f>
        <v>0</v>
      </c>
      <c r="E188" s="38">
        <f>[7]Input!E188</f>
        <v>0</v>
      </c>
      <c r="F188" s="38">
        <f>[7]Input!F188</f>
        <v>0</v>
      </c>
      <c r="G188" s="38">
        <f>[7]Input!G188</f>
        <v>53.139452160493889</v>
      </c>
      <c r="H188" s="38">
        <f>[7]Input!H188</f>
        <v>143.0577010681053</v>
      </c>
      <c r="I188" s="38">
        <f>[7]Input!I188</f>
        <v>221.32442114777399</v>
      </c>
      <c r="J188" s="38">
        <f>[7]Input!J188</f>
        <v>210.78852767702301</v>
      </c>
      <c r="K188" s="38">
        <f>[7]Input!K188</f>
        <v>205.79162457172171</v>
      </c>
      <c r="L188" s="38">
        <f>[7]Input!L188</f>
        <v>198.02746286670481</v>
      </c>
    </row>
    <row r="189" spans="1:12" hidden="1">
      <c r="A189" s="38">
        <f>[7]Input!A189</f>
        <v>187</v>
      </c>
      <c r="B189" s="38" t="str">
        <f>[7]Input!B189</f>
        <v>IND_OTH_PH_HFO_NEW</v>
      </c>
      <c r="C189" s="38" t="str">
        <f>[7]Input!C189</f>
        <v>IND_HFO</v>
      </c>
      <c r="D189" s="38">
        <f>[7]Input!D189</f>
        <v>1.90188344091011</v>
      </c>
      <c r="E189" s="38">
        <f>[7]Input!E189</f>
        <v>54.832031185624338</v>
      </c>
      <c r="F189" s="38">
        <f>[7]Input!F189</f>
        <v>54.832031185624338</v>
      </c>
      <c r="G189" s="38">
        <f>[7]Input!G189</f>
        <v>61.370749715970049</v>
      </c>
      <c r="H189" s="38">
        <f>[7]Input!H189</f>
        <v>61.370749715970057</v>
      </c>
      <c r="I189" s="38">
        <f>[7]Input!I189</f>
        <v>45.882590624166099</v>
      </c>
      <c r="J189" s="38">
        <f>[7]Input!J189</f>
        <v>0</v>
      </c>
      <c r="K189" s="38">
        <f>[7]Input!K189</f>
        <v>0</v>
      </c>
      <c r="L189" s="38">
        <f>[7]Input!L189</f>
        <v>0</v>
      </c>
    </row>
    <row r="190" spans="1:12" hidden="1">
      <c r="A190" s="38">
        <f>[7]Input!A190</f>
        <v>188</v>
      </c>
      <c r="B190" s="38" t="str">
        <f>[7]Input!B190</f>
        <v>IND_OTH_PH_OIL_NEW</v>
      </c>
      <c r="C190" s="38" t="str">
        <f>[7]Input!C190</f>
        <v>IND_OIL</v>
      </c>
      <c r="D190" s="38">
        <f>[7]Input!D190</f>
        <v>0</v>
      </c>
      <c r="E190" s="38">
        <f>[7]Input!E190</f>
        <v>138.3985374656952</v>
      </c>
      <c r="F190" s="38">
        <f>[7]Input!F190</f>
        <v>138.3985374656952</v>
      </c>
      <c r="G190" s="38">
        <f>[7]Input!G190</f>
        <v>138.3985374656952</v>
      </c>
      <c r="H190" s="38">
        <f>[7]Input!H190</f>
        <v>0</v>
      </c>
      <c r="I190" s="38">
        <f>[7]Input!I190</f>
        <v>0</v>
      </c>
      <c r="J190" s="38">
        <f>[7]Input!J190</f>
        <v>0</v>
      </c>
      <c r="K190" s="38">
        <f>[7]Input!K190</f>
        <v>0</v>
      </c>
      <c r="L190" s="38">
        <f>[7]Input!L190</f>
        <v>0</v>
      </c>
    </row>
    <row r="191" spans="1:12" hidden="1">
      <c r="A191" s="38">
        <f>[7]Input!A191</f>
        <v>189</v>
      </c>
      <c r="B191" s="38" t="str">
        <f>[7]Input!B191</f>
        <v>IND_OTH_PH_NGA_NEW</v>
      </c>
      <c r="C191" s="38" t="str">
        <f>[7]Input!C191</f>
        <v>IND_NGA</v>
      </c>
      <c r="D191" s="38">
        <f>[7]Input!D191</f>
        <v>592.32690545160972</v>
      </c>
      <c r="E191" s="38">
        <f>[7]Input!E191</f>
        <v>700.68105045896004</v>
      </c>
      <c r="F191" s="38">
        <f>[7]Input!F191</f>
        <v>757.69370289608673</v>
      </c>
      <c r="G191" s="38">
        <f>[7]Input!G191</f>
        <v>923.59459977003871</v>
      </c>
      <c r="H191" s="38">
        <f>[7]Input!H191</f>
        <v>1531.325644829062</v>
      </c>
      <c r="I191" s="38">
        <f>[7]Input!I191</f>
        <v>1826.52035609621</v>
      </c>
      <c r="J191" s="38">
        <f>[7]Input!J191</f>
        <v>2040.9920748539651</v>
      </c>
      <c r="K191" s="38">
        <f>[7]Input!K191</f>
        <v>2061.8019763038328</v>
      </c>
      <c r="L191" s="38">
        <f>[7]Input!L191</f>
        <v>2082.5006894564999</v>
      </c>
    </row>
    <row r="192" spans="1:12" hidden="1">
      <c r="A192" s="38">
        <f>[7]Input!A192</f>
        <v>190</v>
      </c>
      <c r="B192" s="38" t="str">
        <f>[7]Input!B192</f>
        <v>IND_OTH_PH_ELC_NEW</v>
      </c>
      <c r="C192" s="38" t="str">
        <f>[7]Input!C192</f>
        <v>IND_OTH_ELC</v>
      </c>
      <c r="D192" s="38">
        <f>[7]Input!D192</f>
        <v>82.210926411397011</v>
      </c>
      <c r="E192" s="38">
        <f>[7]Input!E192</f>
        <v>121.8273553933445</v>
      </c>
      <c r="F192" s="38">
        <f>[7]Input!F192</f>
        <v>179.63686922680529</v>
      </c>
      <c r="G192" s="38">
        <f>[7]Input!G192</f>
        <v>227.45727596749941</v>
      </c>
      <c r="H192" s="38">
        <f>[7]Input!H192</f>
        <v>77.585721175251877</v>
      </c>
      <c r="I192" s="38">
        <f>[7]Input!I192</f>
        <v>0</v>
      </c>
      <c r="J192" s="38">
        <f>[7]Input!J192</f>
        <v>0</v>
      </c>
      <c r="K192" s="38">
        <f>[7]Input!K192</f>
        <v>0</v>
      </c>
      <c r="L192" s="38">
        <f>[7]Input!L192</f>
        <v>0</v>
      </c>
    </row>
    <row r="193" spans="1:12" hidden="1">
      <c r="A193" s="38">
        <f>[7]Input!A193</f>
        <v>191</v>
      </c>
      <c r="B193" s="38" t="str">
        <f>[7]Input!B193</f>
        <v>IND_OTH_PH_LPG_NEW</v>
      </c>
      <c r="C193" s="38" t="str">
        <f>[7]Input!C193</f>
        <v>IND_LPG</v>
      </c>
      <c r="D193" s="38">
        <f>[7]Input!D193</f>
        <v>52.714006826849847</v>
      </c>
      <c r="E193" s="38">
        <f>[7]Input!E193</f>
        <v>61.184613682037543</v>
      </c>
      <c r="F193" s="38">
        <f>[7]Input!F193</f>
        <v>45.29817361195478</v>
      </c>
      <c r="G193" s="38">
        <f>[7]Input!G193</f>
        <v>39.581351411531188</v>
      </c>
      <c r="H193" s="38">
        <f>[7]Input!H193</f>
        <v>0</v>
      </c>
      <c r="I193" s="38">
        <f>[7]Input!I193</f>
        <v>0</v>
      </c>
      <c r="J193" s="38">
        <f>[7]Input!J193</f>
        <v>1.288014195124682</v>
      </c>
      <c r="K193" s="38">
        <f>[7]Input!K193</f>
        <v>0</v>
      </c>
      <c r="L193" s="38">
        <f>[7]Input!L193</f>
        <v>0</v>
      </c>
    </row>
    <row r="194" spans="1:12" hidden="1">
      <c r="A194" s="38">
        <f>[7]Input!A194</f>
        <v>192</v>
      </c>
      <c r="B194" s="38" t="str">
        <f>[7]Input!B194</f>
        <v>IND_OTH_MD_ELC_NEW</v>
      </c>
      <c r="C194" s="38" t="str">
        <f>[7]Input!C194</f>
        <v>IND_OTH_ELC</v>
      </c>
      <c r="D194" s="38">
        <f>[7]Input!D194</f>
        <v>515.70744842298814</v>
      </c>
      <c r="E194" s="38">
        <f>[7]Input!E194</f>
        <v>627.77971287378227</v>
      </c>
      <c r="F194" s="38">
        <f>[7]Input!F194</f>
        <v>692.40920113830168</v>
      </c>
      <c r="G194" s="38">
        <f>[7]Input!G194</f>
        <v>845.46768397511141</v>
      </c>
      <c r="H194" s="38">
        <f>[7]Input!H194</f>
        <v>944.41705002079834</v>
      </c>
      <c r="I194" s="38">
        <f>[7]Input!I194</f>
        <v>1044.8680015061029</v>
      </c>
      <c r="J194" s="38">
        <f>[7]Input!J194</f>
        <v>1140.4619596214191</v>
      </c>
      <c r="K194" s="38">
        <f>[7]Input!K194</f>
        <v>1144.7249793184851</v>
      </c>
      <c r="L194" s="38">
        <f>[7]Input!L194</f>
        <v>1153.96856608495</v>
      </c>
    </row>
    <row r="195" spans="1:12" hidden="1">
      <c r="A195" s="38">
        <f>[7]Input!A195</f>
        <v>193</v>
      </c>
      <c r="B195" s="38" t="str">
        <f>[7]Input!B195</f>
        <v>IND_OTH_OTH_HFO_NEW</v>
      </c>
      <c r="C195" s="38" t="str">
        <f>[7]Input!C195</f>
        <v>IND_HFO</v>
      </c>
      <c r="D195" s="38">
        <f>[7]Input!D195</f>
        <v>13.55963600907824</v>
      </c>
      <c r="E195" s="38">
        <f>[7]Input!E195</f>
        <v>0</v>
      </c>
      <c r="F195" s="38">
        <f>[7]Input!F195</f>
        <v>18.560318899394851</v>
      </c>
      <c r="G195" s="38">
        <f>[7]Input!G195</f>
        <v>22.210270814043501</v>
      </c>
      <c r="H195" s="38">
        <f>[7]Input!H195</f>
        <v>0</v>
      </c>
      <c r="I195" s="38">
        <f>[7]Input!I195</f>
        <v>0</v>
      </c>
      <c r="J195" s="38">
        <f>[7]Input!J195</f>
        <v>0</v>
      </c>
      <c r="K195" s="38">
        <f>[7]Input!K195</f>
        <v>0</v>
      </c>
      <c r="L195" s="38">
        <f>[7]Input!L195</f>
        <v>0</v>
      </c>
    </row>
    <row r="196" spans="1:12" hidden="1">
      <c r="A196" s="38">
        <f>[7]Input!A196</f>
        <v>194</v>
      </c>
      <c r="B196" s="38" t="str">
        <f>[7]Input!B196</f>
        <v>IND_OTH_OTH_OIL_NEW</v>
      </c>
      <c r="C196" s="38" t="str">
        <f>[7]Input!C196</f>
        <v>IND_OIL</v>
      </c>
      <c r="D196" s="38">
        <f>[7]Input!D196</f>
        <v>6.919366753137683</v>
      </c>
      <c r="E196" s="38">
        <f>[7]Input!E196</f>
        <v>0</v>
      </c>
      <c r="F196" s="38">
        <f>[7]Input!F196</f>
        <v>7.3509153840814614</v>
      </c>
      <c r="G196" s="38">
        <f>[7]Input!G196</f>
        <v>7.3509153840814614</v>
      </c>
      <c r="H196" s="38">
        <f>[7]Input!H196</f>
        <v>0</v>
      </c>
      <c r="I196" s="38">
        <f>[7]Input!I196</f>
        <v>0</v>
      </c>
      <c r="J196" s="38">
        <f>[7]Input!J196</f>
        <v>0</v>
      </c>
      <c r="K196" s="38">
        <f>[7]Input!K196</f>
        <v>0</v>
      </c>
      <c r="L196" s="38">
        <f>[7]Input!L196</f>
        <v>0</v>
      </c>
    </row>
    <row r="197" spans="1:12" hidden="1">
      <c r="A197" s="38">
        <f>[7]Input!A197</f>
        <v>195</v>
      </c>
      <c r="B197" s="38" t="str">
        <f>[7]Input!B197</f>
        <v>IND_OTH_OTH_NGA_NEW</v>
      </c>
      <c r="C197" s="38" t="str">
        <f>[7]Input!C197</f>
        <v>IND_NGA</v>
      </c>
      <c r="D197" s="38">
        <f>[7]Input!D197</f>
        <v>58.859908440452912</v>
      </c>
      <c r="E197" s="38">
        <f>[7]Input!E197</f>
        <v>76.08511717684857</v>
      </c>
      <c r="F197" s="38">
        <f>[7]Input!F197</f>
        <v>86.842746760348732</v>
      </c>
      <c r="G197" s="38">
        <f>[7]Input!G197</f>
        <v>106.5822182677483</v>
      </c>
      <c r="H197" s="38">
        <f>[7]Input!H197</f>
        <v>0</v>
      </c>
      <c r="I197" s="38">
        <f>[7]Input!I197</f>
        <v>0</v>
      </c>
      <c r="J197" s="38">
        <f>[7]Input!J197</f>
        <v>0</v>
      </c>
      <c r="K197" s="38">
        <f>[7]Input!K197</f>
        <v>0</v>
      </c>
      <c r="L197" s="38">
        <f>[7]Input!L197</f>
        <v>0</v>
      </c>
    </row>
    <row r="198" spans="1:12" hidden="1">
      <c r="A198" s="38">
        <f>[7]Input!A198</f>
        <v>196</v>
      </c>
      <c r="B198" s="38" t="str">
        <f>[7]Input!B198</f>
        <v>IND_OTH_OTH_ELC_NEW</v>
      </c>
      <c r="C198" s="38" t="str">
        <f>[7]Input!C198</f>
        <v>IND_OTH_ELC</v>
      </c>
      <c r="D198" s="38">
        <f>[7]Input!D198</f>
        <v>91.205834366378809</v>
      </c>
      <c r="E198" s="38">
        <f>[7]Input!E198</f>
        <v>103.0400554484535</v>
      </c>
      <c r="F198" s="38">
        <f>[7]Input!F198</f>
        <v>108.4066973776326</v>
      </c>
      <c r="G198" s="38">
        <f>[7]Input!G198</f>
        <v>122.7551812307113</v>
      </c>
      <c r="H198" s="38">
        <f>[7]Input!H198</f>
        <v>243.3055919280574</v>
      </c>
      <c r="I198" s="38">
        <f>[7]Input!I198</f>
        <v>246.15145851369849</v>
      </c>
      <c r="J198" s="38">
        <f>[7]Input!J198</f>
        <v>280.65232088967292</v>
      </c>
      <c r="K198" s="38">
        <f>[7]Input!K198</f>
        <v>283.65524151264128</v>
      </c>
      <c r="L198" s="38">
        <f>[7]Input!L198</f>
        <v>281.20592383038928</v>
      </c>
    </row>
    <row r="199" spans="1:12" hidden="1">
      <c r="A199" s="38">
        <f>[7]Input!A199</f>
        <v>197</v>
      </c>
      <c r="B199" s="38" t="str">
        <f>[7]Input!B199</f>
        <v>IND_OTH_OTH_GEO_NEW</v>
      </c>
      <c r="C199" s="38" t="str">
        <f>[7]Input!C199</f>
        <v>IND_GEO</v>
      </c>
      <c r="D199" s="38">
        <f>[7]Input!D199</f>
        <v>0.21585416666666671</v>
      </c>
      <c r="E199" s="38">
        <f>[7]Input!E199</f>
        <v>31.212056228579581</v>
      </c>
      <c r="F199" s="38">
        <f>[7]Input!F199</f>
        <v>0</v>
      </c>
      <c r="G199" s="38">
        <f>[7]Input!G199</f>
        <v>31.180564023920041</v>
      </c>
      <c r="H199" s="38">
        <f>[7]Input!H199</f>
        <v>0</v>
      </c>
      <c r="I199" s="38">
        <f>[7]Input!I199</f>
        <v>30.996202061912911</v>
      </c>
      <c r="J199" s="38">
        <f>[7]Input!J199</f>
        <v>0</v>
      </c>
      <c r="K199" s="38">
        <f>[7]Input!K199</f>
        <v>0</v>
      </c>
      <c r="L199" s="38">
        <f>[7]Input!L199</f>
        <v>0</v>
      </c>
    </row>
    <row r="200" spans="1:12" hidden="1">
      <c r="A200" s="38">
        <f>[7]Input!A200</f>
        <v>198</v>
      </c>
      <c r="B200" s="38" t="str">
        <f>[7]Input!B200</f>
        <v>IND_OTH_OTH_LPG_NEW</v>
      </c>
      <c r="C200" s="38" t="str">
        <f>[7]Input!C200</f>
        <v>IND_LPG</v>
      </c>
      <c r="D200" s="38">
        <f>[7]Input!D200</f>
        <v>32.276237586096457</v>
      </c>
      <c r="E200" s="38">
        <f>[7]Input!E200</f>
        <v>15.87417801722038</v>
      </c>
      <c r="F200" s="38">
        <f>[7]Input!F200</f>
        <v>26.842508864853979</v>
      </c>
      <c r="G200" s="38">
        <f>[7]Input!G200</f>
        <v>0</v>
      </c>
      <c r="H200" s="38">
        <f>[7]Input!H200</f>
        <v>0</v>
      </c>
      <c r="I200" s="38">
        <f>[7]Input!I200</f>
        <v>0</v>
      </c>
      <c r="J200" s="38">
        <f>[7]Input!J200</f>
        <v>0</v>
      </c>
      <c r="K200" s="38">
        <f>[7]Input!K200</f>
        <v>0</v>
      </c>
      <c r="L200" s="38">
        <f>[7]Input!L200</f>
        <v>0</v>
      </c>
    </row>
    <row r="201" spans="1:12" hidden="1">
      <c r="A201" s="38">
        <f>[7]Input!A201</f>
        <v>199</v>
      </c>
      <c r="B201" s="38" t="str">
        <f>[7]Input!B201</f>
        <v>IND_OTH_OTH_BIO_NEW</v>
      </c>
      <c r="C201" s="38" t="str">
        <f>[7]Input!C201</f>
        <v>IND_BIO</v>
      </c>
      <c r="D201" s="38">
        <f>[7]Input!D201</f>
        <v>18.741494240378682</v>
      </c>
      <c r="E201" s="38">
        <f>[7]Input!E201</f>
        <v>26.431989257570681</v>
      </c>
      <c r="F201" s="38">
        <f>[7]Input!F201</f>
        <v>31.535452613604502</v>
      </c>
      <c r="G201" s="38">
        <f>[7]Input!G201</f>
        <v>31.535452613604502</v>
      </c>
      <c r="H201" s="38">
        <f>[7]Input!H201</f>
        <v>0</v>
      </c>
      <c r="I201" s="38">
        <f>[7]Input!I201</f>
        <v>0</v>
      </c>
      <c r="J201" s="38">
        <f>[7]Input!J201</f>
        <v>0</v>
      </c>
      <c r="K201" s="38">
        <f>[7]Input!K201</f>
        <v>0</v>
      </c>
      <c r="L201" s="38">
        <f>[7]Input!L201</f>
        <v>0</v>
      </c>
    </row>
    <row r="202" spans="1:12" hidden="1">
      <c r="A202" s="38">
        <f>[7]Input!A202</f>
        <v>200</v>
      </c>
      <c r="B202" s="38" t="str">
        <f>[7]Input!B202</f>
        <v>IND_OTH_EC_ELC_NEW</v>
      </c>
      <c r="C202" s="38" t="str">
        <f>[7]Input!C202</f>
        <v>IND_OTH_ELC</v>
      </c>
      <c r="D202" s="38">
        <f>[7]Input!D202</f>
        <v>181.41916909803919</v>
      </c>
      <c r="E202" s="38">
        <f>[7]Input!E202</f>
        <v>220.6045509075029</v>
      </c>
      <c r="F202" s="38">
        <f>[7]Input!F202</f>
        <v>243.05420171815271</v>
      </c>
      <c r="G202" s="38">
        <f>[7]Input!G202</f>
        <v>290.66342096718017</v>
      </c>
      <c r="H202" s="38">
        <f>[7]Input!H202</f>
        <v>323.46266039122719</v>
      </c>
      <c r="I202" s="38">
        <f>[7]Input!I202</f>
        <v>356.90042075565191</v>
      </c>
      <c r="J202" s="38">
        <f>[7]Input!J202</f>
        <v>381.69821870313621</v>
      </c>
      <c r="K202" s="38">
        <f>[7]Input!K202</f>
        <v>384.05408122784058</v>
      </c>
      <c r="L202" s="38">
        <f>[7]Input!L202</f>
        <v>383.27499196861851</v>
      </c>
    </row>
    <row r="203" spans="1:12" hidden="1">
      <c r="A203" s="38">
        <f>[7]Input!A203</f>
        <v>0</v>
      </c>
      <c r="B203" s="38">
        <f>[7]Input!B203</f>
        <v>0</v>
      </c>
      <c r="C203" s="38">
        <f>[7]Input!C203</f>
        <v>0</v>
      </c>
      <c r="D203" s="38">
        <f>[7]Input!D203</f>
        <v>0</v>
      </c>
      <c r="E203" s="38">
        <f>[7]Input!E203</f>
        <v>0</v>
      </c>
      <c r="F203" s="38">
        <f>[7]Input!F203</f>
        <v>0</v>
      </c>
      <c r="G203" s="38">
        <f>[7]Input!G203</f>
        <v>0</v>
      </c>
      <c r="H203" s="38">
        <f>[7]Input!H203</f>
        <v>0</v>
      </c>
      <c r="I203" s="38">
        <f>[7]Input!I203</f>
        <v>0</v>
      </c>
      <c r="J203" s="38">
        <f>[7]Input!J203</f>
        <v>0</v>
      </c>
      <c r="K203" s="38">
        <f>[7]Input!K203</f>
        <v>0</v>
      </c>
      <c r="L203" s="38">
        <f>[7]Input!L203</f>
        <v>0</v>
      </c>
    </row>
    <row r="204" spans="1:12" hidden="1">
      <c r="A204" s="38">
        <f>[7]Input!A204</f>
        <v>0</v>
      </c>
      <c r="B204" s="38">
        <f>[7]Input!B204</f>
        <v>0</v>
      </c>
      <c r="C204" s="38">
        <f>[7]Input!C204</f>
        <v>0</v>
      </c>
      <c r="D204" s="38">
        <f>[7]Input!D204</f>
        <v>0</v>
      </c>
      <c r="E204" s="38">
        <f>[7]Input!E204</f>
        <v>0</v>
      </c>
      <c r="F204" s="38">
        <f>[7]Input!F204</f>
        <v>0</v>
      </c>
      <c r="G204" s="38">
        <f>[7]Input!G204</f>
        <v>0</v>
      </c>
      <c r="H204" s="38">
        <f>[7]Input!H204</f>
        <v>0</v>
      </c>
      <c r="I204" s="38">
        <f>[7]Input!I204</f>
        <v>0</v>
      </c>
      <c r="J204" s="38">
        <f>[7]Input!J204</f>
        <v>0</v>
      </c>
      <c r="K204" s="38">
        <f>[7]Input!K204</f>
        <v>0</v>
      </c>
      <c r="L204" s="38">
        <f>[7]Input!L204</f>
        <v>0</v>
      </c>
    </row>
    <row r="205" spans="1:12" hidden="1">
      <c r="A205" s="38">
        <f>[7]Input!A205</f>
        <v>0</v>
      </c>
      <c r="B205" s="38">
        <f>[7]Input!B205</f>
        <v>0</v>
      </c>
      <c r="C205" s="38">
        <f>[7]Input!C205</f>
        <v>0</v>
      </c>
      <c r="D205" s="38">
        <f>[7]Input!D205</f>
        <v>0</v>
      </c>
      <c r="E205" s="38">
        <f>[7]Input!E205</f>
        <v>0</v>
      </c>
      <c r="F205" s="38">
        <f>[7]Input!F205</f>
        <v>0</v>
      </c>
      <c r="G205" s="38">
        <f>[7]Input!G205</f>
        <v>0</v>
      </c>
      <c r="H205" s="38">
        <f>[7]Input!H205</f>
        <v>0</v>
      </c>
      <c r="I205" s="38">
        <f>[7]Input!I205</f>
        <v>0</v>
      </c>
      <c r="J205" s="38">
        <f>[7]Input!J205</f>
        <v>0</v>
      </c>
      <c r="K205" s="38">
        <f>[7]Input!K205</f>
        <v>0</v>
      </c>
      <c r="L205" s="38">
        <f>[7]Input!L205</f>
        <v>0</v>
      </c>
    </row>
    <row r="206" spans="1:12" hidden="1">
      <c r="A206" s="38">
        <f>[7]Input!A206</f>
        <v>0</v>
      </c>
      <c r="B206" s="38">
        <f>[7]Input!B206</f>
        <v>0</v>
      </c>
      <c r="C206" s="38">
        <f>[7]Input!C206</f>
        <v>0</v>
      </c>
      <c r="D206" s="38">
        <f>[7]Input!D206</f>
        <v>0</v>
      </c>
      <c r="E206" s="38">
        <f>[7]Input!E206</f>
        <v>0</v>
      </c>
      <c r="F206" s="38">
        <f>[7]Input!F206</f>
        <v>0</v>
      </c>
      <c r="G206" s="38">
        <f>[7]Input!G206</f>
        <v>0</v>
      </c>
      <c r="H206" s="38">
        <f>[7]Input!H206</f>
        <v>0</v>
      </c>
      <c r="I206" s="38">
        <f>[7]Input!I206</f>
        <v>0</v>
      </c>
      <c r="J206" s="38">
        <f>[7]Input!J206</f>
        <v>0</v>
      </c>
      <c r="K206" s="38">
        <f>[7]Input!K206</f>
        <v>0</v>
      </c>
      <c r="L206" s="38">
        <f>[7]Input!L206</f>
        <v>0</v>
      </c>
    </row>
    <row r="207" spans="1:12" hidden="1">
      <c r="A207" s="38">
        <f>[7]Input!A207</f>
        <v>0</v>
      </c>
      <c r="B207" s="38">
        <f>[7]Input!B207</f>
        <v>0</v>
      </c>
      <c r="C207" s="38">
        <f>[7]Input!C207</f>
        <v>0</v>
      </c>
      <c r="D207" s="38">
        <f>[7]Input!D207</f>
        <v>0</v>
      </c>
      <c r="E207" s="38">
        <f>[7]Input!E207</f>
        <v>0</v>
      </c>
      <c r="F207" s="38">
        <f>[7]Input!F207</f>
        <v>0</v>
      </c>
      <c r="G207" s="38">
        <f>[7]Input!G207</f>
        <v>0</v>
      </c>
      <c r="H207" s="38">
        <f>[7]Input!H207</f>
        <v>0</v>
      </c>
      <c r="I207" s="38">
        <f>[7]Input!I207</f>
        <v>0</v>
      </c>
      <c r="J207" s="38">
        <f>[7]Input!J207</f>
        <v>0</v>
      </c>
      <c r="K207" s="38">
        <f>[7]Input!K207</f>
        <v>0</v>
      </c>
      <c r="L207" s="38">
        <f>[7]Input!L207</f>
        <v>0</v>
      </c>
    </row>
    <row r="208" spans="1:12" hidden="1">
      <c r="A208" s="38">
        <f>[7]Input!A208</f>
        <v>0</v>
      </c>
      <c r="B208" s="38">
        <f>[7]Input!B208</f>
        <v>0</v>
      </c>
      <c r="C208" s="38">
        <f>[7]Input!C208</f>
        <v>0</v>
      </c>
      <c r="D208" s="38">
        <f>[7]Input!D208</f>
        <v>0</v>
      </c>
      <c r="E208" s="38">
        <f>[7]Input!E208</f>
        <v>0</v>
      </c>
      <c r="F208" s="38">
        <f>[7]Input!F208</f>
        <v>0</v>
      </c>
      <c r="G208" s="38">
        <f>[7]Input!G208</f>
        <v>0</v>
      </c>
      <c r="H208" s="38">
        <f>[7]Input!H208</f>
        <v>0</v>
      </c>
      <c r="I208" s="38">
        <f>[7]Input!I208</f>
        <v>0</v>
      </c>
      <c r="J208" s="38">
        <f>[7]Input!J208</f>
        <v>0</v>
      </c>
      <c r="K208" s="38">
        <f>[7]Input!K208</f>
        <v>0</v>
      </c>
      <c r="L208" s="38">
        <f>[7]Input!L208</f>
        <v>0</v>
      </c>
    </row>
    <row r="209" spans="1:12" hidden="1">
      <c r="A209" s="38">
        <f>[7]Input!A209</f>
        <v>0</v>
      </c>
      <c r="B209" s="38">
        <f>[7]Input!B209</f>
        <v>0</v>
      </c>
      <c r="C209" s="38">
        <f>[7]Input!C209</f>
        <v>0</v>
      </c>
      <c r="D209" s="38">
        <f>[7]Input!D209</f>
        <v>0</v>
      </c>
      <c r="E209" s="38">
        <f>[7]Input!E209</f>
        <v>0</v>
      </c>
      <c r="F209" s="38">
        <f>[7]Input!F209</f>
        <v>0</v>
      </c>
      <c r="G209" s="38">
        <f>[7]Input!G209</f>
        <v>0</v>
      </c>
      <c r="H209" s="38">
        <f>[7]Input!H209</f>
        <v>0</v>
      </c>
      <c r="I209" s="38">
        <f>[7]Input!I209</f>
        <v>0</v>
      </c>
      <c r="J209" s="38">
        <f>[7]Input!J209</f>
        <v>0</v>
      </c>
      <c r="K209" s="38">
        <f>[7]Input!K209</f>
        <v>0</v>
      </c>
      <c r="L209" s="38">
        <f>[7]Input!L209</f>
        <v>0</v>
      </c>
    </row>
    <row r="210" spans="1:12" hidden="1">
      <c r="A210" s="38">
        <f>[7]Input!A210</f>
        <v>0</v>
      </c>
      <c r="B210" s="38">
        <f>[7]Input!B210</f>
        <v>0</v>
      </c>
      <c r="C210" s="38">
        <f>[7]Input!C210</f>
        <v>0</v>
      </c>
      <c r="D210" s="38">
        <f>[7]Input!D210</f>
        <v>0</v>
      </c>
      <c r="E210" s="38">
        <f>[7]Input!E210</f>
        <v>0</v>
      </c>
      <c r="F210" s="38">
        <f>[7]Input!F210</f>
        <v>0</v>
      </c>
      <c r="G210" s="38">
        <f>[7]Input!G210</f>
        <v>0</v>
      </c>
      <c r="H210" s="38">
        <f>[7]Input!H210</f>
        <v>0</v>
      </c>
      <c r="I210" s="38">
        <f>[7]Input!I210</f>
        <v>0</v>
      </c>
      <c r="J210" s="38">
        <f>[7]Input!J210</f>
        <v>0</v>
      </c>
      <c r="K210" s="38">
        <f>[7]Input!K210</f>
        <v>0</v>
      </c>
      <c r="L210" s="38">
        <f>[7]Input!L210</f>
        <v>0</v>
      </c>
    </row>
    <row r="211" spans="1:12" hidden="1">
      <c r="A211" s="38">
        <f>[7]Input!A211</f>
        <v>0</v>
      </c>
      <c r="B211" s="38">
        <f>[7]Input!B211</f>
        <v>0</v>
      </c>
      <c r="C211" s="38">
        <f>[7]Input!C211</f>
        <v>0</v>
      </c>
      <c r="D211" s="38">
        <f>[7]Input!D211</f>
        <v>0</v>
      </c>
      <c r="E211" s="38">
        <f>[7]Input!E211</f>
        <v>0</v>
      </c>
      <c r="F211" s="38">
        <f>[7]Input!F211</f>
        <v>0</v>
      </c>
      <c r="G211" s="38">
        <f>[7]Input!G211</f>
        <v>0</v>
      </c>
      <c r="H211" s="38">
        <f>[7]Input!H211</f>
        <v>0</v>
      </c>
      <c r="I211" s="38">
        <f>[7]Input!I211</f>
        <v>0</v>
      </c>
      <c r="J211" s="38">
        <f>[7]Input!J211</f>
        <v>0</v>
      </c>
      <c r="K211" s="38">
        <f>[7]Input!K211</f>
        <v>0</v>
      </c>
      <c r="L211" s="38">
        <f>[7]Input!L211</f>
        <v>0</v>
      </c>
    </row>
    <row r="212" spans="1:12" hidden="1">
      <c r="A212" s="38">
        <f>[7]Input!A212</f>
        <v>0</v>
      </c>
      <c r="B212" s="38">
        <f>[7]Input!B212</f>
        <v>0</v>
      </c>
      <c r="C212" s="38">
        <f>[7]Input!C212</f>
        <v>0</v>
      </c>
      <c r="D212" s="38">
        <f>[7]Input!D212</f>
        <v>0</v>
      </c>
      <c r="E212" s="38">
        <f>[7]Input!E212</f>
        <v>0</v>
      </c>
      <c r="F212" s="38">
        <f>[7]Input!F212</f>
        <v>0</v>
      </c>
      <c r="G212" s="38">
        <f>[7]Input!G212</f>
        <v>0</v>
      </c>
      <c r="H212" s="38">
        <f>[7]Input!H212</f>
        <v>0</v>
      </c>
      <c r="I212" s="38">
        <f>[7]Input!I212</f>
        <v>0</v>
      </c>
      <c r="J212" s="38">
        <f>[7]Input!J212</f>
        <v>0</v>
      </c>
      <c r="K212" s="38">
        <f>[7]Input!K212</f>
        <v>0</v>
      </c>
      <c r="L212" s="38">
        <f>[7]Input!L212</f>
        <v>0</v>
      </c>
    </row>
    <row r="213" spans="1:12" hidden="1">
      <c r="A213" s="38">
        <f>[7]Input!A213</f>
        <v>0</v>
      </c>
      <c r="B213" s="38">
        <f>[7]Input!B213</f>
        <v>0</v>
      </c>
      <c r="C213" s="38">
        <f>[7]Input!C213</f>
        <v>0</v>
      </c>
      <c r="D213" s="38">
        <f>[7]Input!D213</f>
        <v>0</v>
      </c>
      <c r="E213" s="38">
        <f>[7]Input!E213</f>
        <v>0</v>
      </c>
      <c r="F213" s="38">
        <f>[7]Input!F213</f>
        <v>0</v>
      </c>
      <c r="G213" s="38">
        <f>[7]Input!G213</f>
        <v>0</v>
      </c>
      <c r="H213" s="38">
        <f>[7]Input!H213</f>
        <v>0</v>
      </c>
      <c r="I213" s="38">
        <f>[7]Input!I213</f>
        <v>0</v>
      </c>
      <c r="J213" s="38">
        <f>[7]Input!J213</f>
        <v>0</v>
      </c>
      <c r="K213" s="38">
        <f>[7]Input!K213</f>
        <v>0</v>
      </c>
      <c r="L213" s="38">
        <f>[7]Input!L213</f>
        <v>0</v>
      </c>
    </row>
    <row r="214" spans="1:12" hidden="1">
      <c r="A214" s="38">
        <f>[7]Input!A214</f>
        <v>0</v>
      </c>
      <c r="B214" s="38">
        <f>[7]Input!B214</f>
        <v>0</v>
      </c>
      <c r="C214" s="38">
        <f>[7]Input!C214</f>
        <v>0</v>
      </c>
      <c r="D214" s="38">
        <f>[7]Input!D214</f>
        <v>0</v>
      </c>
      <c r="E214" s="38">
        <f>[7]Input!E214</f>
        <v>0</v>
      </c>
      <c r="F214" s="38">
        <f>[7]Input!F214</f>
        <v>0</v>
      </c>
      <c r="G214" s="38">
        <f>[7]Input!G214</f>
        <v>0</v>
      </c>
      <c r="H214" s="38">
        <f>[7]Input!H214</f>
        <v>0</v>
      </c>
      <c r="I214" s="38">
        <f>[7]Input!I214</f>
        <v>0</v>
      </c>
      <c r="J214" s="38">
        <f>[7]Input!J214</f>
        <v>0</v>
      </c>
      <c r="K214" s="38">
        <f>[7]Input!K214</f>
        <v>0</v>
      </c>
      <c r="L214" s="38">
        <f>[7]Input!L214</f>
        <v>0</v>
      </c>
    </row>
    <row r="215" spans="1:12" hidden="1">
      <c r="A215" s="38">
        <f>[7]Input!A215</f>
        <v>0</v>
      </c>
      <c r="B215" s="38">
        <f>[7]Input!B215</f>
        <v>0</v>
      </c>
      <c r="C215" s="38">
        <f>[7]Input!C215</f>
        <v>0</v>
      </c>
      <c r="D215" s="38">
        <f>[7]Input!D215</f>
        <v>0</v>
      </c>
      <c r="E215" s="38">
        <f>[7]Input!E215</f>
        <v>0</v>
      </c>
      <c r="F215" s="38">
        <f>[7]Input!F215</f>
        <v>0</v>
      </c>
      <c r="G215" s="38">
        <f>[7]Input!G215</f>
        <v>0</v>
      </c>
      <c r="H215" s="38">
        <f>[7]Input!H215</f>
        <v>0</v>
      </c>
      <c r="I215" s="38">
        <f>[7]Input!I215</f>
        <v>0</v>
      </c>
      <c r="J215" s="38">
        <f>[7]Input!J215</f>
        <v>0</v>
      </c>
      <c r="K215" s="38">
        <f>[7]Input!K215</f>
        <v>0</v>
      </c>
      <c r="L215" s="38">
        <f>[7]Input!L215</f>
        <v>0</v>
      </c>
    </row>
    <row r="216" spans="1:12" hidden="1">
      <c r="A216" s="38">
        <f>[7]Input!A216</f>
        <v>0</v>
      </c>
      <c r="B216" s="38">
        <f>[7]Input!B216</f>
        <v>0</v>
      </c>
      <c r="C216" s="38">
        <f>[7]Input!C216</f>
        <v>0</v>
      </c>
      <c r="D216" s="38">
        <f>[7]Input!D216</f>
        <v>0</v>
      </c>
      <c r="E216" s="38">
        <f>[7]Input!E216</f>
        <v>0</v>
      </c>
      <c r="F216" s="38">
        <f>[7]Input!F216</f>
        <v>0</v>
      </c>
      <c r="G216" s="38">
        <f>[7]Input!G216</f>
        <v>0</v>
      </c>
      <c r="H216" s="38">
        <f>[7]Input!H216</f>
        <v>0</v>
      </c>
      <c r="I216" s="38">
        <f>[7]Input!I216</f>
        <v>0</v>
      </c>
      <c r="J216" s="38">
        <f>[7]Input!J216</f>
        <v>0</v>
      </c>
      <c r="K216" s="38">
        <f>[7]Input!K216</f>
        <v>0</v>
      </c>
      <c r="L216" s="38">
        <f>[7]Input!L216</f>
        <v>0</v>
      </c>
    </row>
    <row r="217" spans="1:12" hidden="1">
      <c r="A217" s="38">
        <f>[7]Input!A217</f>
        <v>0</v>
      </c>
      <c r="B217" s="38">
        <f>[7]Input!B217</f>
        <v>0</v>
      </c>
      <c r="C217" s="38">
        <f>[7]Input!C217</f>
        <v>0</v>
      </c>
      <c r="D217" s="38">
        <f>[7]Input!D217</f>
        <v>0</v>
      </c>
      <c r="E217" s="38">
        <f>[7]Input!E217</f>
        <v>0</v>
      </c>
      <c r="F217" s="38">
        <f>[7]Input!F217</f>
        <v>0</v>
      </c>
      <c r="G217" s="38">
        <f>[7]Input!G217</f>
        <v>0</v>
      </c>
      <c r="H217" s="38">
        <f>[7]Input!H217</f>
        <v>0</v>
      </c>
      <c r="I217" s="38">
        <f>[7]Input!I217</f>
        <v>0</v>
      </c>
      <c r="J217" s="38">
        <f>[7]Input!J217</f>
        <v>0</v>
      </c>
      <c r="K217" s="38">
        <f>[7]Input!K217</f>
        <v>0</v>
      </c>
      <c r="L217" s="38">
        <f>[7]Input!L217</f>
        <v>0</v>
      </c>
    </row>
    <row r="218" spans="1:12" hidden="1">
      <c r="A218" s="38">
        <f>[7]Input!A218</f>
        <v>0</v>
      </c>
      <c r="B218" s="38">
        <f>[7]Input!B218</f>
        <v>0</v>
      </c>
      <c r="C218" s="38">
        <f>[7]Input!C218</f>
        <v>0</v>
      </c>
      <c r="D218" s="38">
        <f>[7]Input!D218</f>
        <v>0</v>
      </c>
      <c r="E218" s="38">
        <f>[7]Input!E218</f>
        <v>0</v>
      </c>
      <c r="F218" s="38">
        <f>[7]Input!F218</f>
        <v>0</v>
      </c>
      <c r="G218" s="38">
        <f>[7]Input!G218</f>
        <v>0</v>
      </c>
      <c r="H218" s="38">
        <f>[7]Input!H218</f>
        <v>0</v>
      </c>
      <c r="I218" s="38">
        <f>[7]Input!I218</f>
        <v>0</v>
      </c>
      <c r="J218" s="38">
        <f>[7]Input!J218</f>
        <v>0</v>
      </c>
      <c r="K218" s="38">
        <f>[7]Input!K218</f>
        <v>0</v>
      </c>
      <c r="L218" s="38">
        <f>[7]Input!L218</f>
        <v>0</v>
      </c>
    </row>
    <row r="219" spans="1:12" hidden="1">
      <c r="A219" s="38">
        <f>[7]Input!A219</f>
        <v>0</v>
      </c>
      <c r="B219" s="38">
        <f>[7]Input!B219</f>
        <v>0</v>
      </c>
      <c r="C219" s="38">
        <f>[7]Input!C219</f>
        <v>0</v>
      </c>
      <c r="D219" s="38">
        <f>[7]Input!D219</f>
        <v>0</v>
      </c>
      <c r="E219" s="38">
        <f>[7]Input!E219</f>
        <v>0</v>
      </c>
      <c r="F219" s="38">
        <f>[7]Input!F219</f>
        <v>0</v>
      </c>
      <c r="G219" s="38">
        <f>[7]Input!G219</f>
        <v>0</v>
      </c>
      <c r="H219" s="38">
        <f>[7]Input!H219</f>
        <v>0</v>
      </c>
      <c r="I219" s="38">
        <f>[7]Input!I219</f>
        <v>0</v>
      </c>
      <c r="J219" s="38">
        <f>[7]Input!J219</f>
        <v>0</v>
      </c>
      <c r="K219" s="38">
        <f>[7]Input!K219</f>
        <v>0</v>
      </c>
      <c r="L219" s="38">
        <f>[7]Input!L219</f>
        <v>0</v>
      </c>
    </row>
    <row r="220" spans="1:12" hidden="1">
      <c r="A220" s="38">
        <f>[7]Input!A220</f>
        <v>0</v>
      </c>
      <c r="B220" s="38">
        <f>[7]Input!B220</f>
        <v>0</v>
      </c>
      <c r="C220" s="38">
        <f>[7]Input!C220</f>
        <v>0</v>
      </c>
      <c r="D220" s="38">
        <f>[7]Input!D220</f>
        <v>0</v>
      </c>
      <c r="E220" s="38">
        <f>[7]Input!E220</f>
        <v>0</v>
      </c>
      <c r="F220" s="38">
        <f>[7]Input!F220</f>
        <v>0</v>
      </c>
      <c r="G220" s="38">
        <f>[7]Input!G220</f>
        <v>0</v>
      </c>
      <c r="H220" s="38">
        <f>[7]Input!H220</f>
        <v>0</v>
      </c>
      <c r="I220" s="38">
        <f>[7]Input!I220</f>
        <v>0</v>
      </c>
      <c r="J220" s="38">
        <f>[7]Input!J220</f>
        <v>0</v>
      </c>
      <c r="K220" s="38">
        <f>[7]Input!K220</f>
        <v>0</v>
      </c>
      <c r="L220" s="38">
        <f>[7]Input!L220</f>
        <v>0</v>
      </c>
    </row>
    <row r="221" spans="1:12" hidden="1">
      <c r="A221" s="38">
        <f>[7]Input!A221</f>
        <v>0</v>
      </c>
      <c r="B221" s="38">
        <f>[7]Input!B221</f>
        <v>0</v>
      </c>
      <c r="C221" s="38">
        <f>[7]Input!C221</f>
        <v>0</v>
      </c>
      <c r="D221" s="38">
        <f>[7]Input!D221</f>
        <v>0</v>
      </c>
      <c r="E221" s="38">
        <f>[7]Input!E221</f>
        <v>0</v>
      </c>
      <c r="F221" s="38">
        <f>[7]Input!F221</f>
        <v>0</v>
      </c>
      <c r="G221" s="38">
        <f>[7]Input!G221</f>
        <v>0</v>
      </c>
      <c r="H221" s="38">
        <f>[7]Input!H221</f>
        <v>0</v>
      </c>
      <c r="I221" s="38">
        <f>[7]Input!I221</f>
        <v>0</v>
      </c>
      <c r="J221" s="38">
        <f>[7]Input!J221</f>
        <v>0</v>
      </c>
      <c r="K221" s="38">
        <f>[7]Input!K221</f>
        <v>0</v>
      </c>
      <c r="L221" s="38">
        <f>[7]Input!L221</f>
        <v>0</v>
      </c>
    </row>
    <row r="222" spans="1:12" hidden="1">
      <c r="A222" s="38">
        <f>[7]Input!A222</f>
        <v>0</v>
      </c>
      <c r="B222" s="38">
        <f>[7]Input!B222</f>
        <v>0</v>
      </c>
      <c r="C222" s="38">
        <f>[7]Input!C222</f>
        <v>0</v>
      </c>
      <c r="D222" s="38">
        <f>[7]Input!D222</f>
        <v>0</v>
      </c>
      <c r="E222" s="38">
        <f>[7]Input!E222</f>
        <v>0</v>
      </c>
      <c r="F222" s="38">
        <f>[7]Input!F222</f>
        <v>0</v>
      </c>
      <c r="G222" s="38">
        <f>[7]Input!G222</f>
        <v>0</v>
      </c>
      <c r="H222" s="38">
        <f>[7]Input!H222</f>
        <v>0</v>
      </c>
      <c r="I222" s="38">
        <f>[7]Input!I222</f>
        <v>0</v>
      </c>
      <c r="J222" s="38">
        <f>[7]Input!J222</f>
        <v>0</v>
      </c>
      <c r="K222" s="38">
        <f>[7]Input!K222</f>
        <v>0</v>
      </c>
      <c r="L222" s="38">
        <f>[7]Input!L222</f>
        <v>0</v>
      </c>
    </row>
    <row r="223" spans="1:12" hidden="1">
      <c r="A223" s="38">
        <f>[7]Input!A223</f>
        <v>0</v>
      </c>
      <c r="B223" s="38">
        <f>[7]Input!B223</f>
        <v>0</v>
      </c>
      <c r="C223" s="38">
        <f>[7]Input!C223</f>
        <v>0</v>
      </c>
      <c r="D223" s="38">
        <f>[7]Input!D223</f>
        <v>0</v>
      </c>
      <c r="E223" s="38">
        <f>[7]Input!E223</f>
        <v>0</v>
      </c>
      <c r="F223" s="38">
        <f>[7]Input!F223</f>
        <v>0</v>
      </c>
      <c r="G223" s="38">
        <f>[7]Input!G223</f>
        <v>0</v>
      </c>
      <c r="H223" s="38">
        <f>[7]Input!H223</f>
        <v>0</v>
      </c>
      <c r="I223" s="38">
        <f>[7]Input!I223</f>
        <v>0</v>
      </c>
      <c r="J223" s="38">
        <f>[7]Input!J223</f>
        <v>0</v>
      </c>
      <c r="K223" s="38">
        <f>[7]Input!K223</f>
        <v>0</v>
      </c>
      <c r="L223" s="38">
        <f>[7]Input!L223</f>
        <v>0</v>
      </c>
    </row>
    <row r="224" spans="1:12" hidden="1">
      <c r="A224" s="38">
        <f>[7]Input!A224</f>
        <v>0</v>
      </c>
      <c r="B224" s="38">
        <f>[7]Input!B224</f>
        <v>0</v>
      </c>
      <c r="C224" s="38">
        <f>[7]Input!C224</f>
        <v>0</v>
      </c>
      <c r="D224" s="38">
        <f>[7]Input!D224</f>
        <v>0</v>
      </c>
      <c r="E224" s="38">
        <f>[7]Input!E224</f>
        <v>0</v>
      </c>
      <c r="F224" s="38">
        <f>[7]Input!F224</f>
        <v>0</v>
      </c>
      <c r="G224" s="38">
        <f>[7]Input!G224</f>
        <v>0</v>
      </c>
      <c r="H224" s="38">
        <f>[7]Input!H224</f>
        <v>0</v>
      </c>
      <c r="I224" s="38">
        <f>[7]Input!I224</f>
        <v>0</v>
      </c>
      <c r="J224" s="38">
        <f>[7]Input!J224</f>
        <v>0</v>
      </c>
      <c r="K224" s="38">
        <f>[7]Input!K224</f>
        <v>0</v>
      </c>
      <c r="L224" s="38">
        <f>[7]Input!L224</f>
        <v>0</v>
      </c>
    </row>
    <row r="225" spans="1:12" hidden="1">
      <c r="A225" s="38">
        <f>[7]Input!A225</f>
        <v>0</v>
      </c>
      <c r="B225" s="38">
        <f>[7]Input!B225</f>
        <v>0</v>
      </c>
      <c r="C225" s="38">
        <f>[7]Input!C225</f>
        <v>0</v>
      </c>
      <c r="D225" s="38">
        <f>[7]Input!D225</f>
        <v>0</v>
      </c>
      <c r="E225" s="38">
        <f>[7]Input!E225</f>
        <v>0</v>
      </c>
      <c r="F225" s="38">
        <f>[7]Input!F225</f>
        <v>0</v>
      </c>
      <c r="G225" s="38">
        <f>[7]Input!G225</f>
        <v>0</v>
      </c>
      <c r="H225" s="38">
        <f>[7]Input!H225</f>
        <v>0</v>
      </c>
      <c r="I225" s="38">
        <f>[7]Input!I225</f>
        <v>0</v>
      </c>
      <c r="J225" s="38">
        <f>[7]Input!J225</f>
        <v>0</v>
      </c>
      <c r="K225" s="38">
        <f>[7]Input!K225</f>
        <v>0</v>
      </c>
      <c r="L225" s="38">
        <f>[7]Input!L225</f>
        <v>0</v>
      </c>
    </row>
    <row r="226" spans="1:12" hidden="1">
      <c r="A226" s="38">
        <f>[7]Input!A226</f>
        <v>0</v>
      </c>
      <c r="B226" s="38">
        <f>[7]Input!B226</f>
        <v>0</v>
      </c>
      <c r="C226" s="38">
        <f>[7]Input!C226</f>
        <v>0</v>
      </c>
      <c r="D226" s="38">
        <f>[7]Input!D226</f>
        <v>0</v>
      </c>
      <c r="E226" s="38">
        <f>[7]Input!E226</f>
        <v>0</v>
      </c>
      <c r="F226" s="38">
        <f>[7]Input!F226</f>
        <v>0</v>
      </c>
      <c r="G226" s="38">
        <f>[7]Input!G226</f>
        <v>0</v>
      </c>
      <c r="H226" s="38">
        <f>[7]Input!H226</f>
        <v>0</v>
      </c>
      <c r="I226" s="38">
        <f>[7]Input!I226</f>
        <v>0</v>
      </c>
      <c r="J226" s="38">
        <f>[7]Input!J226</f>
        <v>0</v>
      </c>
      <c r="K226" s="38">
        <f>[7]Input!K226</f>
        <v>0</v>
      </c>
      <c r="L226" s="38">
        <f>[7]Input!L226</f>
        <v>0</v>
      </c>
    </row>
    <row r="227" spans="1:12" hidden="1">
      <c r="A227" s="38">
        <f>[7]Input!A227</f>
        <v>0</v>
      </c>
      <c r="B227" s="38">
        <f>[7]Input!B227</f>
        <v>0</v>
      </c>
      <c r="C227" s="38">
        <f>[7]Input!C227</f>
        <v>0</v>
      </c>
      <c r="D227" s="38">
        <f>[7]Input!D227</f>
        <v>0</v>
      </c>
      <c r="E227" s="38">
        <f>[7]Input!E227</f>
        <v>0</v>
      </c>
      <c r="F227" s="38">
        <f>[7]Input!F227</f>
        <v>0</v>
      </c>
      <c r="G227" s="38">
        <f>[7]Input!G227</f>
        <v>0</v>
      </c>
      <c r="H227" s="38">
        <f>[7]Input!H227</f>
        <v>0</v>
      </c>
      <c r="I227" s="38">
        <f>[7]Input!I227</f>
        <v>0</v>
      </c>
      <c r="J227" s="38">
        <f>[7]Input!J227</f>
        <v>0</v>
      </c>
      <c r="K227" s="38">
        <f>[7]Input!K227</f>
        <v>0</v>
      </c>
      <c r="L227" s="38">
        <f>[7]Input!L227</f>
        <v>0</v>
      </c>
    </row>
    <row r="228" spans="1:12" hidden="1">
      <c r="A228" s="38">
        <f>[7]Input!A228</f>
        <v>0</v>
      </c>
      <c r="B228" s="38">
        <f>[7]Input!B228</f>
        <v>0</v>
      </c>
      <c r="C228" s="38">
        <f>[7]Input!C228</f>
        <v>0</v>
      </c>
      <c r="D228" s="38">
        <f>[7]Input!D228</f>
        <v>0</v>
      </c>
      <c r="E228" s="38">
        <f>[7]Input!E228</f>
        <v>0</v>
      </c>
      <c r="F228" s="38">
        <f>[7]Input!F228</f>
        <v>0</v>
      </c>
      <c r="G228" s="38">
        <f>[7]Input!G228</f>
        <v>0</v>
      </c>
      <c r="H228" s="38">
        <f>[7]Input!H228</f>
        <v>0</v>
      </c>
      <c r="I228" s="38">
        <f>[7]Input!I228</f>
        <v>0</v>
      </c>
      <c r="J228" s="38">
        <f>[7]Input!J228</f>
        <v>0</v>
      </c>
      <c r="K228" s="38">
        <f>[7]Input!K228</f>
        <v>0</v>
      </c>
      <c r="L228" s="38">
        <f>[7]Input!L228</f>
        <v>0</v>
      </c>
    </row>
    <row r="229" spans="1:12" hidden="1">
      <c r="A229" s="38">
        <f>[7]Input!A229</f>
        <v>0</v>
      </c>
      <c r="B229" s="38">
        <f>[7]Input!B229</f>
        <v>0</v>
      </c>
      <c r="C229" s="38">
        <f>[7]Input!C229</f>
        <v>0</v>
      </c>
      <c r="D229" s="38">
        <f>[7]Input!D229</f>
        <v>0</v>
      </c>
      <c r="E229" s="38">
        <f>[7]Input!E229</f>
        <v>0</v>
      </c>
      <c r="F229" s="38">
        <f>[7]Input!F229</f>
        <v>0</v>
      </c>
      <c r="G229" s="38">
        <f>[7]Input!G229</f>
        <v>0</v>
      </c>
      <c r="H229" s="38">
        <f>[7]Input!H229</f>
        <v>0</v>
      </c>
      <c r="I229" s="38">
        <f>[7]Input!I229</f>
        <v>0</v>
      </c>
      <c r="J229" s="38">
        <f>[7]Input!J229</f>
        <v>0</v>
      </c>
      <c r="K229" s="38">
        <f>[7]Input!K229</f>
        <v>0</v>
      </c>
      <c r="L229" s="38">
        <f>[7]Input!L229</f>
        <v>0</v>
      </c>
    </row>
    <row r="230" spans="1:12" hidden="1">
      <c r="A230" s="38">
        <f>[7]Input!A230</f>
        <v>0</v>
      </c>
      <c r="B230" s="38">
        <f>[7]Input!B230</f>
        <v>0</v>
      </c>
      <c r="C230" s="38">
        <f>[7]Input!C230</f>
        <v>0</v>
      </c>
      <c r="D230" s="38">
        <f>[7]Input!D230</f>
        <v>0</v>
      </c>
      <c r="E230" s="38">
        <f>[7]Input!E230</f>
        <v>0</v>
      </c>
      <c r="F230" s="38">
        <f>[7]Input!F230</f>
        <v>0</v>
      </c>
      <c r="G230" s="38">
        <f>[7]Input!G230</f>
        <v>0</v>
      </c>
      <c r="H230" s="38">
        <f>[7]Input!H230</f>
        <v>0</v>
      </c>
      <c r="I230" s="38">
        <f>[7]Input!I230</f>
        <v>0</v>
      </c>
      <c r="J230" s="38">
        <f>[7]Input!J230</f>
        <v>0</v>
      </c>
      <c r="K230" s="38">
        <f>[7]Input!K230</f>
        <v>0</v>
      </c>
      <c r="L230" s="38">
        <f>[7]Input!L230</f>
        <v>0</v>
      </c>
    </row>
    <row r="231" spans="1:12" hidden="1">
      <c r="A231" s="38">
        <f>[7]Input!A231</f>
        <v>0</v>
      </c>
      <c r="B231" s="38">
        <f>[7]Input!B231</f>
        <v>0</v>
      </c>
      <c r="C231" s="38">
        <f>[7]Input!C231</f>
        <v>0</v>
      </c>
      <c r="D231" s="38">
        <f>[7]Input!D231</f>
        <v>0</v>
      </c>
      <c r="E231" s="38">
        <f>[7]Input!E231</f>
        <v>0</v>
      </c>
      <c r="F231" s="38">
        <f>[7]Input!F231</f>
        <v>0</v>
      </c>
      <c r="G231" s="38">
        <f>[7]Input!G231</f>
        <v>0</v>
      </c>
      <c r="H231" s="38">
        <f>[7]Input!H231</f>
        <v>0</v>
      </c>
      <c r="I231" s="38">
        <f>[7]Input!I231</f>
        <v>0</v>
      </c>
      <c r="J231" s="38">
        <f>[7]Input!J231</f>
        <v>0</v>
      </c>
      <c r="K231" s="38">
        <f>[7]Input!K231</f>
        <v>0</v>
      </c>
      <c r="L231" s="38">
        <f>[7]Input!L231</f>
        <v>0</v>
      </c>
    </row>
    <row r="232" spans="1:12" hidden="1">
      <c r="A232" s="38">
        <f>[7]Input!A232</f>
        <v>0</v>
      </c>
      <c r="B232" s="38">
        <f>[7]Input!B232</f>
        <v>0</v>
      </c>
      <c r="C232" s="38">
        <f>[7]Input!C232</f>
        <v>0</v>
      </c>
      <c r="D232" s="38">
        <f>[7]Input!D232</f>
        <v>0</v>
      </c>
      <c r="E232" s="38">
        <f>[7]Input!E232</f>
        <v>0</v>
      </c>
      <c r="F232" s="38">
        <f>[7]Input!F232</f>
        <v>0</v>
      </c>
      <c r="G232" s="38">
        <f>[7]Input!G232</f>
        <v>0</v>
      </c>
      <c r="H232" s="38">
        <f>[7]Input!H232</f>
        <v>0</v>
      </c>
      <c r="I232" s="38">
        <f>[7]Input!I232</f>
        <v>0</v>
      </c>
      <c r="J232" s="38">
        <f>[7]Input!J232</f>
        <v>0</v>
      </c>
      <c r="K232" s="38">
        <f>[7]Input!K232</f>
        <v>0</v>
      </c>
      <c r="L232" s="38">
        <f>[7]Input!L232</f>
        <v>0</v>
      </c>
    </row>
    <row r="233" spans="1:12" hidden="1">
      <c r="A233" s="38">
        <f>[7]Input!A233</f>
        <v>0</v>
      </c>
      <c r="B233" s="38">
        <f>[7]Input!B233</f>
        <v>0</v>
      </c>
      <c r="C233" s="38">
        <f>[7]Input!C233</f>
        <v>0</v>
      </c>
      <c r="D233" s="38">
        <f>[7]Input!D233</f>
        <v>0</v>
      </c>
      <c r="E233" s="38">
        <f>[7]Input!E233</f>
        <v>0</v>
      </c>
      <c r="F233" s="38">
        <f>[7]Input!F233</f>
        <v>0</v>
      </c>
      <c r="G233" s="38">
        <f>[7]Input!G233</f>
        <v>0</v>
      </c>
      <c r="H233" s="38">
        <f>[7]Input!H233</f>
        <v>0</v>
      </c>
      <c r="I233" s="38">
        <f>[7]Input!I233</f>
        <v>0</v>
      </c>
      <c r="J233" s="38">
        <f>[7]Input!J233</f>
        <v>0</v>
      </c>
      <c r="K233" s="38">
        <f>[7]Input!K233</f>
        <v>0</v>
      </c>
      <c r="L233" s="38">
        <f>[7]Input!L233</f>
        <v>0</v>
      </c>
    </row>
    <row r="234" spans="1:12" hidden="1">
      <c r="A234" s="38">
        <f>[7]Input!A234</f>
        <v>0</v>
      </c>
      <c r="B234" s="38">
        <f>[7]Input!B234</f>
        <v>0</v>
      </c>
      <c r="C234" s="38">
        <f>[7]Input!C234</f>
        <v>0</v>
      </c>
      <c r="D234" s="38">
        <f>[7]Input!D234</f>
        <v>0</v>
      </c>
      <c r="E234" s="38">
        <f>[7]Input!E234</f>
        <v>0</v>
      </c>
      <c r="F234" s="38">
        <f>[7]Input!F234</f>
        <v>0</v>
      </c>
      <c r="G234" s="38">
        <f>[7]Input!G234</f>
        <v>0</v>
      </c>
      <c r="H234" s="38">
        <f>[7]Input!H234</f>
        <v>0</v>
      </c>
      <c r="I234" s="38">
        <f>[7]Input!I234</f>
        <v>0</v>
      </c>
      <c r="J234" s="38">
        <f>[7]Input!J234</f>
        <v>0</v>
      </c>
      <c r="K234" s="38">
        <f>[7]Input!K234</f>
        <v>0</v>
      </c>
      <c r="L234" s="38">
        <f>[7]Input!L234</f>
        <v>0</v>
      </c>
    </row>
    <row r="235" spans="1:12" hidden="1">
      <c r="A235" s="38">
        <f>[7]Input!A235</f>
        <v>0</v>
      </c>
      <c r="B235" s="38">
        <f>[7]Input!B235</f>
        <v>0</v>
      </c>
      <c r="C235" s="38">
        <f>[7]Input!C235</f>
        <v>0</v>
      </c>
      <c r="D235" s="38">
        <f>[7]Input!D235</f>
        <v>0</v>
      </c>
      <c r="E235" s="38">
        <f>[7]Input!E235</f>
        <v>0</v>
      </c>
      <c r="F235" s="38">
        <f>[7]Input!F235</f>
        <v>0</v>
      </c>
      <c r="G235" s="38">
        <f>[7]Input!G235</f>
        <v>0</v>
      </c>
      <c r="H235" s="38">
        <f>[7]Input!H235</f>
        <v>0</v>
      </c>
      <c r="I235" s="38">
        <f>[7]Input!I235</f>
        <v>0</v>
      </c>
      <c r="J235" s="38">
        <f>[7]Input!J235</f>
        <v>0</v>
      </c>
      <c r="K235" s="38">
        <f>[7]Input!K235</f>
        <v>0</v>
      </c>
      <c r="L235" s="38">
        <f>[7]Input!L235</f>
        <v>0</v>
      </c>
    </row>
    <row r="236" spans="1:12" hidden="1">
      <c r="A236" s="38">
        <f>[7]Input!A236</f>
        <v>0</v>
      </c>
      <c r="B236" s="38">
        <f>[7]Input!B236</f>
        <v>0</v>
      </c>
      <c r="C236" s="38">
        <f>[7]Input!C236</f>
        <v>0</v>
      </c>
      <c r="D236" s="38">
        <f>[7]Input!D236</f>
        <v>0</v>
      </c>
      <c r="E236" s="38">
        <f>[7]Input!E236</f>
        <v>0</v>
      </c>
      <c r="F236" s="38">
        <f>[7]Input!F236</f>
        <v>0</v>
      </c>
      <c r="G236" s="38">
        <f>[7]Input!G236</f>
        <v>0</v>
      </c>
      <c r="H236" s="38">
        <f>[7]Input!H236</f>
        <v>0</v>
      </c>
      <c r="I236" s="38">
        <f>[7]Input!I236</f>
        <v>0</v>
      </c>
      <c r="J236" s="38">
        <f>[7]Input!J236</f>
        <v>0</v>
      </c>
      <c r="K236" s="38">
        <f>[7]Input!K236</f>
        <v>0</v>
      </c>
      <c r="L236" s="38">
        <f>[7]Input!L236</f>
        <v>0</v>
      </c>
    </row>
    <row r="237" spans="1:12" hidden="1">
      <c r="A237" s="38">
        <f>[7]Input!A237</f>
        <v>0</v>
      </c>
      <c r="B237" s="38">
        <f>[7]Input!B237</f>
        <v>0</v>
      </c>
      <c r="C237" s="38">
        <f>[7]Input!C237</f>
        <v>0</v>
      </c>
      <c r="D237" s="38">
        <f>[7]Input!D237</f>
        <v>0</v>
      </c>
      <c r="E237" s="38">
        <f>[7]Input!E237</f>
        <v>0</v>
      </c>
      <c r="F237" s="38">
        <f>[7]Input!F237</f>
        <v>0</v>
      </c>
      <c r="G237" s="38">
        <f>[7]Input!G237</f>
        <v>0</v>
      </c>
      <c r="H237" s="38">
        <f>[7]Input!H237</f>
        <v>0</v>
      </c>
      <c r="I237" s="38">
        <f>[7]Input!I237</f>
        <v>0</v>
      </c>
      <c r="J237" s="38">
        <f>[7]Input!J237</f>
        <v>0</v>
      </c>
      <c r="K237" s="38">
        <f>[7]Input!K237</f>
        <v>0</v>
      </c>
      <c r="L237" s="38">
        <f>[7]Input!L237</f>
        <v>0</v>
      </c>
    </row>
    <row r="238" spans="1:12" hidden="1">
      <c r="A238" s="38">
        <f>[7]Input!A238</f>
        <v>0</v>
      </c>
      <c r="B238" s="38">
        <f>[7]Input!B238</f>
        <v>0</v>
      </c>
      <c r="C238" s="38">
        <f>[7]Input!C238</f>
        <v>0</v>
      </c>
      <c r="D238" s="38">
        <f>[7]Input!D238</f>
        <v>0</v>
      </c>
      <c r="E238" s="38">
        <f>[7]Input!E238</f>
        <v>0</v>
      </c>
      <c r="F238" s="38">
        <f>[7]Input!F238</f>
        <v>0</v>
      </c>
      <c r="G238" s="38">
        <f>[7]Input!G238</f>
        <v>0</v>
      </c>
      <c r="H238" s="38">
        <f>[7]Input!H238</f>
        <v>0</v>
      </c>
      <c r="I238" s="38">
        <f>[7]Input!I238</f>
        <v>0</v>
      </c>
      <c r="J238" s="38">
        <f>[7]Input!J238</f>
        <v>0</v>
      </c>
      <c r="K238" s="38">
        <f>[7]Input!K238</f>
        <v>0</v>
      </c>
      <c r="L238" s="38">
        <f>[7]Input!L238</f>
        <v>0</v>
      </c>
    </row>
    <row r="239" spans="1:12" hidden="1">
      <c r="A239" s="38">
        <f>[7]Input!A239</f>
        <v>0</v>
      </c>
      <c r="B239" s="38">
        <f>[7]Input!B239</f>
        <v>0</v>
      </c>
      <c r="C239" s="38">
        <f>[7]Input!C239</f>
        <v>0</v>
      </c>
      <c r="D239" s="38">
        <f>[7]Input!D239</f>
        <v>0</v>
      </c>
      <c r="E239" s="38">
        <f>[7]Input!E239</f>
        <v>0</v>
      </c>
      <c r="F239" s="38">
        <f>[7]Input!F239</f>
        <v>0</v>
      </c>
      <c r="G239" s="38">
        <f>[7]Input!G239</f>
        <v>0</v>
      </c>
      <c r="H239" s="38">
        <f>[7]Input!H239</f>
        <v>0</v>
      </c>
      <c r="I239" s="38">
        <f>[7]Input!I239</f>
        <v>0</v>
      </c>
      <c r="J239" s="38">
        <f>[7]Input!J239</f>
        <v>0</v>
      </c>
      <c r="K239" s="38">
        <f>[7]Input!K239</f>
        <v>0</v>
      </c>
      <c r="L239" s="38">
        <f>[7]Input!L239</f>
        <v>0</v>
      </c>
    </row>
    <row r="240" spans="1:12" hidden="1">
      <c r="A240" s="38">
        <f>[7]Input!A240</f>
        <v>0</v>
      </c>
      <c r="B240" s="38">
        <f>[7]Input!B240</f>
        <v>0</v>
      </c>
      <c r="C240" s="38">
        <f>[7]Input!C240</f>
        <v>0</v>
      </c>
      <c r="D240" s="38">
        <f>[7]Input!D240</f>
        <v>0</v>
      </c>
      <c r="E240" s="38">
        <f>[7]Input!E240</f>
        <v>0</v>
      </c>
      <c r="F240" s="38">
        <f>[7]Input!F240</f>
        <v>0</v>
      </c>
      <c r="G240" s="38">
        <f>[7]Input!G240</f>
        <v>0</v>
      </c>
      <c r="H240" s="38">
        <f>[7]Input!H240</f>
        <v>0</v>
      </c>
      <c r="I240" s="38">
        <f>[7]Input!I240</f>
        <v>0</v>
      </c>
      <c r="J240" s="38">
        <f>[7]Input!J240</f>
        <v>0</v>
      </c>
      <c r="K240" s="38">
        <f>[7]Input!K240</f>
        <v>0</v>
      </c>
      <c r="L240" s="38">
        <f>[7]Input!L240</f>
        <v>0</v>
      </c>
    </row>
    <row r="241" spans="1:12" hidden="1">
      <c r="A241" s="38">
        <f>[7]Input!A241</f>
        <v>0</v>
      </c>
      <c r="B241" s="38">
        <f>[7]Input!B241</f>
        <v>0</v>
      </c>
      <c r="C241" s="38">
        <f>[7]Input!C241</f>
        <v>0</v>
      </c>
      <c r="D241" s="38">
        <f>[7]Input!D241</f>
        <v>0</v>
      </c>
      <c r="E241" s="38">
        <f>[7]Input!E241</f>
        <v>0</v>
      </c>
      <c r="F241" s="38">
        <f>[7]Input!F241</f>
        <v>0</v>
      </c>
      <c r="G241" s="38">
        <f>[7]Input!G241</f>
        <v>0</v>
      </c>
      <c r="H241" s="38">
        <f>[7]Input!H241</f>
        <v>0</v>
      </c>
      <c r="I241" s="38">
        <f>[7]Input!I241</f>
        <v>0</v>
      </c>
      <c r="J241" s="38">
        <f>[7]Input!J241</f>
        <v>0</v>
      </c>
      <c r="K241" s="38">
        <f>[7]Input!K241</f>
        <v>0</v>
      </c>
      <c r="L241" s="38">
        <f>[7]Input!L241</f>
        <v>0</v>
      </c>
    </row>
    <row r="242" spans="1:12" hidden="1">
      <c r="A242" s="38">
        <f>[7]Input!A242</f>
        <v>0</v>
      </c>
      <c r="B242" s="38">
        <f>[7]Input!B242</f>
        <v>0</v>
      </c>
      <c r="C242" s="38">
        <f>[7]Input!C242</f>
        <v>0</v>
      </c>
      <c r="D242" s="38">
        <f>[7]Input!D242</f>
        <v>0</v>
      </c>
      <c r="E242" s="38">
        <f>[7]Input!E242</f>
        <v>0</v>
      </c>
      <c r="F242" s="38">
        <f>[7]Input!F242</f>
        <v>0</v>
      </c>
      <c r="G242" s="38">
        <f>[7]Input!G242</f>
        <v>0</v>
      </c>
      <c r="H242" s="38">
        <f>[7]Input!H242</f>
        <v>0</v>
      </c>
      <c r="I242" s="38">
        <f>[7]Input!I242</f>
        <v>0</v>
      </c>
      <c r="J242" s="38">
        <f>[7]Input!J242</f>
        <v>0</v>
      </c>
      <c r="K242" s="38">
        <f>[7]Input!K242</f>
        <v>0</v>
      </c>
      <c r="L242" s="38">
        <f>[7]Input!L242</f>
        <v>0</v>
      </c>
    </row>
    <row r="243" spans="1:12" hidden="1">
      <c r="A243" s="38">
        <f>[7]Input!A243</f>
        <v>0</v>
      </c>
      <c r="B243" s="38">
        <f>[7]Input!B243</f>
        <v>0</v>
      </c>
      <c r="C243" s="38">
        <f>[7]Input!C243</f>
        <v>0</v>
      </c>
      <c r="D243" s="38">
        <f>[7]Input!D243</f>
        <v>0</v>
      </c>
      <c r="E243" s="38">
        <f>[7]Input!E243</f>
        <v>0</v>
      </c>
      <c r="F243" s="38">
        <f>[7]Input!F243</f>
        <v>0</v>
      </c>
      <c r="G243" s="38">
        <f>[7]Input!G243</f>
        <v>0</v>
      </c>
      <c r="H243" s="38">
        <f>[7]Input!H243</f>
        <v>0</v>
      </c>
      <c r="I243" s="38">
        <f>[7]Input!I243</f>
        <v>0</v>
      </c>
      <c r="J243" s="38">
        <f>[7]Input!J243</f>
        <v>0</v>
      </c>
      <c r="K243" s="38">
        <f>[7]Input!K243</f>
        <v>0</v>
      </c>
      <c r="L243" s="38">
        <f>[7]Input!L243</f>
        <v>0</v>
      </c>
    </row>
    <row r="244" spans="1:12" hidden="1">
      <c r="A244" s="38">
        <f>[7]Input!A244</f>
        <v>0</v>
      </c>
      <c r="B244" s="38">
        <f>[7]Input!B244</f>
        <v>0</v>
      </c>
      <c r="C244" s="38">
        <f>[7]Input!C244</f>
        <v>0</v>
      </c>
      <c r="D244" s="38">
        <f>[7]Input!D244</f>
        <v>0</v>
      </c>
      <c r="E244" s="38">
        <f>[7]Input!E244</f>
        <v>0</v>
      </c>
      <c r="F244" s="38">
        <f>[7]Input!F244</f>
        <v>0</v>
      </c>
      <c r="G244" s="38">
        <f>[7]Input!G244</f>
        <v>0</v>
      </c>
      <c r="H244" s="38">
        <f>[7]Input!H244</f>
        <v>0</v>
      </c>
      <c r="I244" s="38">
        <f>[7]Input!I244</f>
        <v>0</v>
      </c>
      <c r="J244" s="38">
        <f>[7]Input!J244</f>
        <v>0</v>
      </c>
      <c r="K244" s="38">
        <f>[7]Input!K244</f>
        <v>0</v>
      </c>
      <c r="L244" s="38">
        <f>[7]Input!L244</f>
        <v>0</v>
      </c>
    </row>
    <row r="245" spans="1:12" hidden="1">
      <c r="A245" s="38">
        <f>[7]Input!A245</f>
        <v>0</v>
      </c>
      <c r="B245" s="38">
        <f>[7]Input!B245</f>
        <v>0</v>
      </c>
      <c r="C245" s="38">
        <f>[7]Input!C245</f>
        <v>0</v>
      </c>
      <c r="D245" s="38">
        <f>[7]Input!D245</f>
        <v>0</v>
      </c>
      <c r="E245" s="38">
        <f>[7]Input!E245</f>
        <v>0</v>
      </c>
      <c r="F245" s="38">
        <f>[7]Input!F245</f>
        <v>0</v>
      </c>
      <c r="G245" s="38">
        <f>[7]Input!G245</f>
        <v>0</v>
      </c>
      <c r="H245" s="38">
        <f>[7]Input!H245</f>
        <v>0</v>
      </c>
      <c r="I245" s="38">
        <f>[7]Input!I245</f>
        <v>0</v>
      </c>
      <c r="J245" s="38">
        <f>[7]Input!J245</f>
        <v>0</v>
      </c>
      <c r="K245" s="38">
        <f>[7]Input!K245</f>
        <v>0</v>
      </c>
      <c r="L245" s="38">
        <f>[7]Input!L245</f>
        <v>0</v>
      </c>
    </row>
    <row r="246" spans="1:12" hidden="1">
      <c r="A246" s="38">
        <f>[7]Input!A246</f>
        <v>0</v>
      </c>
      <c r="B246" s="38">
        <f>[7]Input!B246</f>
        <v>0</v>
      </c>
      <c r="C246" s="38">
        <f>[7]Input!C246</f>
        <v>0</v>
      </c>
      <c r="D246" s="38">
        <f>[7]Input!D246</f>
        <v>0</v>
      </c>
      <c r="E246" s="38">
        <f>[7]Input!E246</f>
        <v>0</v>
      </c>
      <c r="F246" s="38">
        <f>[7]Input!F246</f>
        <v>0</v>
      </c>
      <c r="G246" s="38">
        <f>[7]Input!G246</f>
        <v>0</v>
      </c>
      <c r="H246" s="38">
        <f>[7]Input!H246</f>
        <v>0</v>
      </c>
      <c r="I246" s="38">
        <f>[7]Input!I246</f>
        <v>0</v>
      </c>
      <c r="J246" s="38">
        <f>[7]Input!J246</f>
        <v>0</v>
      </c>
      <c r="K246" s="38">
        <f>[7]Input!K246</f>
        <v>0</v>
      </c>
      <c r="L246" s="38">
        <f>[7]Input!L246</f>
        <v>0</v>
      </c>
    </row>
    <row r="247" spans="1:12" hidden="1">
      <c r="A247" s="38">
        <f>[7]Input!A247</f>
        <v>0</v>
      </c>
      <c r="B247" s="38">
        <f>[7]Input!B247</f>
        <v>0</v>
      </c>
      <c r="C247" s="38">
        <f>[7]Input!C247</f>
        <v>0</v>
      </c>
      <c r="D247" s="38">
        <f>[7]Input!D247</f>
        <v>0</v>
      </c>
      <c r="E247" s="38">
        <f>[7]Input!E247</f>
        <v>0</v>
      </c>
      <c r="F247" s="38">
        <f>[7]Input!F247</f>
        <v>0</v>
      </c>
      <c r="G247" s="38">
        <f>[7]Input!G247</f>
        <v>0</v>
      </c>
      <c r="H247" s="38">
        <f>[7]Input!H247</f>
        <v>0</v>
      </c>
      <c r="I247" s="38">
        <f>[7]Input!I247</f>
        <v>0</v>
      </c>
      <c r="J247" s="38">
        <f>[7]Input!J247</f>
        <v>0</v>
      </c>
      <c r="K247" s="38">
        <f>[7]Input!K247</f>
        <v>0</v>
      </c>
      <c r="L247" s="38">
        <f>[7]Input!L247</f>
        <v>0</v>
      </c>
    </row>
    <row r="248" spans="1:12" hidden="1">
      <c r="A248" s="38">
        <f>[7]Input!A248</f>
        <v>0</v>
      </c>
      <c r="B248" s="38">
        <f>[7]Input!B248</f>
        <v>0</v>
      </c>
      <c r="C248" s="38">
        <f>[7]Input!C248</f>
        <v>0</v>
      </c>
      <c r="D248" s="38">
        <f>[7]Input!D248</f>
        <v>0</v>
      </c>
      <c r="E248" s="38">
        <f>[7]Input!E248</f>
        <v>0</v>
      </c>
      <c r="F248" s="38">
        <f>[7]Input!F248</f>
        <v>0</v>
      </c>
      <c r="G248" s="38">
        <f>[7]Input!G248</f>
        <v>0</v>
      </c>
      <c r="H248" s="38">
        <f>[7]Input!H248</f>
        <v>0</v>
      </c>
      <c r="I248" s="38">
        <f>[7]Input!I248</f>
        <v>0</v>
      </c>
      <c r="J248" s="38">
        <f>[7]Input!J248</f>
        <v>0</v>
      </c>
      <c r="K248" s="38">
        <f>[7]Input!K248</f>
        <v>0</v>
      </c>
      <c r="L248" s="38">
        <f>[7]Input!L248</f>
        <v>0</v>
      </c>
    </row>
    <row r="249" spans="1:12" hidden="1">
      <c r="A249" s="38">
        <f>[7]Input!A249</f>
        <v>0</v>
      </c>
      <c r="B249" s="38">
        <f>[7]Input!B249</f>
        <v>0</v>
      </c>
      <c r="C249" s="38">
        <f>[7]Input!C249</f>
        <v>0</v>
      </c>
      <c r="D249" s="38">
        <f>[7]Input!D249</f>
        <v>0</v>
      </c>
      <c r="E249" s="38">
        <f>[7]Input!E249</f>
        <v>0</v>
      </c>
      <c r="F249" s="38">
        <f>[7]Input!F249</f>
        <v>0</v>
      </c>
      <c r="G249" s="38">
        <f>[7]Input!G249</f>
        <v>0</v>
      </c>
      <c r="H249" s="38">
        <f>[7]Input!H249</f>
        <v>0</v>
      </c>
      <c r="I249" s="38">
        <f>[7]Input!I249</f>
        <v>0</v>
      </c>
      <c r="J249" s="38">
        <f>[7]Input!J249</f>
        <v>0</v>
      </c>
      <c r="K249" s="38">
        <f>[7]Input!K249</f>
        <v>0</v>
      </c>
      <c r="L249" s="38">
        <f>[7]Input!L249</f>
        <v>0</v>
      </c>
    </row>
    <row r="250" spans="1:12" hidden="1">
      <c r="A250" s="38">
        <f>[7]Input!A250</f>
        <v>0</v>
      </c>
      <c r="B250" s="38">
        <f>[7]Input!B250</f>
        <v>0</v>
      </c>
      <c r="C250" s="38">
        <f>[7]Input!C250</f>
        <v>0</v>
      </c>
      <c r="D250" s="38">
        <f>[7]Input!D250</f>
        <v>0</v>
      </c>
      <c r="E250" s="38">
        <f>[7]Input!E250</f>
        <v>0</v>
      </c>
      <c r="F250" s="38">
        <f>[7]Input!F250</f>
        <v>0</v>
      </c>
      <c r="G250" s="38">
        <f>[7]Input!G250</f>
        <v>0</v>
      </c>
      <c r="H250" s="38">
        <f>[7]Input!H250</f>
        <v>0</v>
      </c>
      <c r="I250" s="38">
        <f>[7]Input!I250</f>
        <v>0</v>
      </c>
      <c r="J250" s="38">
        <f>[7]Input!J250</f>
        <v>0</v>
      </c>
      <c r="K250" s="38">
        <f>[7]Input!K250</f>
        <v>0</v>
      </c>
      <c r="L250" s="38">
        <f>[7]Input!L250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AG1" zoomScale="55" zoomScaleNormal="55" zoomScalePageLayoutView="40" workbookViewId="0">
      <selection activeCell="AT23" sqref="AD23:AT26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[8]Input!A1</f>
        <v>0</v>
      </c>
      <c r="B1" s="38" t="str">
        <f>[8]Input!B1</f>
        <v>tech</v>
      </c>
      <c r="C1" s="38" t="str">
        <f>[8]Input!C1</f>
        <v>input_comm</v>
      </c>
      <c r="D1" s="3" t="str">
        <f>[8]Input!D1</f>
        <v>2010</v>
      </c>
      <c r="E1" s="3" t="str">
        <f>[8]Input!E1</f>
        <v>2015</v>
      </c>
      <c r="F1" s="3" t="str">
        <f>[8]Input!F1</f>
        <v>2020</v>
      </c>
      <c r="G1" s="3" t="str">
        <f>[8]Input!G1</f>
        <v>2025</v>
      </c>
      <c r="H1" s="3" t="str">
        <f>[8]Input!H1</f>
        <v>2030</v>
      </c>
      <c r="I1" s="3" t="str">
        <f>[8]Input!I1</f>
        <v>2035</v>
      </c>
      <c r="J1" s="3" t="str">
        <f>[8]Input!J1</f>
        <v>2040</v>
      </c>
      <c r="K1" s="3" t="str">
        <f>[8]Input!K1</f>
        <v>2045</v>
      </c>
      <c r="L1" s="3" t="str">
        <f>[8]Input!L1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[8]Input!A2</f>
        <v>0</v>
      </c>
      <c r="B2" s="38" t="str">
        <f>[8]Input!B2</f>
        <v>UPS_FT_ELC</v>
      </c>
      <c r="C2" s="38" t="str">
        <f>[8]Input!C2</f>
        <v>ELC</v>
      </c>
      <c r="D2" s="3">
        <f>[8]Input!D2</f>
        <v>219.08572832299441</v>
      </c>
      <c r="E2" s="3">
        <f>[8]Input!E2</f>
        <v>219.08572832299441</v>
      </c>
      <c r="F2" s="3">
        <f>[8]Input!F2</f>
        <v>219.08572832299441</v>
      </c>
      <c r="G2" s="3">
        <f>[8]Input!G2</f>
        <v>172.61841726073061</v>
      </c>
      <c r="H2" s="3">
        <f>[8]Input!H2</f>
        <v>154.22016996767061</v>
      </c>
      <c r="I2" s="3">
        <f>[8]Input!I2</f>
        <v>136.18218272088041</v>
      </c>
      <c r="J2" s="3">
        <f>[8]Input!J2</f>
        <v>126.6998839319281</v>
      </c>
      <c r="K2" s="3">
        <f>[8]Input!K2</f>
        <v>119.97368379007609</v>
      </c>
      <c r="L2" s="3">
        <f>[8]Input!L2</f>
        <v>89.678172513729962</v>
      </c>
      <c r="N2" s="38" t="s">
        <v>75</v>
      </c>
      <c r="O2" s="38" t="s">
        <v>43</v>
      </c>
      <c r="P2" s="3">
        <f>SUMIFS(D:D,$B:$B,"*AGR*",$C:$C,"*BIO*")</f>
        <v>53.056567568337044</v>
      </c>
      <c r="Q2" s="3">
        <f t="shared" ref="Q2:X2" si="1">SUMIFS(E:E,$B:$B,"*AGR*",$C:$C,"*BIO*")</f>
        <v>56.370519185840976</v>
      </c>
      <c r="R2" s="3">
        <f t="shared" si="1"/>
        <v>41.28667827675006</v>
      </c>
      <c r="S2" s="3">
        <f t="shared" si="1"/>
        <v>26.202837367659171</v>
      </c>
      <c r="T2" s="3">
        <f t="shared" si="1"/>
        <v>0.45574088117931483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[8]Input!A3</f>
        <v>1</v>
      </c>
      <c r="B3" s="38" t="str">
        <f>[8]Input!B3</f>
        <v>HH2_FT_ELC</v>
      </c>
      <c r="C3" s="38" t="str">
        <f>[8]Input!C3</f>
        <v>ELC</v>
      </c>
      <c r="D3" s="3">
        <f>[8]Input!D3</f>
        <v>0</v>
      </c>
      <c r="E3" s="3">
        <f>[8]Input!E3</f>
        <v>0.1428661437573614</v>
      </c>
      <c r="F3" s="3">
        <f>[8]Input!F3</f>
        <v>0.14286614375723289</v>
      </c>
      <c r="G3" s="3">
        <f>[8]Input!G3</f>
        <v>8.8742895892517891E-6</v>
      </c>
      <c r="H3" s="3">
        <f>[8]Input!H3</f>
        <v>2.8858061885949722</v>
      </c>
      <c r="I3" s="3">
        <f>[8]Input!I3</f>
        <v>3.4529986316580561</v>
      </c>
      <c r="J3" s="3">
        <f>[8]Input!J3</f>
        <v>10.773375679663831</v>
      </c>
      <c r="K3" s="3">
        <f>[8]Input!K3</f>
        <v>10.773375679663641</v>
      </c>
      <c r="L3" s="3">
        <f>[8]Input!L3</f>
        <v>96.262049363184744</v>
      </c>
      <c r="N3" s="38" t="s">
        <v>75</v>
      </c>
      <c r="O3" s="38" t="s">
        <v>34</v>
      </c>
      <c r="P3" s="3">
        <f>SUMIFS(D:D,$B:$B,"*AGR*",$C:$C,"*COA*")</f>
        <v>22.073846153846151</v>
      </c>
      <c r="Q3" s="3">
        <f t="shared" ref="Q3:X3" si="2">SUMIFS(E:E,$B:$B,"*AGR*",$C:$C,"*COA*")</f>
        <v>31.455230769230763</v>
      </c>
      <c r="R3" s="3">
        <f t="shared" si="2"/>
        <v>20.970153846153849</v>
      </c>
      <c r="S3" s="3">
        <f t="shared" si="2"/>
        <v>10.485076923076917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[8]Input!A4</f>
        <v>2</v>
      </c>
      <c r="B4" s="38" t="str">
        <f>[8]Input!B4</f>
        <v>ELC_FT_NGA</v>
      </c>
      <c r="C4" s="38" t="str">
        <f>[8]Input!C4</f>
        <v>PRI_GAS_NGA</v>
      </c>
      <c r="D4" s="3">
        <f>[8]Input!D4</f>
        <v>7902.5004361915981</v>
      </c>
      <c r="E4" s="3">
        <f>[8]Input!E4</f>
        <v>5208.83563886513</v>
      </c>
      <c r="F4" s="3">
        <f>[8]Input!F4</f>
        <v>6019.9684489050469</v>
      </c>
      <c r="G4" s="3">
        <f>[8]Input!G4</f>
        <v>1955.2518454533131</v>
      </c>
      <c r="H4" s="3">
        <f>[8]Input!H4</f>
        <v>873.75338643085752</v>
      </c>
      <c r="I4" s="3">
        <f>[8]Input!I4</f>
        <v>278.49350822096739</v>
      </c>
      <c r="J4" s="3">
        <f>[8]Input!J4</f>
        <v>0</v>
      </c>
      <c r="K4" s="3">
        <f>[8]Input!K4</f>
        <v>0</v>
      </c>
      <c r="L4" s="3">
        <f>[8]Input!L4</f>
        <v>0</v>
      </c>
      <c r="N4" s="38" t="s">
        <v>75</v>
      </c>
      <c r="O4" s="38" t="s">
        <v>14</v>
      </c>
      <c r="P4" s="3">
        <f>SUMIFS(D:D,$B:$B,"*AGR*",$C:$C,"*ELC*")</f>
        <v>207.4859999999999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300.6967023662375</v>
      </c>
      <c r="T4" s="3">
        <f t="shared" si="3"/>
        <v>311.67940542987873</v>
      </c>
      <c r="U4" s="3">
        <f t="shared" si="3"/>
        <v>318.01160467683371</v>
      </c>
      <c r="V4" s="3">
        <f t="shared" si="3"/>
        <v>319.29745907512978</v>
      </c>
      <c r="W4" s="3">
        <f t="shared" si="3"/>
        <v>319.29745907512972</v>
      </c>
      <c r="X4" s="3">
        <f t="shared" si="3"/>
        <v>319.29745907512972</v>
      </c>
    </row>
    <row r="5" spans="1:24">
      <c r="A5" s="38">
        <f>[8]Input!A5</f>
        <v>3</v>
      </c>
      <c r="B5" s="38" t="str">
        <f>[8]Input!B5</f>
        <v>ELC_FT_NGA</v>
      </c>
      <c r="C5" s="38" t="str">
        <f>[8]Input!C5</f>
        <v>RNW_POT_BIO_GAS</v>
      </c>
      <c r="D5" s="3">
        <f>[8]Input!D5</f>
        <v>0</v>
      </c>
      <c r="E5" s="3">
        <f>[8]Input!E5</f>
        <v>0</v>
      </c>
      <c r="F5" s="3">
        <f>[8]Input!F5</f>
        <v>0</v>
      </c>
      <c r="G5" s="3">
        <f>[8]Input!G5</f>
        <v>0</v>
      </c>
      <c r="H5" s="3">
        <f>[8]Input!H5</f>
        <v>324.92420865372219</v>
      </c>
      <c r="I5" s="3">
        <f>[8]Input!I5</f>
        <v>103.95878745782601</v>
      </c>
      <c r="J5" s="3">
        <f>[8]Input!J5</f>
        <v>0</v>
      </c>
      <c r="K5" s="3">
        <f>[8]Input!K5</f>
        <v>0</v>
      </c>
      <c r="L5" s="3">
        <f>[8]Input!L5</f>
        <v>0</v>
      </c>
      <c r="N5" s="38" t="s">
        <v>75</v>
      </c>
      <c r="O5" s="38" t="s">
        <v>45</v>
      </c>
      <c r="P5" s="3">
        <f>SUMIFS(D:D,$B:$B,"*AGR*",$C:$C,"*GEO*")</f>
        <v>3.4460000000000002</v>
      </c>
      <c r="Q5" s="3">
        <f t="shared" ref="Q5:X5" si="4">SUMIFS(E:E,$B:$B,"*AGR*",$C:$C,"*GEO*")</f>
        <v>2.5844999999999989</v>
      </c>
      <c r="R5" s="3">
        <f t="shared" si="4"/>
        <v>1.7230000000000001</v>
      </c>
      <c r="S5" s="3">
        <f t="shared" si="4"/>
        <v>0.86150000000000015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[8]Input!A6</f>
        <v>4</v>
      </c>
      <c r="B6" s="38" t="str">
        <f>[8]Input!B6</f>
        <v>ELC_FT_OIL</v>
      </c>
      <c r="C6" s="38" t="str">
        <f>[8]Input!C6</f>
        <v>PRI_GAS_RFG</v>
      </c>
      <c r="D6" s="3">
        <f>[8]Input!D6</f>
        <v>7.1929040256284322</v>
      </c>
      <c r="E6" s="3">
        <f>[8]Input!E6</f>
        <v>5.1547051665101273</v>
      </c>
      <c r="F6" s="3">
        <f>[8]Input!F6</f>
        <v>3.7735259703283122</v>
      </c>
      <c r="G6" s="3">
        <f>[8]Input!G6</f>
        <v>2.919320413190047</v>
      </c>
      <c r="H6" s="3">
        <f>[8]Input!H6</f>
        <v>0</v>
      </c>
      <c r="I6" s="3">
        <f>[8]Input!I6</f>
        <v>0</v>
      </c>
      <c r="J6" s="3">
        <f>[8]Input!J6</f>
        <v>0</v>
      </c>
      <c r="K6" s="3">
        <f>[8]Input!K6</f>
        <v>0</v>
      </c>
      <c r="L6" s="3">
        <f>[8]Input!L6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9.0339210526315785</v>
      </c>
      <c r="R6" s="3">
        <f t="shared" si="5"/>
        <v>14.8056395233955</v>
      </c>
      <c r="S6" s="3">
        <f t="shared" si="5"/>
        <v>9.7573895233954957</v>
      </c>
      <c r="T6" s="3">
        <f t="shared" si="5"/>
        <v>3.646139523395497</v>
      </c>
      <c r="U6" s="3">
        <f t="shared" si="5"/>
        <v>3.6461395233954961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[8]Input!A7</f>
        <v>5</v>
      </c>
      <c r="B7" s="38" t="str">
        <f>[8]Input!B7</f>
        <v>ELC_FT_OIL</v>
      </c>
      <c r="C7" s="38" t="str">
        <f>[8]Input!C7</f>
        <v>PRI_OIL_CRD</v>
      </c>
      <c r="D7" s="3">
        <f>[8]Input!D7</f>
        <v>2.055115435893887</v>
      </c>
      <c r="E7" s="3">
        <f>[8]Input!E7</f>
        <v>1.472772904717178</v>
      </c>
      <c r="F7" s="3">
        <f>[8]Input!F7</f>
        <v>1.078150277236658</v>
      </c>
      <c r="G7" s="3">
        <f>[8]Input!G7</f>
        <v>0.83409154662572793</v>
      </c>
      <c r="H7" s="3">
        <f>[8]Input!H7</f>
        <v>0.6272383204988472</v>
      </c>
      <c r="I7" s="3">
        <f>[8]Input!I7</f>
        <v>0.22630260461355789</v>
      </c>
      <c r="J7" s="3">
        <f>[8]Input!J7</f>
        <v>0</v>
      </c>
      <c r="K7" s="3">
        <f>[8]Input!K7</f>
        <v>0</v>
      </c>
      <c r="L7" s="3">
        <f>[8]Input!L7</f>
        <v>0</v>
      </c>
      <c r="N7" s="38" t="s">
        <v>75</v>
      </c>
      <c r="O7" s="38" t="s">
        <v>215</v>
      </c>
      <c r="P7" s="3">
        <f>SUMIFS(D:D,$B:$B,"*AGR*",$C:$C,"*KER*")</f>
        <v>2.551922221624046</v>
      </c>
      <c r="Q7" s="3">
        <f t="shared" ref="Q7:X7" si="6">SUMIFS(E:E,$B:$B,"*AGR*",$C:$C,"*KER*")</f>
        <v>2.551922221624046</v>
      </c>
      <c r="R7" s="3">
        <f t="shared" si="6"/>
        <v>2.551922221624046</v>
      </c>
      <c r="S7" s="3">
        <f t="shared" si="6"/>
        <v>0.18802083333333319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[8]Input!A8</f>
        <v>6</v>
      </c>
      <c r="B8" s="38" t="str">
        <f>[8]Input!B8</f>
        <v>ELC_FT_OIL</v>
      </c>
      <c r="C8" s="38" t="str">
        <f>[8]Input!C8</f>
        <v>PRI_OIL_DST</v>
      </c>
      <c r="D8" s="3">
        <f>[8]Input!D8</f>
        <v>65.763693948604214</v>
      </c>
      <c r="E8" s="3">
        <f>[8]Input!E8</f>
        <v>47.128732950949683</v>
      </c>
      <c r="F8" s="3">
        <f>[8]Input!F8</f>
        <v>34.500808871573092</v>
      </c>
      <c r="G8" s="3">
        <f>[8]Input!G8</f>
        <v>26.69092949202329</v>
      </c>
      <c r="H8" s="3">
        <f>[8]Input!H8</f>
        <v>26.076608027225941</v>
      </c>
      <c r="I8" s="3">
        <f>[8]Input!I8</f>
        <v>41.837914623870027</v>
      </c>
      <c r="J8" s="3">
        <f>[8]Input!J8</f>
        <v>0</v>
      </c>
      <c r="K8" s="3">
        <f>[8]Input!K8</f>
        <v>0</v>
      </c>
      <c r="L8" s="3">
        <f>[8]Input!L8</f>
        <v>0</v>
      </c>
      <c r="N8" s="38" t="s">
        <v>75</v>
      </c>
      <c r="O8" s="38" t="s">
        <v>8</v>
      </c>
      <c r="P8" s="3">
        <f>SUMIFS(D:D,$B:$B,"*AGR*",$C:$C,"*GAS_NGA*")</f>
        <v>170.8961693548305</v>
      </c>
      <c r="Q8" s="3">
        <f t="shared" ref="Q8:X8" si="7">SUMIFS(E:E,$B:$B,"*AGR*",$C:$C,"*GAS_NGA*")</f>
        <v>126.98428068679939</v>
      </c>
      <c r="R8" s="3">
        <f t="shared" si="7"/>
        <v>108.9586942635267</v>
      </c>
      <c r="S8" s="3">
        <f t="shared" si="7"/>
        <v>129.27157577365699</v>
      </c>
      <c r="T8" s="3">
        <f t="shared" si="7"/>
        <v>65.163340157490524</v>
      </c>
      <c r="U8" s="3">
        <f t="shared" si="7"/>
        <v>99.023609835570042</v>
      </c>
      <c r="V8" s="3">
        <f t="shared" si="7"/>
        <v>98.875925708755659</v>
      </c>
      <c r="W8" s="3">
        <f t="shared" si="7"/>
        <v>101.9445593667087</v>
      </c>
      <c r="X8" s="3">
        <f t="shared" si="7"/>
        <v>80.338289161890145</v>
      </c>
    </row>
    <row r="9" spans="1:24">
      <c r="A9" s="38">
        <f>[8]Input!A9</f>
        <v>7</v>
      </c>
      <c r="B9" s="38" t="str">
        <f>[8]Input!B9</f>
        <v>ELC_FT_OIL</v>
      </c>
      <c r="C9" s="38" t="str">
        <f>[8]Input!C9</f>
        <v>PRI_OIL_NSP</v>
      </c>
      <c r="D9" s="3">
        <f>[8]Input!D9</f>
        <v>5.1377885897347086</v>
      </c>
      <c r="E9" s="3">
        <f>[8]Input!E9</f>
        <v>3.681932261792944</v>
      </c>
      <c r="F9" s="3">
        <f>[8]Input!F9</f>
        <v>2.6953756930916479</v>
      </c>
      <c r="G9" s="3">
        <f>[8]Input!G9</f>
        <v>2.0852288665643202</v>
      </c>
      <c r="H9" s="3">
        <f>[8]Input!H9</f>
        <v>0</v>
      </c>
      <c r="I9" s="3">
        <f>[8]Input!I9</f>
        <v>0</v>
      </c>
      <c r="J9" s="3">
        <f>[8]Input!J9</f>
        <v>0</v>
      </c>
      <c r="K9" s="3">
        <f>[8]Input!K9</f>
        <v>0</v>
      </c>
      <c r="L9" s="3">
        <f>[8]Input!L9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764.61526071746619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810.17079538158305</v>
      </c>
      <c r="S9" s="3">
        <f t="shared" si="8"/>
        <v>730.84028207313236</v>
      </c>
      <c r="T9" s="3">
        <f t="shared" si="8"/>
        <v>742.42581013738868</v>
      </c>
      <c r="U9" s="3">
        <f t="shared" si="8"/>
        <v>721.99271570269275</v>
      </c>
      <c r="V9" s="3">
        <f t="shared" si="8"/>
        <v>735.74375890031479</v>
      </c>
      <c r="W9" s="3">
        <f t="shared" si="8"/>
        <v>753.05403376383697</v>
      </c>
      <c r="X9" s="3">
        <f t="shared" si="8"/>
        <v>786.39218120837529</v>
      </c>
    </row>
    <row r="10" spans="1:24">
      <c r="A10" s="38">
        <f>[8]Input!A10</f>
        <v>8</v>
      </c>
      <c r="B10" s="38" t="str">
        <f>[8]Input!B10</f>
        <v>ELC_FT_OIL</v>
      </c>
      <c r="C10" s="38" t="str">
        <f>[8]Input!C10</f>
        <v>PRI_OIL_HFO</v>
      </c>
      <c r="D10" s="3">
        <f>[8]Input!D10</f>
        <v>914.5263689727783</v>
      </c>
      <c r="E10" s="3">
        <f>[8]Input!E10</f>
        <v>655.38394259914412</v>
      </c>
      <c r="F10" s="3">
        <f>[8]Input!F10</f>
        <v>479.77687337031341</v>
      </c>
      <c r="G10" s="3">
        <f>[8]Input!G10</f>
        <v>371.17073824844891</v>
      </c>
      <c r="H10" s="3">
        <f>[8]Input!H10</f>
        <v>279.12105262198702</v>
      </c>
      <c r="I10" s="3">
        <f>[8]Input!I10</f>
        <v>71.087085078297989</v>
      </c>
      <c r="J10" s="3">
        <f>[8]Input!J10</f>
        <v>0</v>
      </c>
      <c r="K10" s="3">
        <f>[8]Input!K10</f>
        <v>0</v>
      </c>
      <c r="L10" s="3">
        <f>[8]Input!L10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[8]Input!A11</f>
        <v>9</v>
      </c>
      <c r="B11" s="38" t="str">
        <f>[8]Input!B11</f>
        <v>ELC_FT_OIL</v>
      </c>
      <c r="C11" s="38" t="str">
        <f>[8]Input!C11</f>
        <v>PRI_OIL_PTC</v>
      </c>
      <c r="D11" s="3">
        <f>[8]Input!D11</f>
        <v>31.854289256355191</v>
      </c>
      <c r="E11" s="3">
        <f>[8]Input!E11</f>
        <v>22.827980023116261</v>
      </c>
      <c r="F11" s="3">
        <f>[8]Input!F11</f>
        <v>16.71132929716822</v>
      </c>
      <c r="G11" s="3">
        <f>[8]Input!G11</f>
        <v>12.928418972698781</v>
      </c>
      <c r="H11" s="3">
        <f>[8]Input!H11</f>
        <v>7.7942612797118018</v>
      </c>
      <c r="I11" s="3">
        <f>[8]Input!I11</f>
        <v>0</v>
      </c>
      <c r="J11" s="3">
        <f>[8]Input!J11</f>
        <v>0</v>
      </c>
      <c r="K11" s="3">
        <f>[8]Input!K11</f>
        <v>0</v>
      </c>
      <c r="L11" s="3">
        <f>[8]Input!L11</f>
        <v>0</v>
      </c>
      <c r="N11" s="38" t="s">
        <v>77</v>
      </c>
      <c r="O11" s="38" t="s">
        <v>43</v>
      </c>
      <c r="P11" s="3">
        <f>SUMIFS(D:D,$B:$B,"*COM*",$C:$C,"*BIO*")</f>
        <v>144.20499999999996</v>
      </c>
      <c r="Q11" s="3">
        <f t="shared" ref="Q11:X11" si="10">SUMIFS(E:E,$B:$B,"*COM*",$C:$C,"*BIO*")</f>
        <v>164.78200000000001</v>
      </c>
      <c r="R11" s="3">
        <f t="shared" si="10"/>
        <v>189.00700000000001</v>
      </c>
      <c r="S11" s="3">
        <f t="shared" si="10"/>
        <v>82.970399052664192</v>
      </c>
      <c r="T11" s="3">
        <f t="shared" si="10"/>
        <v>189.00700000000003</v>
      </c>
      <c r="U11" s="3">
        <f t="shared" si="10"/>
        <v>189.00700000000001</v>
      </c>
      <c r="V11" s="3">
        <f t="shared" si="10"/>
        <v>189.00700000000001</v>
      </c>
      <c r="W11" s="3">
        <f t="shared" si="10"/>
        <v>189.00700000000001</v>
      </c>
      <c r="X11" s="3">
        <f t="shared" si="10"/>
        <v>189.00699999999998</v>
      </c>
    </row>
    <row r="12" spans="1:24">
      <c r="A12" s="38">
        <f>[8]Input!A12</f>
        <v>10</v>
      </c>
      <c r="B12" s="38" t="str">
        <f>[8]Input!B12</f>
        <v>ELC_FT_OIL</v>
      </c>
      <c r="C12" s="38" t="str">
        <f>[8]Input!C12</f>
        <v>PRI_OIL_LPG</v>
      </c>
      <c r="D12" s="3">
        <f>[8]Input!D12</f>
        <v>1.027557717946942</v>
      </c>
      <c r="E12" s="3">
        <f>[8]Input!E12</f>
        <v>0.73638645235857869</v>
      </c>
      <c r="F12" s="3">
        <f>[8]Input!F12</f>
        <v>0.53907513861832979</v>
      </c>
      <c r="G12" s="3">
        <f>[8]Input!G12</f>
        <v>0.41704577331286402</v>
      </c>
      <c r="H12" s="3">
        <f>[8]Input!H12</f>
        <v>0</v>
      </c>
      <c r="I12" s="3">
        <f>[8]Input!I12</f>
        <v>0</v>
      </c>
      <c r="J12" s="3">
        <f>[8]Input!J12</f>
        <v>0</v>
      </c>
      <c r="K12" s="3">
        <f>[8]Input!K12</f>
        <v>0</v>
      </c>
      <c r="L12" s="3">
        <f>[8]Input!L12</f>
        <v>0</v>
      </c>
      <c r="N12" s="38" t="s">
        <v>77</v>
      </c>
      <c r="O12" s="38" t="s">
        <v>34</v>
      </c>
      <c r="P12" s="3">
        <f>SUMIFS(D:D,$B:$B,"*COM*",$C:$C,"*COA*")</f>
        <v>237.34899999999999</v>
      </c>
      <c r="Q12" s="3">
        <f t="shared" ref="Q12:X12" si="11">SUMIFS(E:E,$B:$B,"*COM*",$C:$C,"*COA*")</f>
        <v>204.29400000000001</v>
      </c>
      <c r="R12" s="3">
        <f t="shared" si="11"/>
        <v>192.86300000000003</v>
      </c>
      <c r="S12" s="3">
        <f t="shared" si="11"/>
        <v>237.34899999999999</v>
      </c>
      <c r="T12" s="3">
        <f t="shared" si="11"/>
        <v>232.19401209821501</v>
      </c>
      <c r="U12" s="3">
        <f t="shared" si="11"/>
        <v>182.86434193059839</v>
      </c>
      <c r="V12" s="3">
        <f t="shared" si="11"/>
        <v>83.566117492488956</v>
      </c>
      <c r="W12" s="3">
        <f t="shared" si="11"/>
        <v>0</v>
      </c>
      <c r="X12" s="3">
        <f t="shared" si="11"/>
        <v>0</v>
      </c>
    </row>
    <row r="13" spans="1:24">
      <c r="A13" s="38">
        <f>[8]Input!A13</f>
        <v>11</v>
      </c>
      <c r="B13" s="38" t="str">
        <f>[8]Input!B13</f>
        <v>ELC_FT_COA</v>
      </c>
      <c r="C13" s="38" t="str">
        <f>[8]Input!C13</f>
        <v>PRI_GAS_BFG</v>
      </c>
      <c r="D13" s="3">
        <f>[8]Input!D13</f>
        <v>0</v>
      </c>
      <c r="E13" s="3">
        <f>[8]Input!E13</f>
        <v>0</v>
      </c>
      <c r="F13" s="3">
        <f>[8]Input!F13</f>
        <v>0</v>
      </c>
      <c r="G13" s="3">
        <f>[8]Input!G13</f>
        <v>0</v>
      </c>
      <c r="H13" s="3">
        <f>[8]Input!H13</f>
        <v>0</v>
      </c>
      <c r="I13" s="3">
        <f>[8]Input!I13</f>
        <v>8.2661224976965659</v>
      </c>
      <c r="J13" s="3">
        <f>[8]Input!J13</f>
        <v>0.9710204661602535</v>
      </c>
      <c r="K13" s="3">
        <f>[8]Input!K13</f>
        <v>3.424679033202835</v>
      </c>
      <c r="L13" s="3">
        <f>[8]Input!L13</f>
        <v>6.2094658304090436E-9</v>
      </c>
      <c r="N13" s="38" t="s">
        <v>77</v>
      </c>
      <c r="O13" s="38" t="s">
        <v>14</v>
      </c>
      <c r="P13" s="3">
        <f>SUMIFS(D:D,$B:$B,"*COM*",$C:$C,"*ELC*")</f>
        <v>3268.416000000002</v>
      </c>
      <c r="Q13" s="3">
        <f t="shared" ref="Q13:X13" si="12">SUMIFS(E:E,$B:$B,"*COM*",$C:$C,"*ELC*")</f>
        <v>3261.1999999999989</v>
      </c>
      <c r="R13" s="3">
        <f t="shared" si="12"/>
        <v>3036.045000000001</v>
      </c>
      <c r="S13" s="3">
        <f t="shared" si="12"/>
        <v>3410.1302296231338</v>
      </c>
      <c r="T13" s="3">
        <f t="shared" si="12"/>
        <v>4032.4196665419522</v>
      </c>
      <c r="U13" s="3">
        <f t="shared" si="12"/>
        <v>3982.1260180356949</v>
      </c>
      <c r="V13" s="3">
        <f t="shared" si="12"/>
        <v>3973.1453536327549</v>
      </c>
      <c r="W13" s="3">
        <f t="shared" si="12"/>
        <v>3921.6747809909289</v>
      </c>
      <c r="X13" s="3">
        <f t="shared" si="12"/>
        <v>3889.5031626754439</v>
      </c>
    </row>
    <row r="14" spans="1:24">
      <c r="A14" s="38">
        <f>[8]Input!A14</f>
        <v>12</v>
      </c>
      <c r="B14" s="38" t="str">
        <f>[8]Input!B14</f>
        <v>ELC_FT_COA</v>
      </c>
      <c r="C14" s="38" t="str">
        <f>[8]Input!C14</f>
        <v>PRI_GAS_COG</v>
      </c>
      <c r="D14" s="3">
        <f>[8]Input!D14</f>
        <v>36.762165821925997</v>
      </c>
      <c r="E14" s="3">
        <f>[8]Input!E14</f>
        <v>0</v>
      </c>
      <c r="F14" s="3">
        <f>[8]Input!F14</f>
        <v>0</v>
      </c>
      <c r="G14" s="3">
        <f>[8]Input!G14</f>
        <v>0</v>
      </c>
      <c r="H14" s="3">
        <f>[8]Input!H14</f>
        <v>0</v>
      </c>
      <c r="I14" s="3">
        <f>[8]Input!I14</f>
        <v>0</v>
      </c>
      <c r="J14" s="3">
        <f>[8]Input!J14</f>
        <v>0</v>
      </c>
      <c r="K14" s="3">
        <f>[8]Input!K14</f>
        <v>0</v>
      </c>
      <c r="L14" s="3">
        <f>[8]Input!L14</f>
        <v>0</v>
      </c>
      <c r="N14" s="38" t="s">
        <v>77</v>
      </c>
      <c r="O14" s="38" t="s">
        <v>45</v>
      </c>
      <c r="P14" s="3">
        <f>SUMIFS(D:D,$B:$B,"*COM*",$C:$C,"*GEO*")</f>
        <v>9.4269999999999996</v>
      </c>
      <c r="Q14" s="3">
        <f t="shared" ref="Q14:X14" si="13">SUMIFS(E:E,$B:$B,"*COM*",$C:$C,"*GEO*")</f>
        <v>9.4269999999999996</v>
      </c>
      <c r="R14" s="3">
        <f t="shared" si="13"/>
        <v>9.423961829889782</v>
      </c>
      <c r="S14" s="3">
        <f t="shared" si="13"/>
        <v>4.85148819745024</v>
      </c>
      <c r="T14" s="3">
        <f t="shared" si="13"/>
        <v>0.19470158144671479</v>
      </c>
      <c r="U14" s="3">
        <f t="shared" si="13"/>
        <v>0.2639831805060916</v>
      </c>
      <c r="V14" s="3">
        <f t="shared" si="13"/>
        <v>0.33227235939510869</v>
      </c>
      <c r="W14" s="3">
        <f t="shared" si="13"/>
        <v>0.39850130693383329</v>
      </c>
      <c r="X14" s="3">
        <f t="shared" si="13"/>
        <v>0.39850130693383329</v>
      </c>
    </row>
    <row r="15" spans="1:24">
      <c r="A15" s="38">
        <f>[8]Input!A15</f>
        <v>13</v>
      </c>
      <c r="B15" s="38" t="str">
        <f>[8]Input!B15</f>
        <v>ELC_FT_COA</v>
      </c>
      <c r="C15" s="38" t="str">
        <f>[8]Input!C15</f>
        <v>PRI_GAS_OXY</v>
      </c>
      <c r="D15" s="3">
        <f>[8]Input!D15</f>
        <v>6.574392760289669</v>
      </c>
      <c r="E15" s="3">
        <f>[8]Input!E15</f>
        <v>5.5400275811959716</v>
      </c>
      <c r="F15" s="3">
        <f>[8]Input!F15</f>
        <v>4.8654153296767308</v>
      </c>
      <c r="G15" s="3">
        <f>[8]Input!G15</f>
        <v>2.781780816043057</v>
      </c>
      <c r="H15" s="3">
        <f>[8]Input!H15</f>
        <v>1.5560442693520169</v>
      </c>
      <c r="I15" s="3">
        <f>[8]Input!I15</f>
        <v>0</v>
      </c>
      <c r="J15" s="3">
        <f>[8]Input!J15</f>
        <v>0</v>
      </c>
      <c r="K15" s="3">
        <f>[8]Input!K15</f>
        <v>0</v>
      </c>
      <c r="L15" s="3">
        <f>[8]Input!L15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379.37099999999992</v>
      </c>
      <c r="R15" s="3">
        <f t="shared" si="14"/>
        <v>384.23200000000003</v>
      </c>
      <c r="S15" s="3">
        <f t="shared" si="14"/>
        <v>226.3517716557524</v>
      </c>
      <c r="T15" s="3">
        <f t="shared" si="14"/>
        <v>469.5438168022568</v>
      </c>
      <c r="U15" s="3">
        <f t="shared" si="14"/>
        <v>238.84767628442131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[8]Input!A16</f>
        <v>14</v>
      </c>
      <c r="B16" s="38" t="str">
        <f>[8]Input!B16</f>
        <v>ELC_FT_COA</v>
      </c>
      <c r="C16" s="38" t="str">
        <f>[8]Input!C16</f>
        <v>PRI_COA_BCO</v>
      </c>
      <c r="D16" s="3">
        <f>[8]Input!D16</f>
        <v>4595.270727740749</v>
      </c>
      <c r="E16" s="3">
        <f>[8]Input!E16</f>
        <v>3377.6718863869551</v>
      </c>
      <c r="F16" s="3">
        <f>[8]Input!F16</f>
        <v>2380.29182464207</v>
      </c>
      <c r="G16" s="3">
        <f>[8]Input!G16</f>
        <v>1235.776510311558</v>
      </c>
      <c r="H16" s="3">
        <f>[8]Input!H16</f>
        <v>604.43573527829039</v>
      </c>
      <c r="I16" s="3">
        <f>[8]Input!I16</f>
        <v>275.53741658988412</v>
      </c>
      <c r="J16" s="3">
        <f>[8]Input!J16</f>
        <v>25.885525619894011</v>
      </c>
      <c r="K16" s="3">
        <f>[8]Input!K16</f>
        <v>67.077289697582202</v>
      </c>
      <c r="L16" s="3">
        <f>[8]Input!L16</f>
        <v>65.950837437494442</v>
      </c>
      <c r="N16" s="38" t="s">
        <v>77</v>
      </c>
      <c r="O16" s="38" t="s">
        <v>8</v>
      </c>
      <c r="P16" s="3">
        <f>SUMIFS(D:D,$B:$B,"*COM*",$C:$C,"*GAS*")-SUMIFS(D:D,$B:$B,"*COM*",$C:$C,"*BIO_GAS*")</f>
        <v>2036.633030081447</v>
      </c>
      <c r="Q16" s="3">
        <f t="shared" ref="Q16:X16" si="15">SUMIFS(E:E,$B:$B,"*COM*",$C:$C,"*GAS*")-SUMIFS(E:E,$B:$B,"*COM*",$C:$C,"*BIO_GAS*")</f>
        <v>2085.0769005603001</v>
      </c>
      <c r="R16" s="3">
        <f t="shared" si="15"/>
        <v>2049.083331797025</v>
      </c>
      <c r="S16" s="3">
        <f t="shared" si="15"/>
        <v>1992.9697609066691</v>
      </c>
      <c r="T16" s="3">
        <f t="shared" si="15"/>
        <v>1193.4305447065899</v>
      </c>
      <c r="U16" s="3">
        <f t="shared" si="15"/>
        <v>1352.89541186316</v>
      </c>
      <c r="V16" s="3">
        <f t="shared" si="15"/>
        <v>1400.6321053405111</v>
      </c>
      <c r="W16" s="3">
        <f t="shared" si="15"/>
        <v>1414.4078579730981</v>
      </c>
      <c r="X16" s="3">
        <f t="shared" si="15"/>
        <v>1411.2987407383889</v>
      </c>
    </row>
    <row r="17" spans="1:24">
      <c r="A17" s="38">
        <f>[8]Input!A17</f>
        <v>15</v>
      </c>
      <c r="B17" s="38" t="str">
        <f>[8]Input!B17</f>
        <v>ELC_FT_COA</v>
      </c>
      <c r="C17" s="38" t="str">
        <f>[8]Input!C17</f>
        <v>PRI_COA_HCO</v>
      </c>
      <c r="D17" s="3">
        <f>[8]Input!D17</f>
        <v>4551.9341691585332</v>
      </c>
      <c r="E17" s="3">
        <f>[8]Input!E17</f>
        <v>5364.3300488837695</v>
      </c>
      <c r="F17" s="3">
        <f>[8]Input!F17</f>
        <v>2480.2580897049852</v>
      </c>
      <c r="G17" s="3">
        <f>[8]Input!G17</f>
        <v>1543.2225249155031</v>
      </c>
      <c r="H17" s="3">
        <f>[8]Input!H17</f>
        <v>950.05248980437443</v>
      </c>
      <c r="I17" s="3">
        <f>[8]Input!I17</f>
        <v>267.27129409218759</v>
      </c>
      <c r="J17" s="3">
        <f>[8]Input!J17</f>
        <v>37.878151657962633</v>
      </c>
      <c r="K17" s="3">
        <f>[8]Input!K17</f>
        <v>157.80996681607061</v>
      </c>
      <c r="L17" s="3">
        <f>[8]Input!L17</f>
        <v>162.36109810315179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815.75870834207387</v>
      </c>
      <c r="Q17" s="3">
        <f t="shared" ref="Q17:X17" si="16">SUMIFS(E:E,$B:$B,"*COM*",$C:$C,"*OIL*")-SUMIFS(E:E,$B:$B,"*COM*",$C:$C,"*kt*")+SUMIFS(E:E,$B:$B,"*COM*",$C:$C,"*DST_kt*")/23.2</f>
        <v>720.67817760779678</v>
      </c>
      <c r="R17" s="3">
        <f t="shared" si="16"/>
        <v>542.06790889236697</v>
      </c>
      <c r="S17" s="3">
        <f t="shared" si="16"/>
        <v>996.32050729768991</v>
      </c>
      <c r="T17" s="3">
        <f t="shared" si="16"/>
        <v>990.8485741780288</v>
      </c>
      <c r="U17" s="3">
        <f t="shared" si="16"/>
        <v>807.50811158240379</v>
      </c>
      <c r="V17" s="3">
        <f t="shared" si="16"/>
        <v>990.8485741780288</v>
      </c>
      <c r="W17" s="3">
        <f t="shared" si="16"/>
        <v>990.38877132039102</v>
      </c>
      <c r="X17" s="3">
        <f t="shared" si="16"/>
        <v>990.8485741780288</v>
      </c>
    </row>
    <row r="18" spans="1:24">
      <c r="A18" s="38">
        <f>[8]Input!A18</f>
        <v>16</v>
      </c>
      <c r="B18" s="38" t="str">
        <f>[8]Input!B18</f>
        <v>ELC_FT_BIO</v>
      </c>
      <c r="C18" s="38" t="str">
        <f>[8]Input!C18</f>
        <v>RNW_POT_BIO_MUN</v>
      </c>
      <c r="D18" s="3">
        <f>[8]Input!D18</f>
        <v>86.452631578947347</v>
      </c>
      <c r="E18" s="3">
        <f>[8]Input!E18</f>
        <v>0</v>
      </c>
      <c r="F18" s="3">
        <f>[8]Input!F18</f>
        <v>7.9515766331236648</v>
      </c>
      <c r="G18" s="3">
        <f>[8]Input!G18</f>
        <v>164.33266424408211</v>
      </c>
      <c r="H18" s="3">
        <f>[8]Input!H18</f>
        <v>204.4193608429641</v>
      </c>
      <c r="I18" s="3">
        <f>[8]Input!I18</f>
        <v>0</v>
      </c>
      <c r="J18" s="3">
        <f>[8]Input!J18</f>
        <v>0</v>
      </c>
      <c r="K18" s="3">
        <f>[8]Input!K18</f>
        <v>524.65299897242835</v>
      </c>
      <c r="L18" s="3">
        <f>[8]Input!L18</f>
        <v>573.75810992019933</v>
      </c>
      <c r="N18" s="38" t="s">
        <v>77</v>
      </c>
      <c r="O18" s="38" t="s">
        <v>46</v>
      </c>
      <c r="P18" s="3">
        <f>SUMIFS(D:D,$B:$B,"*COM*",$C:$C,"*SOL*")</f>
        <v>176.1037639523274</v>
      </c>
      <c r="Q18" s="3">
        <f t="shared" ref="Q18:X18" si="17">SUMIFS(E:E,$B:$B,"*COM*",$C:$C,"*SOL*")</f>
        <v>477.29549811264252</v>
      </c>
      <c r="R18" s="3">
        <f t="shared" si="17"/>
        <v>768.05675577437694</v>
      </c>
      <c r="S18" s="3">
        <f t="shared" si="17"/>
        <v>1013.741434705847</v>
      </c>
      <c r="T18" s="3">
        <f t="shared" si="17"/>
        <v>1013.741434705847</v>
      </c>
      <c r="U18" s="3">
        <f t="shared" si="17"/>
        <v>1013.741434705847</v>
      </c>
      <c r="V18" s="3">
        <f t="shared" si="17"/>
        <v>1013.741434705847</v>
      </c>
      <c r="W18" s="3">
        <f t="shared" si="17"/>
        <v>1013.741434705847</v>
      </c>
      <c r="X18" s="3">
        <f t="shared" si="17"/>
        <v>1013.741434705847</v>
      </c>
    </row>
    <row r="19" spans="1:24">
      <c r="A19" s="38">
        <f>[8]Input!A19</f>
        <v>17</v>
      </c>
      <c r="B19" s="38" t="str">
        <f>[8]Input!B19</f>
        <v>ELC_FT_BIO</v>
      </c>
      <c r="C19" s="38" t="str">
        <f>[8]Input!C19</f>
        <v>RNW_POT_BIO_GAS</v>
      </c>
      <c r="D19" s="3">
        <f>[8]Input!D19</f>
        <v>258.86433408885642</v>
      </c>
      <c r="E19" s="3">
        <f>[8]Input!E19</f>
        <v>466.55544821110658</v>
      </c>
      <c r="F19" s="3">
        <f>[8]Input!F19</f>
        <v>592.26374320922605</v>
      </c>
      <c r="G19" s="3">
        <f>[8]Input!G19</f>
        <v>0</v>
      </c>
      <c r="H19" s="3">
        <f>[8]Input!H19</f>
        <v>0</v>
      </c>
      <c r="I19" s="3">
        <f>[8]Input!I19</f>
        <v>0</v>
      </c>
      <c r="J19" s="3">
        <f>[8]Input!J19</f>
        <v>0</v>
      </c>
      <c r="K19" s="3">
        <f>[8]Input!K19</f>
        <v>0</v>
      </c>
      <c r="L19" s="3">
        <f>[8]Input!L19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[8]Input!A20</f>
        <v>18</v>
      </c>
      <c r="B20" s="38" t="str">
        <f>[8]Input!B20</f>
        <v>ELC_FT_BIO</v>
      </c>
      <c r="C20" s="38" t="str">
        <f>[8]Input!C20</f>
        <v>RNW_POT_BIO_WOD</v>
      </c>
      <c r="D20" s="3">
        <f>[8]Input!D20</f>
        <v>1337.0285394427051</v>
      </c>
      <c r="E20" s="3">
        <f>[8]Input!E20</f>
        <v>1011.067254503111</v>
      </c>
      <c r="F20" s="3">
        <f>[8]Input!F20</f>
        <v>944.79567862154329</v>
      </c>
      <c r="G20" s="3">
        <f>[8]Input!G20</f>
        <v>1047.585188175362</v>
      </c>
      <c r="H20" s="3">
        <f>[8]Input!H20</f>
        <v>854.87486397909083</v>
      </c>
      <c r="I20" s="3">
        <f>[8]Input!I20</f>
        <v>844.2513000174373</v>
      </c>
      <c r="J20" s="3">
        <f>[8]Input!J20</f>
        <v>450.65299897242778</v>
      </c>
      <c r="K20" s="3">
        <f>[8]Input!K20</f>
        <v>0</v>
      </c>
      <c r="L20" s="3">
        <f>[8]Input!L20</f>
        <v>271.7544750029034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[8]Input!A21</f>
        <v>19</v>
      </c>
      <c r="B21" s="38" t="str">
        <f>[8]Input!B21</f>
        <v>ELC_FT_BIO</v>
      </c>
      <c r="C21" s="38" t="str">
        <f>[8]Input!C21</f>
        <v>RNW_POT_BIO_SLU</v>
      </c>
      <c r="D21" s="3">
        <f>[8]Input!D21</f>
        <v>0</v>
      </c>
      <c r="E21" s="3">
        <f>[8]Input!E21</f>
        <v>0</v>
      </c>
      <c r="F21" s="3">
        <f>[8]Input!F21</f>
        <v>0</v>
      </c>
      <c r="G21" s="3">
        <f>[8]Input!G21</f>
        <v>21.52393598712781</v>
      </c>
      <c r="H21" s="3">
        <f>[8]Input!H21</f>
        <v>0</v>
      </c>
      <c r="I21" s="3">
        <f>[8]Input!I21</f>
        <v>0</v>
      </c>
      <c r="J21" s="3">
        <f>[8]Input!J21</f>
        <v>0</v>
      </c>
      <c r="K21" s="3">
        <f>[8]Input!K21</f>
        <v>0</v>
      </c>
      <c r="L21" s="3">
        <f>[8]Input!L21</f>
        <v>0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[8]Input!A22</f>
        <v>20</v>
      </c>
      <c r="B22" s="38" t="str">
        <f>[8]Input!B22</f>
        <v>ELC_FT_CRP</v>
      </c>
      <c r="C22" s="38" t="str">
        <f>[8]Input!C22</f>
        <v>RNW_POT_BIO_CRP_STC</v>
      </c>
      <c r="D22" s="3">
        <f>[8]Input!D22</f>
        <v>172.7</v>
      </c>
      <c r="E22" s="3">
        <f>[8]Input!E22</f>
        <v>0</v>
      </c>
      <c r="F22" s="3">
        <f>[8]Input!F22</f>
        <v>0</v>
      </c>
      <c r="G22" s="3">
        <f>[8]Input!G22</f>
        <v>0</v>
      </c>
      <c r="H22" s="3">
        <f>[8]Input!H22</f>
        <v>0</v>
      </c>
      <c r="I22" s="3">
        <f>[8]Input!I22</f>
        <v>0</v>
      </c>
      <c r="J22" s="3">
        <f>[8]Input!J22</f>
        <v>0</v>
      </c>
      <c r="K22" s="3">
        <f>[8]Input!K22</f>
        <v>0</v>
      </c>
      <c r="L22" s="3">
        <f>[8]Input!L22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0.1428661437573614</v>
      </c>
      <c r="R22" s="3">
        <f t="shared" si="21"/>
        <v>0.14286614375723289</v>
      </c>
      <c r="S22" s="3">
        <f t="shared" si="21"/>
        <v>8.8742895892517891E-6</v>
      </c>
      <c r="T22" s="3">
        <f t="shared" si="21"/>
        <v>2.8858061885949722</v>
      </c>
      <c r="U22" s="3">
        <f t="shared" si="21"/>
        <v>3.4529986316580561</v>
      </c>
      <c r="V22" s="3">
        <f t="shared" si="21"/>
        <v>10.773375679663831</v>
      </c>
      <c r="W22" s="3">
        <f t="shared" si="21"/>
        <v>10.773375679663641</v>
      </c>
      <c r="X22" s="3">
        <f t="shared" si="21"/>
        <v>96.262049363184744</v>
      </c>
    </row>
    <row r="23" spans="1:24">
      <c r="A23" s="38">
        <f>[8]Input!A23</f>
        <v>21</v>
      </c>
      <c r="B23" s="38" t="str">
        <f>[8]Input!B23</f>
        <v>ELC_FT_MUN</v>
      </c>
      <c r="C23" s="38" t="str">
        <f>[8]Input!C23</f>
        <v>RNW_POT_BIO_MUN</v>
      </c>
      <c r="D23" s="3">
        <f>[8]Input!D23</f>
        <v>337.84736842105258</v>
      </c>
      <c r="E23" s="3">
        <f>[8]Input!E23</f>
        <v>405.41842105263152</v>
      </c>
      <c r="F23" s="3">
        <f>[8]Input!F23</f>
        <v>463.04842336687619</v>
      </c>
      <c r="G23" s="3">
        <f>[8]Input!G23</f>
        <v>143.49825057345561</v>
      </c>
      <c r="H23" s="3">
        <f>[8]Input!H23</f>
        <v>170.57339219108869</v>
      </c>
      <c r="I23" s="3">
        <f>[8]Input!I23</f>
        <v>131.6233921910887</v>
      </c>
      <c r="J23" s="3">
        <f>[8]Input!J23</f>
        <v>0</v>
      </c>
      <c r="K23" s="3">
        <f>[8]Input!K23</f>
        <v>0</v>
      </c>
      <c r="L23" s="3">
        <f>[8]Input!L23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[8]Input!A24</f>
        <v>22</v>
      </c>
      <c r="B24" s="38" t="str">
        <f>[8]Input!B24</f>
        <v>ELC_FT_MUN</v>
      </c>
      <c r="C24" s="38" t="str">
        <f>[8]Input!C24</f>
        <v>RNW_POT_BIO_SLU</v>
      </c>
      <c r="D24" s="3">
        <f>[8]Input!D24</f>
        <v>24.1</v>
      </c>
      <c r="E24" s="3">
        <f>[8]Input!E24</f>
        <v>25.95</v>
      </c>
      <c r="F24" s="3">
        <f>[8]Input!F24</f>
        <v>27.056839791018511</v>
      </c>
      <c r="G24" s="3">
        <f>[8]Input!G24</f>
        <v>0</v>
      </c>
      <c r="H24" s="3">
        <f>[8]Input!H24</f>
        <v>0</v>
      </c>
      <c r="I24" s="3">
        <f>[8]Input!I24</f>
        <v>38.950000000000003</v>
      </c>
      <c r="J24" s="3">
        <f>[8]Input!J24</f>
        <v>0</v>
      </c>
      <c r="K24" s="3">
        <f>[8]Input!K24</f>
        <v>0</v>
      </c>
      <c r="L24" s="3">
        <f>[8]Input!L24</f>
        <v>0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846.49555890010186</v>
      </c>
      <c r="Q24" s="3">
        <f t="shared" ref="Q24:X24" si="23">SUMIFS(E:E,$B:$B,"*IND*",$C:$C,"*BIO*")-SUMIFS(E:E,$B:$B,"*IND*",$C:$C,"*BIO_ETH*")+SUMIFS(E:E,$B:$B,"*IND*",$C:$C,"*BIO_ETH*")*0.027</f>
        <v>975.80659407908433</v>
      </c>
      <c r="R24" s="3">
        <f t="shared" si="23"/>
        <v>690.35461313963037</v>
      </c>
      <c r="S24" s="3">
        <f t="shared" si="23"/>
        <v>909.1003489082359</v>
      </c>
      <c r="T24" s="3">
        <f t="shared" si="23"/>
        <v>912.76177947482404</v>
      </c>
      <c r="U24" s="3">
        <f t="shared" si="23"/>
        <v>916.47997183196617</v>
      </c>
      <c r="V24" s="3">
        <f t="shared" si="23"/>
        <v>916.1406971429509</v>
      </c>
      <c r="W24" s="3">
        <f t="shared" si="23"/>
        <v>916.2261231144513</v>
      </c>
      <c r="X24" s="3">
        <f t="shared" si="23"/>
        <v>916.24852045749617</v>
      </c>
    </row>
    <row r="25" spans="1:24">
      <c r="A25" s="38">
        <f>[8]Input!A25</f>
        <v>23</v>
      </c>
      <c r="B25" s="38" t="str">
        <f>[8]Input!B25</f>
        <v>ELC_FT_HYD</v>
      </c>
      <c r="C25" s="38" t="str">
        <f>[8]Input!C25</f>
        <v>RNW_POT_HYD</v>
      </c>
      <c r="D25" s="3">
        <f>[8]Input!D25</f>
        <v>2088.7800000000011</v>
      </c>
      <c r="E25" s="3">
        <f>[8]Input!E25</f>
        <v>2123.37</v>
      </c>
      <c r="F25" s="3">
        <f>[8]Input!F25</f>
        <v>2231.0100000000011</v>
      </c>
      <c r="G25" s="3">
        <f>[8]Input!G25</f>
        <v>2253.9970233455729</v>
      </c>
      <c r="H25" s="3">
        <f>[8]Input!H25</f>
        <v>2344.7572902002862</v>
      </c>
      <c r="I25" s="3">
        <f>[8]Input!I25</f>
        <v>1996.645728813246</v>
      </c>
      <c r="J25" s="3">
        <f>[8]Input!J25</f>
        <v>1635.2493883240591</v>
      </c>
      <c r="K25" s="3">
        <f>[8]Input!K25</f>
        <v>1333.302654463673</v>
      </c>
      <c r="L25" s="3">
        <f>[8]Input!L25</f>
        <v>1261.225709519292</v>
      </c>
      <c r="N25" s="38" t="s">
        <v>80</v>
      </c>
      <c r="O25" s="38" t="s">
        <v>34</v>
      </c>
      <c r="P25" s="3">
        <f>SUMIFS(D:D,$B:$B,"*IND*",$C:$C,"*COA_BCO*")+SUMIFS(D:D,$B:$B,"*IND*",$C:$C,"*COA_HCO*")</f>
        <v>628.36490206774704</v>
      </c>
      <c r="Q25" s="3">
        <f t="shared" ref="Q25:X25" si="24">SUMIFS(E:E,$B:$B,"*IND*",$C:$C,"*COA_BCO*")+SUMIFS(E:E,$B:$B,"*IND*",$C:$C,"*COA_HCO*")</f>
        <v>597.83803602667103</v>
      </c>
      <c r="R25" s="3">
        <f t="shared" si="24"/>
        <v>546.2524005633876</v>
      </c>
      <c r="S25" s="3">
        <f t="shared" si="24"/>
        <v>847.98706247967766</v>
      </c>
      <c r="T25" s="3">
        <f t="shared" si="24"/>
        <v>935.51757462487444</v>
      </c>
      <c r="U25" s="3">
        <f t="shared" si="24"/>
        <v>1075.4213305066389</v>
      </c>
      <c r="V25" s="3">
        <f t="shared" si="24"/>
        <v>1134.776548002646</v>
      </c>
      <c r="W25" s="3">
        <f t="shared" si="24"/>
        <v>1133.9690182216791</v>
      </c>
      <c r="X25" s="3">
        <f t="shared" si="24"/>
        <v>1101.7994977714525</v>
      </c>
    </row>
    <row r="26" spans="1:24">
      <c r="A26" s="38">
        <f>[8]Input!A26</f>
        <v>24</v>
      </c>
      <c r="B26" s="38" t="str">
        <f>[8]Input!B26</f>
        <v>ELC_FT_GEO</v>
      </c>
      <c r="C26" s="38" t="str">
        <f>[8]Input!C26</f>
        <v>RNW_POT_GEO</v>
      </c>
      <c r="D26" s="3">
        <f>[8]Input!D26</f>
        <v>173.64020960838701</v>
      </c>
      <c r="E26" s="3">
        <f>[8]Input!E26</f>
        <v>182.81413203023479</v>
      </c>
      <c r="F26" s="3">
        <f>[8]Input!F26</f>
        <v>200.56055445208261</v>
      </c>
      <c r="G26" s="3">
        <f>[8]Input!G26</f>
        <v>176.4486533603602</v>
      </c>
      <c r="H26" s="3">
        <f>[8]Input!H26</f>
        <v>263.06989805526479</v>
      </c>
      <c r="I26" s="3">
        <f>[8]Input!I26</f>
        <v>271.55425756548289</v>
      </c>
      <c r="J26" s="3">
        <f>[8]Input!J26</f>
        <v>347.1723368881041</v>
      </c>
      <c r="K26" s="3">
        <f>[8]Input!K26</f>
        <v>401.56989842368449</v>
      </c>
      <c r="L26" s="3">
        <f>[8]Input!L26</f>
        <v>461.45621683519738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4145.1290000000008</v>
      </c>
      <c r="R26" s="3">
        <f t="shared" si="25"/>
        <v>4067.8670000000002</v>
      </c>
      <c r="S26" s="3">
        <f t="shared" si="25"/>
        <v>4239.2452448294334</v>
      </c>
      <c r="T26" s="3">
        <f t="shared" si="25"/>
        <v>4296.1687395722392</v>
      </c>
      <c r="U26" s="3">
        <f t="shared" si="25"/>
        <v>4235.7149718738629</v>
      </c>
      <c r="V26" s="3">
        <f t="shared" si="25"/>
        <v>4227.7209575439456</v>
      </c>
      <c r="W26" s="3">
        <f t="shared" si="25"/>
        <v>4227.6617249466417</v>
      </c>
      <c r="X26" s="3">
        <f t="shared" si="25"/>
        <v>4220.5272051274596</v>
      </c>
    </row>
    <row r="27" spans="1:24">
      <c r="A27" s="38">
        <f>[8]Input!A27</f>
        <v>25</v>
      </c>
      <c r="B27" s="38" t="str">
        <f>[8]Input!B27</f>
        <v>ELC_FT_SOL_PV</v>
      </c>
      <c r="C27" s="38" t="str">
        <f>[8]Input!C27</f>
        <v>RNW_POT_SOL_PV</v>
      </c>
      <c r="D27" s="3">
        <f>[8]Input!D27</f>
        <v>164.23</v>
      </c>
      <c r="E27" s="3">
        <f>[8]Input!E27</f>
        <v>361.67999999999989</v>
      </c>
      <c r="F27" s="3">
        <f>[8]Input!F27</f>
        <v>583.67999999999995</v>
      </c>
      <c r="G27" s="3">
        <f>[8]Input!G27</f>
        <v>1406.0947095720001</v>
      </c>
      <c r="H27" s="3">
        <f>[8]Input!H27</f>
        <v>2132.804316071089</v>
      </c>
      <c r="I27" s="3">
        <f>[8]Input!I27</f>
        <v>2470.0174759858328</v>
      </c>
      <c r="J27" s="3">
        <f>[8]Input!J27</f>
        <v>2683.0101372914869</v>
      </c>
      <c r="K27" s="3">
        <f>[8]Input!K27</f>
        <v>2647.9668981185459</v>
      </c>
      <c r="L27" s="3">
        <f>[8]Input!L27</f>
        <v>2670.775941018218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116.919</v>
      </c>
      <c r="Q27" s="3">
        <f t="shared" ref="Q27:X27" si="26">SUMIFS(E:E,$B:$B,"*IND*",$C:$C,"*GAS_ETH*")+SUMIFS(E:E,$B:$B,"*IND*",$C:$C,"*GAS_RFG*")</f>
        <v>147.95855356652299</v>
      </c>
      <c r="R27" s="3">
        <f t="shared" si="26"/>
        <v>147.95855356652299</v>
      </c>
      <c r="S27" s="3">
        <f t="shared" si="26"/>
        <v>177.95158343883159</v>
      </c>
      <c r="T27" s="3">
        <f t="shared" si="26"/>
        <v>234.7572284875132</v>
      </c>
      <c r="U27" s="3">
        <f t="shared" si="26"/>
        <v>249.2578442412883</v>
      </c>
      <c r="V27" s="3">
        <f t="shared" si="26"/>
        <v>252.20017298450119</v>
      </c>
      <c r="W27" s="3">
        <f t="shared" si="26"/>
        <v>252.20017298450108</v>
      </c>
      <c r="X27" s="3">
        <f t="shared" si="26"/>
        <v>254.9320500910074</v>
      </c>
    </row>
    <row r="28" spans="1:24">
      <c r="A28" s="38">
        <f>[8]Input!A28</f>
        <v>26</v>
      </c>
      <c r="B28" s="38" t="str">
        <f>[8]Input!B28</f>
        <v>ELC_FT_SOL_TH</v>
      </c>
      <c r="C28" s="38" t="str">
        <f>[8]Input!C28</f>
        <v>RNW_POT_SOL_TH</v>
      </c>
      <c r="D28" s="3">
        <f>[8]Input!D28</f>
        <v>0.21202643928571421</v>
      </c>
      <c r="E28" s="3">
        <f>[8]Input!E28</f>
        <v>1.085192100765306</v>
      </c>
      <c r="F28" s="3">
        <f>[8]Input!F28</f>
        <v>2.9032557214285708</v>
      </c>
      <c r="G28" s="3">
        <f>[8]Input!G28</f>
        <v>2.8933339964285709</v>
      </c>
      <c r="H28" s="3">
        <f>[8]Input!H28</f>
        <v>2.730916182142856</v>
      </c>
      <c r="I28" s="3">
        <f>[8]Input!I28</f>
        <v>1.8328099070667729</v>
      </c>
      <c r="J28" s="3">
        <f>[8]Input!J28</f>
        <v>0</v>
      </c>
      <c r="K28" s="3">
        <f>[8]Input!K28</f>
        <v>0</v>
      </c>
      <c r="L28" s="3">
        <f>[8]Input!L28</f>
        <v>0</v>
      </c>
      <c r="N28" s="38" t="s">
        <v>80</v>
      </c>
      <c r="O28" s="38" t="s">
        <v>45</v>
      </c>
      <c r="P28" s="3">
        <f>SUMIFS(D:D,$B:$B,"*IND*",$C:$C,"*GEO*")</f>
        <v>2.0070000000000001</v>
      </c>
      <c r="Q28" s="3">
        <f t="shared" ref="Q28:X28" si="27">SUMIFS(E:E,$B:$B,"*IND*",$C:$C,"*GEO*")</f>
        <v>32.704677756357363</v>
      </c>
      <c r="R28" s="3">
        <f t="shared" si="27"/>
        <v>0.62847222222222221</v>
      </c>
      <c r="S28" s="3">
        <f t="shared" si="27"/>
        <v>31.809036246142259</v>
      </c>
      <c r="T28" s="3">
        <f t="shared" si="27"/>
        <v>0.3142361111111111</v>
      </c>
      <c r="U28" s="3">
        <f t="shared" si="27"/>
        <v>31.294726367468471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[8]Input!A29</f>
        <v>27</v>
      </c>
      <c r="B29" s="38" t="str">
        <f>[8]Input!B29</f>
        <v>ELC_FT_SOL_CSP</v>
      </c>
      <c r="C29" s="38" t="str">
        <f>[8]Input!C29</f>
        <v>RNW_POT_SOL_CSP</v>
      </c>
      <c r="D29" s="3">
        <f>[8]Input!D29</f>
        <v>2.74</v>
      </c>
      <c r="E29" s="3">
        <f>[8]Input!E29</f>
        <v>20.13</v>
      </c>
      <c r="F29" s="3">
        <f>[8]Input!F29</f>
        <v>20.46</v>
      </c>
      <c r="G29" s="3">
        <f>[8]Input!G29</f>
        <v>20.1858754848</v>
      </c>
      <c r="H29" s="3">
        <f>[8]Input!H29</f>
        <v>21.579728633166141</v>
      </c>
      <c r="I29" s="3">
        <f>[8]Input!I29</f>
        <v>20.199219352073161</v>
      </c>
      <c r="J29" s="3">
        <f>[8]Input!J29</f>
        <v>12.405255258630859</v>
      </c>
      <c r="K29" s="3">
        <f>[8]Input!K29</f>
        <v>11.982465746247369</v>
      </c>
      <c r="L29" s="3">
        <f>[8]Input!L29</f>
        <v>0.14830144331055151</v>
      </c>
      <c r="N29" s="38" t="s">
        <v>80</v>
      </c>
      <c r="O29" s="38" t="s">
        <v>216</v>
      </c>
      <c r="P29" s="3">
        <f>SUMIFS(D:D,$B:$B,"*IND*",$C:$C,"*HET*")</f>
        <v>1026.7927729819321</v>
      </c>
      <c r="Q29" s="3">
        <f t="shared" ref="Q29:X29" si="28">SUMIFS(E:E,$B:$B,"*IND*",$C:$C,"*HET*")</f>
        <v>1016.4549574861981</v>
      </c>
      <c r="R29" s="3">
        <f t="shared" si="28"/>
        <v>962.76136047660395</v>
      </c>
      <c r="S29" s="3">
        <f t="shared" si="28"/>
        <v>997.68962918996226</v>
      </c>
      <c r="T29" s="3">
        <f t="shared" si="28"/>
        <v>783.5861999213148</v>
      </c>
      <c r="U29" s="3">
        <f t="shared" si="28"/>
        <v>823.30879247246457</v>
      </c>
      <c r="V29" s="3">
        <f t="shared" si="28"/>
        <v>765.99275894668756</v>
      </c>
      <c r="W29" s="3">
        <f t="shared" si="28"/>
        <v>726.60050649350467</v>
      </c>
      <c r="X29" s="3">
        <f t="shared" si="28"/>
        <v>737.12944308335216</v>
      </c>
    </row>
    <row r="30" spans="1:24">
      <c r="A30" s="38">
        <f>[8]Input!A30</f>
        <v>28</v>
      </c>
      <c r="B30" s="38" t="str">
        <f>[8]Input!B30</f>
        <v>ELC_FT_WAV</v>
      </c>
      <c r="C30" s="38" t="str">
        <f>[8]Input!C30</f>
        <v>RNW_POT_WAV</v>
      </c>
      <c r="D30" s="3">
        <f>[8]Input!D30</f>
        <v>7.2944426666666701E-2</v>
      </c>
      <c r="E30" s="3">
        <f>[8]Input!E30</f>
        <v>6.2802186666666773E-2</v>
      </c>
      <c r="F30" s="3">
        <f>[8]Input!F30</f>
        <v>8.4505430138364868E-2</v>
      </c>
      <c r="G30" s="3">
        <f>[8]Input!G30</f>
        <v>0</v>
      </c>
      <c r="H30" s="3">
        <f>[8]Input!H30</f>
        <v>0</v>
      </c>
      <c r="I30" s="3">
        <f>[8]Input!I30</f>
        <v>0</v>
      </c>
      <c r="J30" s="3">
        <f>[8]Input!J30</f>
        <v>0</v>
      </c>
      <c r="K30" s="3">
        <f>[8]Input!K30</f>
        <v>0</v>
      </c>
      <c r="L30" s="3">
        <f>[8]Input!L30</f>
        <v>0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9.0000000000104538E-2</v>
      </c>
      <c r="R30" s="3">
        <f t="shared" si="29"/>
        <v>0.09</v>
      </c>
      <c r="S30" s="3">
        <f t="shared" si="29"/>
        <v>9.0000535653990479E-2</v>
      </c>
      <c r="T30" s="3">
        <f t="shared" si="29"/>
        <v>43.71831164227693</v>
      </c>
      <c r="U30" s="3">
        <f t="shared" si="29"/>
        <v>43.628311318666732</v>
      </c>
      <c r="V30" s="3">
        <f t="shared" si="29"/>
        <v>153.32335976708637</v>
      </c>
      <c r="W30" s="3">
        <f t="shared" si="29"/>
        <v>146.80470169006571</v>
      </c>
      <c r="X30" s="3">
        <f t="shared" si="29"/>
        <v>109.6950479953649</v>
      </c>
    </row>
    <row r="31" spans="1:24">
      <c r="A31" s="38">
        <f>[8]Input!A31</f>
        <v>29</v>
      </c>
      <c r="B31" s="38" t="str">
        <f>[8]Input!B31</f>
        <v>ELC_FT_TDL</v>
      </c>
      <c r="C31" s="38" t="str">
        <f>[8]Input!C31</f>
        <v>RNW_POT_TDL</v>
      </c>
      <c r="D31" s="3">
        <f>[8]Input!D31</f>
        <v>1.647055573333333</v>
      </c>
      <c r="E31" s="3">
        <f>[8]Input!E31</f>
        <v>1.697197813333333</v>
      </c>
      <c r="F31" s="3">
        <f>[8]Input!F31</f>
        <v>1.765494569861636</v>
      </c>
      <c r="G31" s="3">
        <f>[8]Input!G31</f>
        <v>6.9501288018113208</v>
      </c>
      <c r="H31" s="3">
        <f>[8]Input!H31</f>
        <v>0.80290656000000082</v>
      </c>
      <c r="I31" s="3">
        <f>[8]Input!I31</f>
        <v>0.60422976000000062</v>
      </c>
      <c r="J31" s="3">
        <f>[8]Input!J31</f>
        <v>0</v>
      </c>
      <c r="K31" s="3">
        <f>[8]Input!K31</f>
        <v>0</v>
      </c>
      <c r="L31" s="3">
        <f>[8]Input!L31</f>
        <v>0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120.7906359009082</v>
      </c>
      <c r="S31" s="3">
        <f t="shared" si="30"/>
        <v>120.7906359009082</v>
      </c>
      <c r="T31" s="3">
        <f t="shared" si="30"/>
        <v>120.7906359009082</v>
      </c>
      <c r="U31" s="3">
        <f t="shared" si="30"/>
        <v>120.7906359009082</v>
      </c>
      <c r="V31" s="3">
        <f t="shared" si="30"/>
        <v>120.7906359009082</v>
      </c>
      <c r="W31" s="3">
        <f t="shared" si="30"/>
        <v>120.7906359009082</v>
      </c>
      <c r="X31" s="3">
        <f t="shared" si="30"/>
        <v>120.7906359009082</v>
      </c>
    </row>
    <row r="32" spans="1:24">
      <c r="A32" s="38">
        <f>[8]Input!A32</f>
        <v>30</v>
      </c>
      <c r="B32" s="38" t="str">
        <f>[8]Input!B32</f>
        <v>ELC_FT_WIN_ON</v>
      </c>
      <c r="C32" s="38" t="str">
        <f>[8]Input!C32</f>
        <v>RNW_POT_WIN_ON</v>
      </c>
      <c r="D32" s="3">
        <f>[8]Input!D32</f>
        <v>550.08000000000004</v>
      </c>
      <c r="E32" s="3">
        <f>[8]Input!E32</f>
        <v>983.02</v>
      </c>
      <c r="F32" s="3">
        <f>[8]Input!F32</f>
        <v>1530.69</v>
      </c>
      <c r="G32" s="3">
        <f>[8]Input!G32</f>
        <v>2485.6216739857032</v>
      </c>
      <c r="H32" s="3">
        <f>[8]Input!H32</f>
        <v>2985.6578856191059</v>
      </c>
      <c r="I32" s="3">
        <f>[8]Input!I32</f>
        <v>3131.2026735155168</v>
      </c>
      <c r="J32" s="3">
        <f>[8]Input!J32</f>
        <v>3161.8295030413269</v>
      </c>
      <c r="K32" s="3">
        <f>[8]Input!K32</f>
        <v>3307.9494414124802</v>
      </c>
      <c r="L32" s="3">
        <f>[8]Input!L32</f>
        <v>3557.1890168170862</v>
      </c>
      <c r="N32" s="38" t="s">
        <v>80</v>
      </c>
      <c r="O32" s="38" t="s">
        <v>8</v>
      </c>
      <c r="P32" s="3">
        <f>SUMIFS(D:D,$B:$B,"*IND*",$C:$C,"*NGA*")</f>
        <v>3415.8014112903238</v>
      </c>
      <c r="Q32" s="3">
        <f t="shared" ref="Q32:X32" si="31">SUMIFS(E:E,$B:$B,"*IND*",$C:$C,"*NGA*")</f>
        <v>3272.7232322918112</v>
      </c>
      <c r="R32" s="3">
        <f t="shared" si="31"/>
        <v>3271.4621435821341</v>
      </c>
      <c r="S32" s="3">
        <f t="shared" si="31"/>
        <v>3072.1144993950788</v>
      </c>
      <c r="T32" s="3">
        <f t="shared" si="31"/>
        <v>3181.9704065973642</v>
      </c>
      <c r="U32" s="3">
        <f t="shared" si="31"/>
        <v>3199.7996226082641</v>
      </c>
      <c r="V32" s="3">
        <f t="shared" si="31"/>
        <v>3456.993125545996</v>
      </c>
      <c r="W32" s="3">
        <f t="shared" si="31"/>
        <v>3433.5871635234989</v>
      </c>
      <c r="X32" s="3">
        <f t="shared" si="31"/>
        <v>3505.0660386420832</v>
      </c>
    </row>
    <row r="33" spans="1:24">
      <c r="A33" s="38">
        <f>[8]Input!A33</f>
        <v>31</v>
      </c>
      <c r="B33" s="38" t="str">
        <f>[8]Input!B33</f>
        <v>ELC_FT_WIN_OFF</v>
      </c>
      <c r="C33" s="38" t="str">
        <f>[8]Input!C33</f>
        <v>RNW_POT_WIN_OFF</v>
      </c>
      <c r="D33" s="3">
        <f>[8]Input!D33</f>
        <v>0</v>
      </c>
      <c r="E33" s="3">
        <f>[8]Input!E33</f>
        <v>126.62</v>
      </c>
      <c r="F33" s="3">
        <f>[8]Input!F33</f>
        <v>259.56999999999988</v>
      </c>
      <c r="G33" s="3">
        <f>[8]Input!G33</f>
        <v>982.22402470967995</v>
      </c>
      <c r="H33" s="3">
        <f>[8]Input!H33</f>
        <v>2112.460378861063</v>
      </c>
      <c r="I33" s="3">
        <f>[8]Input!I33</f>
        <v>3126.0930349054079</v>
      </c>
      <c r="J33" s="3">
        <f>[8]Input!J33</f>
        <v>4266.5867935962788</v>
      </c>
      <c r="K33" s="3">
        <f>[8]Input!K33</f>
        <v>4982.7708448158683</v>
      </c>
      <c r="L33" s="3">
        <f>[8]Input!L33</f>
        <v>5820.8483402457923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983.14393247717749</v>
      </c>
      <c r="Q33" s="3">
        <f t="shared" ref="Q33:X33" si="32">SUMIFS(E:E,$B:$B,"*IND*",$C:$C,"*OIL*")-SUMIFS(E:E,$B:$B,"*IND*",$C:$C,"*OIL_PTC*")-SUMIFS(E:E,$B:$B,"*IND*",$C:$C,"*OIL_NAP*")</f>
        <v>854.03075816261617</v>
      </c>
      <c r="R33" s="3">
        <f t="shared" si="32"/>
        <v>878.90002062106407</v>
      </c>
      <c r="S33" s="3">
        <f t="shared" si="32"/>
        <v>1013.9402047249605</v>
      </c>
      <c r="T33" s="3">
        <f t="shared" si="32"/>
        <v>699.48084677011434</v>
      </c>
      <c r="U33" s="3">
        <f t="shared" si="32"/>
        <v>526.36198939546944</v>
      </c>
      <c r="V33" s="3">
        <f t="shared" si="32"/>
        <v>373.4775627772384</v>
      </c>
      <c r="W33" s="3">
        <f t="shared" si="32"/>
        <v>357.28069367376577</v>
      </c>
      <c r="X33" s="3">
        <f t="shared" si="32"/>
        <v>368.61197387673758</v>
      </c>
    </row>
    <row r="34" spans="1:24">
      <c r="A34" s="38">
        <f>[8]Input!A34</f>
        <v>32</v>
      </c>
      <c r="B34" s="38" t="str">
        <f>[8]Input!B34</f>
        <v>AGR_FT_NGA</v>
      </c>
      <c r="C34" s="38" t="str">
        <f>[8]Input!C34</f>
        <v>PRI_GAS_NGA</v>
      </c>
      <c r="D34" s="3">
        <f>[8]Input!D34</f>
        <v>170.8961693548305</v>
      </c>
      <c r="E34" s="3">
        <f>[8]Input!E34</f>
        <v>126.98428068679939</v>
      </c>
      <c r="F34" s="3">
        <f>[8]Input!F34</f>
        <v>108.9586942635267</v>
      </c>
      <c r="G34" s="3">
        <f>[8]Input!G34</f>
        <v>129.27157577365699</v>
      </c>
      <c r="H34" s="3">
        <f>[8]Input!H34</f>
        <v>65.163340157490524</v>
      </c>
      <c r="I34" s="3">
        <f>[8]Input!I34</f>
        <v>99.023609835570042</v>
      </c>
      <c r="J34" s="3">
        <f>[8]Input!J34</f>
        <v>98.875925708755659</v>
      </c>
      <c r="K34" s="3">
        <f>[8]Input!K34</f>
        <v>101.9445593667087</v>
      </c>
      <c r="L34" s="3">
        <f>[8]Input!L34</f>
        <v>80.338289161890145</v>
      </c>
      <c r="N34" s="38" t="s">
        <v>74</v>
      </c>
      <c r="O34" s="38" t="s">
        <v>43</v>
      </c>
      <c r="P34" s="3">
        <f>SUMIFS(D:D,$B:$B,"*ELC*",$C:$C,"*BIO*")</f>
        <v>2216.9928735315611</v>
      </c>
      <c r="Q34" s="3">
        <f t="shared" ref="Q34:W34" si="33">SUMIFS(E:E,$B:$B,"*ELC*",$C:$C,"*BIO*")</f>
        <v>1908.9911237668491</v>
      </c>
      <c r="R34" s="3">
        <f t="shared" si="33"/>
        <v>2035.1162616217878</v>
      </c>
      <c r="S34" s="3">
        <f t="shared" si="33"/>
        <v>1376.9400389800273</v>
      </c>
      <c r="T34" s="3">
        <f t="shared" si="33"/>
        <v>1554.7918256668659</v>
      </c>
      <c r="U34" s="3">
        <f t="shared" si="33"/>
        <v>1118.7834796663522</v>
      </c>
      <c r="V34" s="3">
        <f t="shared" si="33"/>
        <v>450.65299897242778</v>
      </c>
      <c r="W34" s="3">
        <f t="shared" si="33"/>
        <v>524.65299897242835</v>
      </c>
      <c r="X34" s="3">
        <f>SUMIFS(L:L,$B:$B,"*ELC*",$C:$C,"*BIO*")</f>
        <v>845.51258492310274</v>
      </c>
    </row>
    <row r="35" spans="1:24">
      <c r="A35" s="38">
        <f>[8]Input!A35</f>
        <v>33</v>
      </c>
      <c r="B35" s="38" t="str">
        <f>[8]Input!B35</f>
        <v>AGR_FT_DST</v>
      </c>
      <c r="C35" s="38" t="str">
        <f>[8]Input!C35</f>
        <v>PRI_OIL_DST_kt</v>
      </c>
      <c r="D35" s="3">
        <f>[8]Input!D35</f>
        <v>16200.96593949489</v>
      </c>
      <c r="E35" s="3">
        <f>[8]Input!E35</f>
        <v>16304.906976744191</v>
      </c>
      <c r="F35" s="3">
        <f>[8]Input!F35</f>
        <v>16304.906976744191</v>
      </c>
      <c r="G35" s="3">
        <f>[8]Input!G35</f>
        <v>15179.27410124667</v>
      </c>
      <c r="H35" s="3">
        <f>[8]Input!H35</f>
        <v>15060.73159685666</v>
      </c>
      <c r="I35" s="3">
        <f>[8]Input!I35</f>
        <v>15348.017454805091</v>
      </c>
      <c r="J35" s="3">
        <f>[8]Input!J35</f>
        <v>15667.041656989921</v>
      </c>
      <c r="K35" s="3">
        <f>[8]Input!K35</f>
        <v>16068.64003382364</v>
      </c>
      <c r="L35" s="3">
        <f>[8]Input!L35</f>
        <v>16304.906976744191</v>
      </c>
      <c r="N35" s="38" t="s">
        <v>74</v>
      </c>
      <c r="O35" s="38" t="s">
        <v>34</v>
      </c>
      <c r="P35" s="3">
        <f>SUMIFS(D:D,$B:$B,"*ELC*",$C:$C,"*COA*")+SUMIFS(D:D,$B:$B,"*ELC*",$C:$C,"*COG*")</f>
        <v>9183.967062721209</v>
      </c>
      <c r="Q35" s="3">
        <f t="shared" ref="Q35:X35" si="34">SUMIFS(E:E,$B:$B,"*ELC*",$C:$C,"*COA*")+SUMIFS(E:E,$B:$B,"*ELC*",$C:$C,"*COG*")</f>
        <v>8742.0019352707241</v>
      </c>
      <c r="R35" s="3">
        <f t="shared" si="34"/>
        <v>4860.5499143470552</v>
      </c>
      <c r="S35" s="3">
        <f t="shared" si="34"/>
        <v>2778.9990352270611</v>
      </c>
      <c r="T35" s="3">
        <f t="shared" si="34"/>
        <v>1554.4882250826649</v>
      </c>
      <c r="U35" s="3">
        <f t="shared" si="34"/>
        <v>542.80871068207171</v>
      </c>
      <c r="V35" s="3">
        <f t="shared" si="34"/>
        <v>63.763677277856644</v>
      </c>
      <c r="W35" s="3">
        <f t="shared" si="34"/>
        <v>224.8872565136528</v>
      </c>
      <c r="X35" s="3">
        <f t="shared" si="34"/>
        <v>228.31193554064623</v>
      </c>
    </row>
    <row r="36" spans="1:24">
      <c r="A36" s="38">
        <f>[8]Input!A36</f>
        <v>34</v>
      </c>
      <c r="B36" s="38" t="str">
        <f>[8]Input!B36</f>
        <v>AGR_FT_GSL</v>
      </c>
      <c r="C36" s="38" t="str">
        <f>[8]Input!C36</f>
        <v>PRI_OIL_GSL_kt</v>
      </c>
      <c r="D36" s="3">
        <f>[8]Input!D36</f>
        <v>121.4954954838869</v>
      </c>
      <c r="E36" s="3">
        <f>[8]Input!E36</f>
        <v>127.1084867608177</v>
      </c>
      <c r="F36" s="3">
        <f>[8]Input!F36</f>
        <v>1399.191537537256</v>
      </c>
      <c r="G36" s="3">
        <f>[8]Input!G36</f>
        <v>1399.191537537256</v>
      </c>
      <c r="H36" s="3">
        <f>[8]Input!H36</f>
        <v>1399.191537537256</v>
      </c>
      <c r="I36" s="3">
        <f>[8]Input!I36</f>
        <v>1399.191537537256</v>
      </c>
      <c r="J36" s="3">
        <f>[8]Input!J36</f>
        <v>1399.191537537256</v>
      </c>
      <c r="K36" s="3">
        <f>[8]Input!K36</f>
        <v>1399.191537537256</v>
      </c>
      <c r="L36" s="3">
        <f>[8]Input!L36</f>
        <v>1399.191537537256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200.56055445208261</v>
      </c>
      <c r="S36" s="3">
        <f t="shared" si="35"/>
        <v>176.4486533603602</v>
      </c>
      <c r="T36" s="3">
        <f t="shared" si="35"/>
        <v>263.06989805526479</v>
      </c>
      <c r="U36" s="3">
        <f t="shared" si="35"/>
        <v>271.55425756548289</v>
      </c>
      <c r="V36" s="3">
        <f t="shared" si="35"/>
        <v>347.1723368881041</v>
      </c>
      <c r="W36" s="3">
        <f t="shared" si="35"/>
        <v>401.56989842368449</v>
      </c>
      <c r="X36" s="3">
        <f t="shared" si="35"/>
        <v>461.45621683519738</v>
      </c>
    </row>
    <row r="37" spans="1:24">
      <c r="A37" s="38">
        <f>[8]Input!A37</f>
        <v>35</v>
      </c>
      <c r="B37" s="38" t="str">
        <f>[8]Input!B37</f>
        <v>AGR_FT_HFO</v>
      </c>
      <c r="C37" s="38" t="str">
        <f>[8]Input!C37</f>
        <v>PRI_OIL_HFO</v>
      </c>
      <c r="D37" s="3">
        <f>[8]Input!D37</f>
        <v>28.233472222222218</v>
      </c>
      <c r="E37" s="3">
        <f>[8]Input!E37</f>
        <v>21.17510416666666</v>
      </c>
      <c r="F37" s="3">
        <f>[8]Input!F37</f>
        <v>14.116736111111109</v>
      </c>
      <c r="G37" s="3">
        <f>[8]Input!G37</f>
        <v>7.0583680555555537</v>
      </c>
      <c r="H37" s="3">
        <f>[8]Input!H37</f>
        <v>0</v>
      </c>
      <c r="I37" s="3">
        <f>[8]Input!I37</f>
        <v>0</v>
      </c>
      <c r="J37" s="3">
        <f>[8]Input!J37</f>
        <v>0</v>
      </c>
      <c r="K37" s="3">
        <f>[8]Input!K37</f>
        <v>0</v>
      </c>
      <c r="L37" s="3">
        <f>[8]Input!L37</f>
        <v>0</v>
      </c>
      <c r="N37" s="38" t="s">
        <v>74</v>
      </c>
      <c r="O37" s="38" t="s">
        <v>8</v>
      </c>
      <c r="P37" s="3">
        <f>SUMIFS(D:D,$B:$B,"*ELC*",$C:$C,"*NGA*")</f>
        <v>7902.5004361915981</v>
      </c>
      <c r="Q37" s="3">
        <f t="shared" ref="Q37:X37" si="36">SUMIFS(E:E,$B:$B,"*ELC*",$C:$C,"*NGA*")</f>
        <v>5208.83563886513</v>
      </c>
      <c r="R37" s="3">
        <f t="shared" si="36"/>
        <v>6019.9684489050469</v>
      </c>
      <c r="S37" s="3">
        <f t="shared" si="36"/>
        <v>1955.2518454533131</v>
      </c>
      <c r="T37" s="3">
        <f t="shared" si="36"/>
        <v>873.75338643085752</v>
      </c>
      <c r="U37" s="3">
        <f t="shared" si="36"/>
        <v>278.49350822096739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[8]Input!A38</f>
        <v>36</v>
      </c>
      <c r="B38" s="38" t="str">
        <f>[8]Input!B38</f>
        <v>AGR_FT_KER</v>
      </c>
      <c r="C38" s="52" t="str">
        <f>[8]Input!C38</f>
        <v>PRI_OIL_KER</v>
      </c>
      <c r="D38" s="54">
        <f>[8]Input!D38</f>
        <v>2.551922221624046</v>
      </c>
      <c r="E38" s="54">
        <f>[8]Input!E38</f>
        <v>2.551922221624046</v>
      </c>
      <c r="F38" s="54">
        <f>[8]Input!F38</f>
        <v>2.551922221624046</v>
      </c>
      <c r="G38" s="54">
        <f>[8]Input!G38</f>
        <v>0.18802083333333319</v>
      </c>
      <c r="H38" s="54">
        <f>[8]Input!H38</f>
        <v>0</v>
      </c>
      <c r="I38" s="54">
        <f>[8]Input!I38</f>
        <v>0</v>
      </c>
      <c r="J38" s="54">
        <f>[8]Input!J38</f>
        <v>0</v>
      </c>
      <c r="K38" s="54">
        <f>[8]Input!K38</f>
        <v>0</v>
      </c>
      <c r="L38" s="54">
        <f>[8]Input!L38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539.07513861832979</v>
      </c>
      <c r="S38" s="3">
        <f t="shared" si="37"/>
        <v>417.04577331286396</v>
      </c>
      <c r="T38" s="3">
        <f t="shared" si="37"/>
        <v>313.6191602494236</v>
      </c>
      <c r="U38" s="3">
        <f t="shared" si="37"/>
        <v>113.15130230678157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[8]Input!A39</f>
        <v>37</v>
      </c>
      <c r="B39" s="38" t="str">
        <f>[8]Input!B39</f>
        <v>AGR_FT_COA</v>
      </c>
      <c r="C39" s="52" t="str">
        <f>[8]Input!C39</f>
        <v>PRI_COA_BCO</v>
      </c>
      <c r="D39" s="54">
        <f>[8]Input!D39</f>
        <v>3.664258461538461</v>
      </c>
      <c r="E39" s="54">
        <f>[8]Input!E39</f>
        <v>5.2215683076923067</v>
      </c>
      <c r="F39" s="54">
        <f>[8]Input!F39</f>
        <v>3.481045538461538</v>
      </c>
      <c r="G39" s="54">
        <f>[8]Input!G39</f>
        <v>1.740522769230769</v>
      </c>
      <c r="H39" s="54">
        <f>[8]Input!H39</f>
        <v>0</v>
      </c>
      <c r="I39" s="54">
        <f>[8]Input!I39</f>
        <v>0</v>
      </c>
      <c r="J39" s="54">
        <f>[8]Input!J39</f>
        <v>0</v>
      </c>
      <c r="K39" s="54">
        <f>[8]Input!K39</f>
        <v>0</v>
      </c>
      <c r="L39" s="54">
        <f>[8]Input!L39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1429.1739190532285</v>
      </c>
      <c r="T39" s="3">
        <f t="shared" si="38"/>
        <v>2157.114960886398</v>
      </c>
      <c r="U39" s="3">
        <f t="shared" si="38"/>
        <v>2492.0495052449728</v>
      </c>
      <c r="V39" s="3">
        <f t="shared" si="38"/>
        <v>2695.4153925501178</v>
      </c>
      <c r="W39" s="3">
        <f t="shared" si="38"/>
        <v>2659.9493638647932</v>
      </c>
      <c r="X39" s="3">
        <f t="shared" si="38"/>
        <v>2670.9242424615286</v>
      </c>
    </row>
    <row r="40" spans="1:24">
      <c r="A40" s="38">
        <f>[8]Input!A40</f>
        <v>38</v>
      </c>
      <c r="B40" s="38" t="str">
        <f>[8]Input!B40</f>
        <v>AGR_FT_COA</v>
      </c>
      <c r="C40" s="38" t="str">
        <f>[8]Input!C40</f>
        <v>PRI_COA_HCO</v>
      </c>
      <c r="D40" s="3">
        <f>[8]Input!D40</f>
        <v>17.76944615384615</v>
      </c>
      <c r="E40" s="3">
        <f>[8]Input!E40</f>
        <v>25.321460769230761</v>
      </c>
      <c r="F40" s="3">
        <f>[8]Input!F40</f>
        <v>16.88097384615385</v>
      </c>
      <c r="G40" s="3">
        <f>[8]Input!G40</f>
        <v>8.4404869230769179</v>
      </c>
      <c r="H40" s="3">
        <f>[8]Input!H40</f>
        <v>0</v>
      </c>
      <c r="I40" s="3">
        <f>[8]Input!I40</f>
        <v>0</v>
      </c>
      <c r="J40" s="3">
        <f>[8]Input!J40</f>
        <v>0</v>
      </c>
      <c r="K40" s="3">
        <f>[8]Input!K40</f>
        <v>0</v>
      </c>
      <c r="L40" s="3">
        <f>[8]Input!L40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1.7199999999999998</v>
      </c>
      <c r="Q40" s="3">
        <f t="shared" ref="Q40:X40" si="39">SUMIFS(E:E,$B:$B,"*ELC*",$C:$C,"*WAV*")+SUMIFS(E:E,$B:$B,"*ELC*",$C:$C,"*TDL*")</f>
        <v>1.7599999999999998</v>
      </c>
      <c r="R40" s="3">
        <f t="shared" si="39"/>
        <v>1.850000000000001</v>
      </c>
      <c r="S40" s="3">
        <f t="shared" si="39"/>
        <v>6.9501288018113208</v>
      </c>
      <c r="T40" s="3">
        <f t="shared" si="39"/>
        <v>0.80290656000000082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[8]Input!A41</f>
        <v>39</v>
      </c>
      <c r="B41" s="38" t="str">
        <f>[8]Input!B41</f>
        <v>AGR_FT_COA</v>
      </c>
      <c r="C41" s="38" t="str">
        <f>[8]Input!C41</f>
        <v>PRI_COA_OVC</v>
      </c>
      <c r="D41" s="3">
        <f>[8]Input!D41</f>
        <v>0.64014153846153854</v>
      </c>
      <c r="E41" s="3">
        <f>[8]Input!E41</f>
        <v>0.91220169230769232</v>
      </c>
      <c r="F41" s="3">
        <f>[8]Input!F41</f>
        <v>0.60813446153846151</v>
      </c>
      <c r="G41" s="3">
        <f>[8]Input!G41</f>
        <v>0.30406723076923092</v>
      </c>
      <c r="H41" s="3">
        <f>[8]Input!H41</f>
        <v>0</v>
      </c>
      <c r="I41" s="3">
        <f>[8]Input!I41</f>
        <v>0</v>
      </c>
      <c r="J41" s="3">
        <f>[8]Input!J41</f>
        <v>0</v>
      </c>
      <c r="K41" s="3">
        <f>[8]Input!K41</f>
        <v>0</v>
      </c>
      <c r="L41" s="3">
        <f>[8]Input!L41</f>
        <v>0</v>
      </c>
      <c r="N41" s="38" t="s">
        <v>74</v>
      </c>
      <c r="O41" s="38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3467.8456986953834</v>
      </c>
      <c r="T41" s="3">
        <f t="shared" si="40"/>
        <v>5098.1182644801684</v>
      </c>
      <c r="U41" s="3">
        <f t="shared" si="40"/>
        <v>6257.2957084209247</v>
      </c>
      <c r="V41" s="3">
        <f t="shared" si="40"/>
        <v>7428.4162966376061</v>
      </c>
      <c r="W41" s="3">
        <f t="shared" si="40"/>
        <v>8290.7202862283484</v>
      </c>
      <c r="X41" s="3">
        <f t="shared" si="40"/>
        <v>9378.0373570628781</v>
      </c>
    </row>
    <row r="42" spans="1:24">
      <c r="A42" s="38">
        <f>[8]Input!A42</f>
        <v>40</v>
      </c>
      <c r="B42" s="38" t="str">
        <f>[8]Input!B42</f>
        <v>AGR_FT_LPG</v>
      </c>
      <c r="C42" s="38" t="str">
        <f>[8]Input!C42</f>
        <v>PRI_OIL_LPG</v>
      </c>
      <c r="D42" s="3">
        <f>[8]Input!D42</f>
        <v>32.816105553162849</v>
      </c>
      <c r="E42" s="3">
        <f>[8]Input!E42</f>
        <v>32.816105553162842</v>
      </c>
      <c r="F42" s="3">
        <f>[8]Input!F42</f>
        <v>32.816105553162842</v>
      </c>
      <c r="G42" s="3">
        <f>[8]Input!G42</f>
        <v>9.0626187268849989</v>
      </c>
      <c r="H42" s="3">
        <f>[8]Input!H42</f>
        <v>32.816105553162842</v>
      </c>
      <c r="I42" s="3">
        <f>[8]Input!I42</f>
        <v>0</v>
      </c>
      <c r="J42" s="3">
        <f>[8]Input!J42</f>
        <v>0</v>
      </c>
      <c r="K42" s="3">
        <f>[8]Input!K42</f>
        <v>0</v>
      </c>
      <c r="L42" s="3">
        <f>[8]Input!L42</f>
        <v>23.154227491066241</v>
      </c>
      <c r="N42" t="s">
        <v>74</v>
      </c>
      <c r="O42" t="s">
        <v>221</v>
      </c>
      <c r="P42" s="3">
        <f>SUMIFS(D:D,$B:$B,"*ELC*",$C:$C,"*HYD*")</f>
        <v>2088.7800000000011</v>
      </c>
      <c r="Q42" s="3">
        <f t="shared" ref="Q42:X42" si="41">SUMIFS(E:E,$B:$B,"*ELC*",$C:$C,"*HYD*")</f>
        <v>2123.37</v>
      </c>
      <c r="R42" s="3">
        <f t="shared" si="41"/>
        <v>2231.0100000000011</v>
      </c>
      <c r="S42" s="3">
        <f t="shared" si="41"/>
        <v>2253.9970233455729</v>
      </c>
      <c r="T42" s="3">
        <f t="shared" si="41"/>
        <v>2344.7572902002862</v>
      </c>
      <c r="U42" s="3">
        <f t="shared" si="41"/>
        <v>1996.645728813246</v>
      </c>
      <c r="V42" s="3">
        <f t="shared" si="41"/>
        <v>1635.2493883240591</v>
      </c>
      <c r="W42" s="3">
        <f t="shared" si="41"/>
        <v>1333.302654463673</v>
      </c>
      <c r="X42" s="3">
        <f t="shared" si="41"/>
        <v>1261.225709519292</v>
      </c>
    </row>
    <row r="43" spans="1:24">
      <c r="A43" s="38">
        <f>[8]Input!A43</f>
        <v>41</v>
      </c>
      <c r="B43" s="38" t="str">
        <f>[8]Input!B43</f>
        <v>AGR_FT_BIO</v>
      </c>
      <c r="C43" s="38" t="str">
        <f>[8]Input!C43</f>
        <v>RNW_POT_BIO_GAS</v>
      </c>
      <c r="D43" s="3">
        <f>[8]Input!D43</f>
        <v>7.1626366217252482</v>
      </c>
      <c r="E43" s="3">
        <f>[8]Input!E43</f>
        <v>8.3992073586903064</v>
      </c>
      <c r="F43" s="3">
        <f>[8]Input!F43</f>
        <v>9.1243558991617668</v>
      </c>
      <c r="G43" s="3">
        <f>[8]Input!G43</f>
        <v>0</v>
      </c>
      <c r="H43" s="3">
        <f>[8]Input!H43</f>
        <v>0</v>
      </c>
      <c r="I43" s="3">
        <f>[8]Input!I43</f>
        <v>0</v>
      </c>
      <c r="J43" s="3">
        <f>[8]Input!J43</f>
        <v>0</v>
      </c>
      <c r="K43" s="3">
        <f>[8]Input!K43</f>
        <v>0</v>
      </c>
      <c r="L43" s="3">
        <f>[8]Input!L43</f>
        <v>0</v>
      </c>
      <c r="N43" s="38" t="s">
        <v>76</v>
      </c>
      <c r="O43" s="38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1702.2187235720767</v>
      </c>
      <c r="T43" s="3">
        <f t="shared" si="42"/>
        <v>1887.6220000000001</v>
      </c>
      <c r="U43" s="3">
        <f t="shared" si="42"/>
        <v>1887.6220000000001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1887.6220000000001</v>
      </c>
    </row>
    <row r="44" spans="1:24">
      <c r="A44" s="38">
        <f>[8]Input!A44</f>
        <v>42</v>
      </c>
      <c r="B44" s="38" t="str">
        <f>[8]Input!B44</f>
        <v>AGR_FT_BIO</v>
      </c>
      <c r="C44" s="38" t="str">
        <f>[8]Input!C44</f>
        <v>RNW_POT_BIO_WOD</v>
      </c>
      <c r="D44" s="3">
        <f>[8]Input!D44</f>
        <v>18.993930946611801</v>
      </c>
      <c r="E44" s="3">
        <f>[8]Input!E44</f>
        <v>17.756713543539909</v>
      </c>
      <c r="F44" s="3">
        <f>[8]Input!F44</f>
        <v>16.67981802380703</v>
      </c>
      <c r="G44" s="3">
        <f>[8]Input!G44</f>
        <v>16.37677335478698</v>
      </c>
      <c r="H44" s="3">
        <f>[8]Input!H44</f>
        <v>0.45574088117931483</v>
      </c>
      <c r="I44" s="3">
        <f>[8]Input!I44</f>
        <v>0</v>
      </c>
      <c r="J44" s="3">
        <f>[8]Input!J44</f>
        <v>0</v>
      </c>
      <c r="K44" s="3">
        <f>[8]Input!K44</f>
        <v>0</v>
      </c>
      <c r="L44" s="3">
        <f>[8]Input!L44</f>
        <v>0</v>
      </c>
      <c r="N44" s="38" t="s">
        <v>76</v>
      </c>
      <c r="O44" s="38" t="s">
        <v>34</v>
      </c>
      <c r="P44" s="3">
        <f>SUMIFS(D:D,$B:$B,"*RES*",$C:$C,"*COA*")</f>
        <v>641.87600000000009</v>
      </c>
      <c r="Q44" s="3">
        <f t="shared" ref="Q44:X44" si="43">SUMIFS(E:E,$B:$B,"*RES*",$C:$C,"*COA*")</f>
        <v>472.55062499999997</v>
      </c>
      <c r="R44" s="3">
        <f t="shared" si="43"/>
        <v>346.48100000000005</v>
      </c>
      <c r="S44" s="3">
        <f t="shared" si="43"/>
        <v>204.59896132207845</v>
      </c>
      <c r="T44" s="3">
        <f t="shared" si="43"/>
        <v>0</v>
      </c>
      <c r="U44" s="3">
        <f t="shared" si="43"/>
        <v>73.016696030647523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8">
        <f>[8]Input!A45</f>
        <v>43</v>
      </c>
      <c r="B45" s="38" t="str">
        <f>[8]Input!B45</f>
        <v>AGR_FT_BIO</v>
      </c>
      <c r="C45" s="38" t="str">
        <f>[8]Input!C45</f>
        <v>RNW_POT_BIO_SLU</v>
      </c>
      <c r="D45" s="3">
        <f>[8]Input!D45</f>
        <v>0</v>
      </c>
      <c r="E45" s="3">
        <f>[8]Input!E45</f>
        <v>0</v>
      </c>
      <c r="F45" s="3">
        <f>[8]Input!F45</f>
        <v>0.74316020898149304</v>
      </c>
      <c r="G45" s="3">
        <f>[8]Input!G45</f>
        <v>9.826064012872191</v>
      </c>
      <c r="H45" s="3">
        <f>[8]Input!H45</f>
        <v>0</v>
      </c>
      <c r="I45" s="3">
        <f>[8]Input!I45</f>
        <v>0</v>
      </c>
      <c r="J45" s="3">
        <f>[8]Input!J45</f>
        <v>0</v>
      </c>
      <c r="K45" s="3">
        <f>[8]Input!K45</f>
        <v>0</v>
      </c>
      <c r="L45" s="3">
        <f>[8]Input!L45</f>
        <v>0</v>
      </c>
      <c r="N45" s="38" t="s">
        <v>76</v>
      </c>
      <c r="O45" s="38" t="s">
        <v>14</v>
      </c>
      <c r="P45" s="3">
        <f>SUMIFS(D:D,$B:$B,"*RES*",$C:$C,"*ELC*")</f>
        <v>3307.7469999999989</v>
      </c>
      <c r="Q45" s="3">
        <f t="shared" ref="Q45:X45" si="44">SUMIFS(E:E,$B:$B,"*RES*",$C:$C,"*ELC*")</f>
        <v>3150.420000000001</v>
      </c>
      <c r="R45" s="3">
        <f t="shared" si="44"/>
        <v>3264.4140000000011</v>
      </c>
      <c r="S45" s="3">
        <f t="shared" si="44"/>
        <v>2960.1978146284132</v>
      </c>
      <c r="T45" s="3">
        <f t="shared" si="44"/>
        <v>3123.8486455764778</v>
      </c>
      <c r="U45" s="3">
        <f t="shared" si="44"/>
        <v>2999.5796600441681</v>
      </c>
      <c r="V45" s="3">
        <f t="shared" si="44"/>
        <v>3046.590271336715</v>
      </c>
      <c r="W45" s="3">
        <f t="shared" si="44"/>
        <v>3192.2955953844398</v>
      </c>
      <c r="X45" s="3">
        <f t="shared" si="44"/>
        <v>3303.546030382302</v>
      </c>
    </row>
    <row r="46" spans="1:24">
      <c r="A46" s="38">
        <f>[8]Input!A46</f>
        <v>44</v>
      </c>
      <c r="B46" s="38" t="str">
        <f>[8]Input!B46</f>
        <v>AGR_FT_BIO</v>
      </c>
      <c r="C46" s="38" t="str">
        <f>[8]Input!C46</f>
        <v>RNW_POT_BIO_LIQ</v>
      </c>
      <c r="D46" s="3">
        <f>[8]Input!D46</f>
        <v>26.9</v>
      </c>
      <c r="E46" s="3">
        <f>[8]Input!E46</f>
        <v>30.214598283610759</v>
      </c>
      <c r="F46" s="3">
        <f>[8]Input!F46</f>
        <v>14.73934414479977</v>
      </c>
      <c r="G46" s="3">
        <f>[8]Input!G46</f>
        <v>0</v>
      </c>
      <c r="H46" s="3">
        <f>[8]Input!H46</f>
        <v>0</v>
      </c>
      <c r="I46" s="3">
        <f>[8]Input!I46</f>
        <v>0</v>
      </c>
      <c r="J46" s="3">
        <f>[8]Input!J46</f>
        <v>0</v>
      </c>
      <c r="K46" s="3">
        <f>[8]Input!K46</f>
        <v>0</v>
      </c>
      <c r="L46" s="3">
        <f>[8]Input!L46</f>
        <v>0</v>
      </c>
      <c r="N46" s="38" t="s">
        <v>76</v>
      </c>
      <c r="O46" s="38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34.053939632627028</v>
      </c>
      <c r="S46" s="3">
        <f t="shared" si="45"/>
        <v>16.02932219604725</v>
      </c>
      <c r="T46" s="3">
        <f t="shared" si="45"/>
        <v>1.421164252177336</v>
      </c>
      <c r="U46" s="3">
        <f t="shared" si="45"/>
        <v>1.8870328865426089</v>
      </c>
      <c r="V46" s="3">
        <f t="shared" si="45"/>
        <v>2.4953907525008661</v>
      </c>
      <c r="W46" s="3">
        <f t="shared" si="45"/>
        <v>3.0316002693816819</v>
      </c>
      <c r="X46" s="3">
        <f t="shared" si="45"/>
        <v>3.1452818578685129</v>
      </c>
    </row>
    <row r="47" spans="1:24">
      <c r="A47" s="38">
        <f>[8]Input!A47</f>
        <v>45</v>
      </c>
      <c r="B47" s="38" t="str">
        <f>[8]Input!B47</f>
        <v>AGR_FT_GEO</v>
      </c>
      <c r="C47" s="38" t="str">
        <f>[8]Input!C47</f>
        <v>RNW_POT_GEO</v>
      </c>
      <c r="D47" s="3">
        <f>[8]Input!D47</f>
        <v>3.4460000000000002</v>
      </c>
      <c r="E47" s="3">
        <f>[8]Input!E47</f>
        <v>2.5844999999999989</v>
      </c>
      <c r="F47" s="3">
        <f>[8]Input!F47</f>
        <v>1.7230000000000001</v>
      </c>
      <c r="G47" s="3">
        <f>[8]Input!G47</f>
        <v>0.86150000000000015</v>
      </c>
      <c r="H47" s="3">
        <f>[8]Input!H47</f>
        <v>0</v>
      </c>
      <c r="I47" s="3">
        <f>[8]Input!I47</f>
        <v>0</v>
      </c>
      <c r="J47" s="3">
        <f>[8]Input!J47</f>
        <v>0</v>
      </c>
      <c r="K47" s="3">
        <f>[8]Input!K47</f>
        <v>0</v>
      </c>
      <c r="L47" s="3">
        <f>[8]Input!L47</f>
        <v>0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847.41300000000001</v>
      </c>
      <c r="T47" s="3">
        <f t="shared" si="46"/>
        <v>724.64065328947333</v>
      </c>
      <c r="U47" s="3">
        <f t="shared" si="46"/>
        <v>710.3291668970669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[8]Input!A48</f>
        <v>46</v>
      </c>
      <c r="B48" s="38" t="str">
        <f>[8]Input!B48</f>
        <v>AGR_FT_ELC</v>
      </c>
      <c r="C48" s="38" t="str">
        <f>[8]Input!C48</f>
        <v>ELC</v>
      </c>
      <c r="D48" s="3">
        <f>[8]Input!D48</f>
        <v>207.4859999999999</v>
      </c>
      <c r="E48" s="3">
        <f>[8]Input!E48</f>
        <v>217.79</v>
      </c>
      <c r="F48" s="3">
        <f>[8]Input!F48</f>
        <v>246.315</v>
      </c>
      <c r="G48" s="3">
        <f>[8]Input!G48</f>
        <v>300.6967023662375</v>
      </c>
      <c r="H48" s="3">
        <f>[8]Input!H48</f>
        <v>311.67940542987873</v>
      </c>
      <c r="I48" s="3">
        <f>[8]Input!I48</f>
        <v>318.01160467683371</v>
      </c>
      <c r="J48" s="3">
        <f>[8]Input!J48</f>
        <v>319.29745907512978</v>
      </c>
      <c r="K48" s="3">
        <f>[8]Input!K48</f>
        <v>319.29745907512972</v>
      </c>
      <c r="L48" s="3">
        <f>[8]Input!L48</f>
        <v>319.29745907512972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5281.9961476129329</v>
      </c>
      <c r="R48" s="3">
        <f t="shared" si="47"/>
        <v>5270.8117908022332</v>
      </c>
      <c r="S48" s="3">
        <f t="shared" si="47"/>
        <v>5362.0616271968202</v>
      </c>
      <c r="T48" s="3">
        <f t="shared" si="47"/>
        <v>4864.7505185820082</v>
      </c>
      <c r="U48" s="3">
        <f t="shared" si="47"/>
        <v>5358.9405884132912</v>
      </c>
      <c r="V48" s="3">
        <f t="shared" si="47"/>
        <v>5697.3542871381123</v>
      </c>
      <c r="W48" s="3">
        <f t="shared" si="47"/>
        <v>5689.9083694132532</v>
      </c>
      <c r="X48" s="3">
        <f t="shared" si="47"/>
        <v>5670.400323733078</v>
      </c>
    </row>
    <row r="49" spans="1:24">
      <c r="A49" s="38">
        <f>[8]Input!A49</f>
        <v>47</v>
      </c>
      <c r="B49" s="38" t="str">
        <f>[8]Input!B49</f>
        <v>AGR_FT_HET</v>
      </c>
      <c r="C49" s="38" t="str">
        <f>[8]Input!C49</f>
        <v>HET</v>
      </c>
      <c r="D49" s="3">
        <f>[8]Input!D49</f>
        <v>21.256</v>
      </c>
      <c r="E49" s="3">
        <f>[8]Input!E49</f>
        <v>9.0339210526315785</v>
      </c>
      <c r="F49" s="3">
        <f>[8]Input!F49</f>
        <v>14.8056395233955</v>
      </c>
      <c r="G49" s="3">
        <f>[8]Input!G49</f>
        <v>9.7573895233954957</v>
      </c>
      <c r="H49" s="3">
        <f>[8]Input!H49</f>
        <v>3.646139523395497</v>
      </c>
      <c r="I49" s="3">
        <f>[8]Input!I49</f>
        <v>3.6461395233954961</v>
      </c>
      <c r="J49" s="3">
        <f>[8]Input!J49</f>
        <v>0</v>
      </c>
      <c r="K49" s="3">
        <f>[8]Input!K49</f>
        <v>0</v>
      </c>
      <c r="L49" s="3">
        <f>[8]Input!L49</f>
        <v>0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2004.4001668583667</v>
      </c>
      <c r="Q49" s="3">
        <f t="shared" ref="Q49:X49" si="48">SUMIFS(E:E,$B:$B,"*RES*",$C:$C,"*OIL*")-SUMIFS(E:E,$B:$B,"*RES*",$C:$C,"*kt*")+SUMIFS(E:E,$B:$B,"*RES*",$C:$C,"*DST_kt*")/23.2</f>
        <v>1511.0413143530657</v>
      </c>
      <c r="R49" s="3">
        <f t="shared" si="48"/>
        <v>1428.1672489403857</v>
      </c>
      <c r="S49" s="3">
        <f t="shared" si="48"/>
        <v>1492.0046183430275</v>
      </c>
      <c r="T49" s="3">
        <f t="shared" si="48"/>
        <v>1585.9544142323612</v>
      </c>
      <c r="U49" s="3">
        <f t="shared" si="48"/>
        <v>799.73727319947329</v>
      </c>
      <c r="V49" s="3">
        <f t="shared" si="48"/>
        <v>1004.7258799773882</v>
      </c>
      <c r="W49" s="3">
        <f t="shared" si="48"/>
        <v>519.54858584875296</v>
      </c>
      <c r="X49" s="3">
        <f t="shared" si="48"/>
        <v>397.267</v>
      </c>
    </row>
    <row r="50" spans="1:24">
      <c r="A50" s="38">
        <f>[8]Input!A50</f>
        <v>48</v>
      </c>
      <c r="B50" s="38" t="str">
        <f>[8]Input!B50</f>
        <v>COM_FT_NGA</v>
      </c>
      <c r="C50" s="38" t="str">
        <f>[8]Input!C50</f>
        <v>PRI_GAS_NGA</v>
      </c>
      <c r="D50" s="3">
        <f>[8]Input!D50</f>
        <v>2036.633030081447</v>
      </c>
      <c r="E50" s="3">
        <f>[8]Input!E50</f>
        <v>2085.0769005603001</v>
      </c>
      <c r="F50" s="3">
        <f>[8]Input!F50</f>
        <v>2049.083331797025</v>
      </c>
      <c r="G50" s="3">
        <f>[8]Input!G50</f>
        <v>1992.9697609066691</v>
      </c>
      <c r="H50" s="3">
        <f>[8]Input!H50</f>
        <v>1193.4305447065899</v>
      </c>
      <c r="I50" s="3">
        <f>[8]Input!I50</f>
        <v>1352.89541186316</v>
      </c>
      <c r="J50" s="3">
        <f>[8]Input!J50</f>
        <v>1400.6321053405111</v>
      </c>
      <c r="K50" s="3">
        <f>[8]Input!K50</f>
        <v>1414.4078579730981</v>
      </c>
      <c r="L50" s="3">
        <f>[8]Input!L50</f>
        <v>1411.2987407383889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135.01906036737299</v>
      </c>
      <c r="S50" s="3">
        <f t="shared" si="49"/>
        <v>135.01906036737299</v>
      </c>
      <c r="T50" s="3">
        <f t="shared" si="49"/>
        <v>135.01906036737299</v>
      </c>
      <c r="U50" s="3">
        <f t="shared" si="49"/>
        <v>114.1607323130022</v>
      </c>
      <c r="V50" s="3">
        <f t="shared" si="49"/>
        <v>135.01906036737299</v>
      </c>
      <c r="W50" s="3">
        <f t="shared" si="49"/>
        <v>135.01906036737299</v>
      </c>
      <c r="X50" s="3">
        <f t="shared" si="49"/>
        <v>135.01906036737299</v>
      </c>
    </row>
    <row r="51" spans="1:24">
      <c r="A51" s="38">
        <f>[8]Input!A51</f>
        <v>49</v>
      </c>
      <c r="B51" s="38" t="str">
        <f>[8]Input!B51</f>
        <v>COM_FT_DST</v>
      </c>
      <c r="C51" s="38" t="str">
        <f>[8]Input!C51</f>
        <v>PRI_OIL_DST_kt</v>
      </c>
      <c r="D51" s="3">
        <f>[8]Input!D51</f>
        <v>16904.180640031809</v>
      </c>
      <c r="E51" s="3">
        <f>[8]Input!E51</f>
        <v>14820.716875372689</v>
      </c>
      <c r="F51" s="3">
        <f>[8]Input!F51</f>
        <v>11966.45262621745</v>
      </c>
      <c r="G51" s="3">
        <f>[8]Input!G51</f>
        <v>21455.883720930229</v>
      </c>
      <c r="H51" s="3">
        <f>[8]Input!H51</f>
        <v>21455.883720930229</v>
      </c>
      <c r="I51" s="3">
        <f>[8]Input!I51</f>
        <v>17202.384988711729</v>
      </c>
      <c r="J51" s="3">
        <f>[8]Input!J51</f>
        <v>21455.883720930229</v>
      </c>
      <c r="K51" s="3">
        <f>[8]Input!K51</f>
        <v>21445.216294633032</v>
      </c>
      <c r="L51" s="3">
        <f>[8]Input!L51</f>
        <v>21455.883720930229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[8]Input!A52</f>
        <v>50</v>
      </c>
      <c r="B52" s="38" t="str">
        <f>[8]Input!B52</f>
        <v>COM_FT_HFO</v>
      </c>
      <c r="C52" s="38" t="str">
        <f>[8]Input!C52</f>
        <v>PRI_OIL_HFO</v>
      </c>
      <c r="D52" s="3">
        <f>[8]Input!D52</f>
        <v>19.37985714285708</v>
      </c>
      <c r="E52" s="3">
        <f>[8]Input!E52</f>
        <v>14.534892857142861</v>
      </c>
      <c r="F52" s="3">
        <f>[8]Input!F52</f>
        <v>9.6899285714285703</v>
      </c>
      <c r="G52" s="3">
        <f>[8]Input!G52</f>
        <v>4.8449642857142843</v>
      </c>
      <c r="H52" s="3">
        <f>[8]Input!H52</f>
        <v>0</v>
      </c>
      <c r="I52" s="3">
        <f>[8]Input!I52</f>
        <v>0</v>
      </c>
      <c r="J52" s="3">
        <f>[8]Input!J52</f>
        <v>0</v>
      </c>
      <c r="K52" s="3">
        <f>[8]Input!K52</f>
        <v>0</v>
      </c>
      <c r="L52" s="3">
        <f>[8]Input!L52</f>
        <v>0</v>
      </c>
      <c r="N52" s="38" t="s">
        <v>78</v>
      </c>
      <c r="O52" s="38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0.13875706032556354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[8]Input!A53</f>
        <v>51</v>
      </c>
      <c r="B53" s="38" t="str">
        <f>[8]Input!B53</f>
        <v>COM_FT_KER</v>
      </c>
      <c r="C53" s="38" t="str">
        <f>[8]Input!C53</f>
        <v>PRI_OIL_KER</v>
      </c>
      <c r="D53" s="3">
        <f>[8]Input!D53</f>
        <v>1.724375335775324</v>
      </c>
      <c r="E53" s="3">
        <f>[8]Input!E53</f>
        <v>1.2932815018315009</v>
      </c>
      <c r="F53" s="3">
        <f>[8]Input!F53</f>
        <v>0.86218766788766776</v>
      </c>
      <c r="G53" s="3">
        <f>[8]Input!G53</f>
        <v>0.62696883394388758</v>
      </c>
      <c r="H53" s="3">
        <f>[8]Input!H53</f>
        <v>0</v>
      </c>
      <c r="I53" s="3">
        <f>[8]Input!I53</f>
        <v>0</v>
      </c>
      <c r="J53" s="3">
        <f>[8]Input!J53</f>
        <v>0</v>
      </c>
      <c r="K53" s="3">
        <f>[8]Input!K53</f>
        <v>0</v>
      </c>
      <c r="L53" s="3">
        <f>[8]Input!L53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</v>
      </c>
      <c r="R53" s="3">
        <f t="shared" si="52"/>
        <v>225.68588249742672</v>
      </c>
      <c r="S53" s="3">
        <f t="shared" si="52"/>
        <v>227.65034989787031</v>
      </c>
      <c r="T53" s="3">
        <f t="shared" si="52"/>
        <v>395.93277581650563</v>
      </c>
      <c r="U53" s="3">
        <f t="shared" si="52"/>
        <v>611.92561092940718</v>
      </c>
      <c r="V53" s="3">
        <f t="shared" si="52"/>
        <v>904.82369845580956</v>
      </c>
      <c r="W53" s="3">
        <f t="shared" si="52"/>
        <v>1014.0468872191398</v>
      </c>
      <c r="X53" s="3">
        <f t="shared" si="52"/>
        <v>1773.9090982426203</v>
      </c>
    </row>
    <row r="54" spans="1:24">
      <c r="A54" s="38">
        <f>[8]Input!A54</f>
        <v>52</v>
      </c>
      <c r="B54" s="38" t="str">
        <f>[8]Input!B54</f>
        <v>COM_FT_COA</v>
      </c>
      <c r="C54" s="38" t="str">
        <f>[8]Input!C54</f>
        <v>PRI_COA_BCO</v>
      </c>
      <c r="D54" s="3">
        <f>[8]Input!D54</f>
        <v>0</v>
      </c>
      <c r="E54" s="3">
        <f>[8]Input!E54</f>
        <v>0</v>
      </c>
      <c r="F54" s="3">
        <f>[8]Input!F54</f>
        <v>2.628540000000001</v>
      </c>
      <c r="G54" s="3">
        <f>[8]Input!G54</f>
        <v>0</v>
      </c>
      <c r="H54" s="3">
        <f>[8]Input!H54</f>
        <v>0</v>
      </c>
      <c r="I54" s="3">
        <f>[8]Input!I54</f>
        <v>10.19116</v>
      </c>
      <c r="J54" s="3">
        <f>[8]Input!J54</f>
        <v>0</v>
      </c>
      <c r="K54" s="3">
        <f>[8]Input!K54</f>
        <v>0</v>
      </c>
      <c r="L54" s="3">
        <f>[8]Input!L54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8.7140998310443387E-3</v>
      </c>
      <c r="U54" s="3">
        <f t="shared" ref="U54" si="58">SUMIFS(I:I,$B:$B,"*TRA*",$C:$C,"*HH2*")</f>
        <v>8.7187676581908828</v>
      </c>
      <c r="V54" s="3">
        <f t="shared" ref="V54" si="59">SUMIFS(J:J,$B:$B,"*TRA*",$C:$C,"*HH2*")</f>
        <v>14.551563054404646</v>
      </c>
      <c r="W54" s="3">
        <f t="shared" ref="W54" si="60">SUMIFS(K:K,$B:$B,"*TRA*",$C:$C,"*HH2*")</f>
        <v>50.870070039722734</v>
      </c>
      <c r="X54" s="3">
        <f t="shared" ref="X54" si="61">SUMIFS(L:L,$B:$B,"*TRA*",$C:$C,"*HH2*")</f>
        <v>979.0654059059716</v>
      </c>
    </row>
    <row r="55" spans="1:24">
      <c r="A55" s="38">
        <f>[8]Input!A55</f>
        <v>53</v>
      </c>
      <c r="B55" s="38" t="str">
        <f>[8]Input!B55</f>
        <v>COM_FT_COA</v>
      </c>
      <c r="C55" s="38" t="str">
        <f>[8]Input!C55</f>
        <v>PRI_COA_HCO</v>
      </c>
      <c r="D55" s="3">
        <f>[8]Input!D55</f>
        <v>221.683966</v>
      </c>
      <c r="E55" s="3">
        <f>[8]Input!E55</f>
        <v>190.810596</v>
      </c>
      <c r="F55" s="3">
        <f>[8]Input!F55</f>
        <v>177.50550200000001</v>
      </c>
      <c r="G55" s="3">
        <f>[8]Input!G55</f>
        <v>221.683966</v>
      </c>
      <c r="H55" s="3">
        <f>[8]Input!H55</f>
        <v>216.86920729973281</v>
      </c>
      <c r="I55" s="3">
        <f>[8]Input!I55</f>
        <v>160.6041353631789</v>
      </c>
      <c r="J55" s="3">
        <f>[8]Input!J55</f>
        <v>78.050753737984678</v>
      </c>
      <c r="K55" s="3">
        <f>[8]Input!K55</f>
        <v>0</v>
      </c>
      <c r="L55" s="3">
        <f>[8]Input!L55</f>
        <v>0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</v>
      </c>
      <c r="S55" s="3">
        <f t="shared" si="62"/>
        <v>362.4329451308007</v>
      </c>
      <c r="T55" s="3">
        <f t="shared" si="62"/>
        <v>381.84496190241578</v>
      </c>
      <c r="U55" s="3">
        <f t="shared" si="62"/>
        <v>398.91493120472245</v>
      </c>
      <c r="V55" s="3">
        <f t="shared" si="62"/>
        <v>416.23713460601641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[8]Input!A56</f>
        <v>54</v>
      </c>
      <c r="B56" s="38" t="str">
        <f>[8]Input!B56</f>
        <v>COM_FT_COA</v>
      </c>
      <c r="C56" s="38" t="str">
        <f>[8]Input!C56</f>
        <v>PRI_COA_OVC</v>
      </c>
      <c r="D56" s="3">
        <f>[8]Input!D56</f>
        <v>15.665034</v>
      </c>
      <c r="E56" s="3">
        <f>[8]Input!E56</f>
        <v>13.483404000000011</v>
      </c>
      <c r="F56" s="3">
        <f>[8]Input!F56</f>
        <v>12.728958</v>
      </c>
      <c r="G56" s="3">
        <f>[8]Input!G56</f>
        <v>15.665034</v>
      </c>
      <c r="H56" s="3">
        <f>[8]Input!H56</f>
        <v>15.3248047984822</v>
      </c>
      <c r="I56" s="3">
        <f>[8]Input!I56</f>
        <v>12.069046567419489</v>
      </c>
      <c r="J56" s="3">
        <f>[8]Input!J56</f>
        <v>5.5153637545042713</v>
      </c>
      <c r="K56" s="3">
        <f>[8]Input!K56</f>
        <v>0</v>
      </c>
      <c r="L56" s="3">
        <f>[8]Input!L56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[8]Input!A57</f>
        <v>55</v>
      </c>
      <c r="B57" s="38" t="str">
        <f>[8]Input!B57</f>
        <v>COM_FT_LPG</v>
      </c>
      <c r="C57" s="38" t="str">
        <f>[8]Input!C57</f>
        <v>PRI_OIL_LPG</v>
      </c>
      <c r="D57" s="3">
        <f>[8]Input!D57</f>
        <v>66.025999999999996</v>
      </c>
      <c r="E57" s="3">
        <f>[8]Input!E57</f>
        <v>66.025999999999996</v>
      </c>
      <c r="F57" s="3">
        <f>[8]Input!F57</f>
        <v>15.720420833333341</v>
      </c>
      <c r="G57" s="3">
        <f>[8]Input!G57</f>
        <v>66.025999999999996</v>
      </c>
      <c r="H57" s="3">
        <f>[8]Input!H57</f>
        <v>66.025999999999996</v>
      </c>
      <c r="I57" s="3">
        <f>[8]Input!I57</f>
        <v>66.025999999999996</v>
      </c>
      <c r="J57" s="3">
        <f>[8]Input!J57</f>
        <v>66.025999999999996</v>
      </c>
      <c r="K57" s="3">
        <f>[8]Input!K57</f>
        <v>66.025999999999996</v>
      </c>
      <c r="L57" s="3">
        <f>[8]Input!L57</f>
        <v>66.025999999999996</v>
      </c>
      <c r="N57" s="38" t="s">
        <v>78</v>
      </c>
      <c r="O57" s="38" t="s">
        <v>8</v>
      </c>
      <c r="P57" s="3">
        <f>SUMIFS(D:D,$B:$B,"*TRA*",$C:$C,"*NGA*")+SUMIFS(D:D,$B:$B,"*TRA*",$C:$C,"*LNG*")</f>
        <v>10.38164779160708</v>
      </c>
      <c r="Q57" s="3">
        <f t="shared" ref="Q57:X57" si="64">SUMIFS(E:E,$B:$B,"*TRA*",$C:$C,"*NGA*")+SUMIFS(E:E,$B:$B,"*TRA*",$C:$C,"*LNG*")</f>
        <v>4.5419709088280964</v>
      </c>
      <c r="R57" s="3">
        <f t="shared" si="64"/>
        <v>0</v>
      </c>
      <c r="S57" s="3">
        <f t="shared" si="64"/>
        <v>17.52352150537634</v>
      </c>
      <c r="T57" s="3">
        <f t="shared" si="64"/>
        <v>14.018817204301079</v>
      </c>
      <c r="U57" s="3">
        <f t="shared" si="64"/>
        <v>10.514112903225801</v>
      </c>
      <c r="V57" s="3">
        <f t="shared" si="64"/>
        <v>7.009408602150538</v>
      </c>
      <c r="W57" s="3">
        <f t="shared" si="64"/>
        <v>3.504704301075269</v>
      </c>
      <c r="X57" s="3">
        <f t="shared" si="64"/>
        <v>18.005418346774189</v>
      </c>
    </row>
    <row r="58" spans="1:24">
      <c r="A58" s="38">
        <f>[8]Input!A58</f>
        <v>56</v>
      </c>
      <c r="B58" s="38" t="str">
        <f>[8]Input!B58</f>
        <v>COM_FT_BIO</v>
      </c>
      <c r="C58" s="38" t="str">
        <f>[8]Input!C58</f>
        <v>RNW_POT_BIO_MUN</v>
      </c>
      <c r="D58" s="3">
        <f>[8]Input!D58</f>
        <v>0</v>
      </c>
      <c r="E58" s="3">
        <f>[8]Input!E58</f>
        <v>0</v>
      </c>
      <c r="F58" s="3">
        <f>[8]Input!F58</f>
        <v>0</v>
      </c>
      <c r="G58" s="3">
        <f>[8]Input!G58</f>
        <v>0</v>
      </c>
      <c r="H58" s="3">
        <f>[8]Input!H58</f>
        <v>109.0692459383754</v>
      </c>
      <c r="I58" s="3">
        <f>[8]Input!I58</f>
        <v>19.364033821380431</v>
      </c>
      <c r="J58" s="3">
        <f>[8]Input!J58</f>
        <v>89.582922873609249</v>
      </c>
      <c r="K58" s="3">
        <f>[8]Input!K58</f>
        <v>19.364033821380431</v>
      </c>
      <c r="L58" s="3">
        <f>[8]Input!L58</f>
        <v>104.2038890522288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14503.242549904053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14873.53373778312</v>
      </c>
      <c r="R58" s="3">
        <f t="shared" si="65"/>
        <v>14016.07662242842</v>
      </c>
      <c r="S58" s="3">
        <f t="shared" si="65"/>
        <v>14522.26695853313</v>
      </c>
      <c r="T58" s="3">
        <f t="shared" si="65"/>
        <v>12992.80890576367</v>
      </c>
      <c r="U58" s="3">
        <f t="shared" si="65"/>
        <v>11813.716171012225</v>
      </c>
      <c r="V58" s="3">
        <f t="shared" si="65"/>
        <v>10501.618996179637</v>
      </c>
      <c r="W58" s="3">
        <f t="shared" si="65"/>
        <v>10054.570041775962</v>
      </c>
      <c r="X58" s="3">
        <f t="shared" si="65"/>
        <v>5725.0982693985452</v>
      </c>
    </row>
    <row r="59" spans="1:24">
      <c r="A59" s="38">
        <f>[8]Input!A59</f>
        <v>57</v>
      </c>
      <c r="B59" s="38" t="str">
        <f>[8]Input!B59</f>
        <v>COM_FT_BIO</v>
      </c>
      <c r="C59" s="38" t="str">
        <f>[8]Input!C59</f>
        <v>RNW_POT_BIO_GAS</v>
      </c>
      <c r="D59" s="3">
        <f>[8]Input!D59</f>
        <v>0</v>
      </c>
      <c r="E59" s="3">
        <f>[8]Input!E59</f>
        <v>87.584999999999994</v>
      </c>
      <c r="F59" s="3">
        <f>[8]Input!F59</f>
        <v>163.33327975975581</v>
      </c>
      <c r="G59" s="3">
        <f>[8]Input!G59</f>
        <v>0</v>
      </c>
      <c r="H59" s="3">
        <f>[8]Input!H59</f>
        <v>0</v>
      </c>
      <c r="I59" s="3">
        <f>[8]Input!I59</f>
        <v>0</v>
      </c>
      <c r="J59" s="3">
        <f>[8]Input!J59</f>
        <v>0</v>
      </c>
      <c r="K59" s="3">
        <f>[8]Input!K59</f>
        <v>0</v>
      </c>
      <c r="L59" s="3">
        <f>[8]Input!L59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460.18681025514093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194.94416537334902</v>
      </c>
      <c r="S59" s="3">
        <f t="shared" si="66"/>
        <v>603.47379552175789</v>
      </c>
      <c r="T59" s="3">
        <f t="shared" si="66"/>
        <v>753.50232564767589</v>
      </c>
      <c r="U59" s="3">
        <f t="shared" si="66"/>
        <v>718.17215638496543</v>
      </c>
      <c r="V59" s="3">
        <f t="shared" si="66"/>
        <v>789.07466654805376</v>
      </c>
      <c r="W59" s="3">
        <f t="shared" si="66"/>
        <v>898.01655986398794</v>
      </c>
      <c r="X59" s="3">
        <f t="shared" si="66"/>
        <v>975.97339312463737</v>
      </c>
    </row>
    <row r="60" spans="1:24">
      <c r="A60" s="38">
        <f>[8]Input!A60</f>
        <v>58</v>
      </c>
      <c r="B60" s="38" t="str">
        <f>[8]Input!B60</f>
        <v>COM_FT_BIO</v>
      </c>
      <c r="C60" s="38" t="str">
        <f>[8]Input!C60</f>
        <v>RNW_POT_BIO_WOD</v>
      </c>
      <c r="D60" s="3">
        <f>[8]Input!D60</f>
        <v>143.96924593837531</v>
      </c>
      <c r="E60" s="3">
        <f>[8]Input!E60</f>
        <v>75.748279759755803</v>
      </c>
      <c r="F60" s="3">
        <f>[8]Input!F60</f>
        <v>13.834643113853449</v>
      </c>
      <c r="G60" s="3">
        <f>[8]Input!G60</f>
        <v>71.131321926273429</v>
      </c>
      <c r="H60" s="3">
        <f>[8]Input!H60</f>
        <v>33.198676935233877</v>
      </c>
      <c r="I60" s="3">
        <f>[8]Input!I60</f>
        <v>157.80388905222881</v>
      </c>
      <c r="J60" s="3">
        <f>[8]Input!J60</f>
        <v>87.584999999999994</v>
      </c>
      <c r="K60" s="3">
        <f>[8]Input!K60</f>
        <v>109.5038890522288</v>
      </c>
      <c r="L60" s="3">
        <f>[8]Input!L60</f>
        <v>19.364033821380431</v>
      </c>
      <c r="N60" s="38" t="s">
        <v>73</v>
      </c>
      <c r="O60" s="38" t="s">
        <v>14</v>
      </c>
      <c r="P60" s="3">
        <f>SUMIFS(D:D,$B:$B,"*ups*",$C:$C,"*ELC*")</f>
        <v>219.08572832299441</v>
      </c>
      <c r="Q60" s="3">
        <f t="shared" ref="Q60:X60" si="67">SUMIFS(E:E,$B:$B,"*ups*",$C:$C,"*ELC*")</f>
        <v>219.08572832299441</v>
      </c>
      <c r="R60" s="3">
        <f t="shared" si="67"/>
        <v>219.08572832299441</v>
      </c>
      <c r="S60" s="3">
        <f t="shared" si="67"/>
        <v>172.61841726073061</v>
      </c>
      <c r="T60" s="3">
        <f t="shared" si="67"/>
        <v>154.22016996767061</v>
      </c>
      <c r="U60" s="3">
        <f t="shared" si="67"/>
        <v>136.18218272088041</v>
      </c>
      <c r="V60" s="3">
        <f t="shared" si="67"/>
        <v>126.6998839319281</v>
      </c>
      <c r="W60" s="3">
        <f t="shared" si="67"/>
        <v>119.97368379007609</v>
      </c>
      <c r="X60" s="3">
        <f t="shared" si="67"/>
        <v>89.678172513729962</v>
      </c>
    </row>
    <row r="61" spans="1:24">
      <c r="A61" s="38">
        <f>[8]Input!A61</f>
        <v>59</v>
      </c>
      <c r="B61" s="38" t="str">
        <f>[8]Input!B61</f>
        <v>COM_FT_BIO</v>
      </c>
      <c r="C61" s="38" t="str">
        <f>[8]Input!C61</f>
        <v>RNW_POT_BIO_SLU</v>
      </c>
      <c r="D61" s="3">
        <f>[8]Input!D61</f>
        <v>0</v>
      </c>
      <c r="E61" s="3">
        <f>[8]Input!E61</f>
        <v>0</v>
      </c>
      <c r="F61" s="3">
        <f>[8]Input!F61</f>
        <v>0</v>
      </c>
      <c r="G61" s="3">
        <f>[8]Input!G61</f>
        <v>0</v>
      </c>
      <c r="H61" s="3">
        <f>[8]Input!H61</f>
        <v>34.9</v>
      </c>
      <c r="I61" s="3">
        <f>[8]Input!I61</f>
        <v>0</v>
      </c>
      <c r="J61" s="3">
        <f>[8]Input!J61</f>
        <v>0</v>
      </c>
      <c r="K61" s="3">
        <f>[8]Input!K61</f>
        <v>48.3</v>
      </c>
      <c r="L61" s="3">
        <f>[8]Input!L61</f>
        <v>53.599999999999987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[8]Input!A62</f>
        <v>60</v>
      </c>
      <c r="B62" s="38" t="str">
        <f>[8]Input!B62</f>
        <v>COM_FT_BIO_PLT</v>
      </c>
      <c r="C62" s="38" t="str">
        <f>[8]Input!C62</f>
        <v>RNW_POT_BIO_WOD</v>
      </c>
      <c r="D62" s="3">
        <f>[8]Input!D62</f>
        <v>0.2357540616246499</v>
      </c>
      <c r="E62" s="3">
        <f>[8]Input!E62</f>
        <v>1.448720240244215</v>
      </c>
      <c r="F62" s="3">
        <f>[8]Input!F62</f>
        <v>11.839077126390761</v>
      </c>
      <c r="G62" s="3">
        <f>[8]Input!G62</f>
        <v>11.839077126390761</v>
      </c>
      <c r="H62" s="3">
        <f>[8]Input!H62</f>
        <v>11.839077126390761</v>
      </c>
      <c r="I62" s="3">
        <f>[8]Input!I62</f>
        <v>11.839077126390761</v>
      </c>
      <c r="J62" s="3">
        <f>[8]Input!J62</f>
        <v>11.839077126390761</v>
      </c>
      <c r="K62" s="3">
        <f>[8]Input!K62</f>
        <v>11.839077126390761</v>
      </c>
      <c r="L62" s="3">
        <f>[8]Input!L62</f>
        <v>11.839077126390761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[8]Input!A63</f>
        <v>61</v>
      </c>
      <c r="B63" s="38" t="str">
        <f>[8]Input!B63</f>
        <v>COM_FT_GEO</v>
      </c>
      <c r="C63" s="38" t="str">
        <f>[8]Input!C63</f>
        <v>RNW_POT_GEO</v>
      </c>
      <c r="D63" s="3">
        <f>[8]Input!D63</f>
        <v>9.4269999999999996</v>
      </c>
      <c r="E63" s="3">
        <f>[8]Input!E63</f>
        <v>9.4269999999999996</v>
      </c>
      <c r="F63" s="3">
        <f>[8]Input!F63</f>
        <v>9.423961829889782</v>
      </c>
      <c r="G63" s="3">
        <f>[8]Input!G63</f>
        <v>4.85148819745024</v>
      </c>
      <c r="H63" s="3">
        <f>[8]Input!H63</f>
        <v>0.19470158144671479</v>
      </c>
      <c r="I63" s="3">
        <f>[8]Input!I63</f>
        <v>0.2639831805060916</v>
      </c>
      <c r="J63" s="3">
        <f>[8]Input!J63</f>
        <v>0.33227235939510869</v>
      </c>
      <c r="K63" s="3">
        <f>[8]Input!K63</f>
        <v>0.39850130693383329</v>
      </c>
      <c r="L63" s="3">
        <f>[8]Input!L63</f>
        <v>0.39850130693383329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[8]Input!A64</f>
        <v>62</v>
      </c>
      <c r="B64" s="38" t="str">
        <f>[8]Input!B64</f>
        <v>COM_FT_SOL</v>
      </c>
      <c r="C64" s="38" t="str">
        <f>[8]Input!C64</f>
        <v>RNW_POT_SOL_TH</v>
      </c>
      <c r="D64" s="3">
        <f>[8]Input!D64</f>
        <v>176.1037639523274</v>
      </c>
      <c r="E64" s="3">
        <f>[8]Input!E64</f>
        <v>477.29549811264252</v>
      </c>
      <c r="F64" s="3">
        <f>[8]Input!F64</f>
        <v>768.05675577437694</v>
      </c>
      <c r="G64" s="3">
        <f>[8]Input!G64</f>
        <v>1013.741434705847</v>
      </c>
      <c r="H64" s="3">
        <f>[8]Input!H64</f>
        <v>1013.741434705847</v>
      </c>
      <c r="I64" s="3">
        <f>[8]Input!I64</f>
        <v>1013.741434705847</v>
      </c>
      <c r="J64" s="3">
        <f>[8]Input!J64</f>
        <v>1013.741434705847</v>
      </c>
      <c r="K64" s="3">
        <f>[8]Input!K64</f>
        <v>1013.741434705847</v>
      </c>
      <c r="L64" s="3">
        <f>[8]Input!L64</f>
        <v>1013.741434705847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[8]Input!A65</f>
        <v>63</v>
      </c>
      <c r="B65" s="38" t="str">
        <f>[8]Input!B65</f>
        <v>COM_FT_ELC</v>
      </c>
      <c r="C65" s="38" t="str">
        <f>[8]Input!C65</f>
        <v>ELC</v>
      </c>
      <c r="D65" s="3">
        <f>[8]Input!D65</f>
        <v>3268.416000000002</v>
      </c>
      <c r="E65" s="3">
        <f>[8]Input!E65</f>
        <v>3261.1999999999989</v>
      </c>
      <c r="F65" s="3">
        <f>[8]Input!F65</f>
        <v>3036.045000000001</v>
      </c>
      <c r="G65" s="3">
        <f>[8]Input!G65</f>
        <v>3410.1302296231338</v>
      </c>
      <c r="H65" s="3">
        <f>[8]Input!H65</f>
        <v>4032.4196665419522</v>
      </c>
      <c r="I65" s="3">
        <f>[8]Input!I65</f>
        <v>3982.1260180356949</v>
      </c>
      <c r="J65" s="3">
        <f>[8]Input!J65</f>
        <v>3973.1453536327549</v>
      </c>
      <c r="K65" s="3">
        <f>[8]Input!K65</f>
        <v>3921.6747809909289</v>
      </c>
      <c r="L65" s="3">
        <f>[8]Input!L65</f>
        <v>3889.5031626754439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[8]Input!A66</f>
        <v>64</v>
      </c>
      <c r="B66" s="38" t="str">
        <f>[8]Input!B66</f>
        <v>COM_FT_HET</v>
      </c>
      <c r="C66" s="38" t="str">
        <f>[8]Input!C66</f>
        <v>HET</v>
      </c>
      <c r="D66" s="3">
        <f>[8]Input!D66</f>
        <v>517.22799999999995</v>
      </c>
      <c r="E66" s="3">
        <f>[8]Input!E66</f>
        <v>379.37099999999992</v>
      </c>
      <c r="F66" s="3">
        <f>[8]Input!F66</f>
        <v>384.23200000000003</v>
      </c>
      <c r="G66" s="3">
        <f>[8]Input!G66</f>
        <v>226.3517716557524</v>
      </c>
      <c r="H66" s="3">
        <f>[8]Input!H66</f>
        <v>469.5438168022568</v>
      </c>
      <c r="I66" s="3">
        <f>[8]Input!I66</f>
        <v>238.84767628442131</v>
      </c>
      <c r="J66" s="3">
        <f>[8]Input!J66</f>
        <v>0</v>
      </c>
      <c r="K66" s="3">
        <f>[8]Input!K66</f>
        <v>0</v>
      </c>
      <c r="L66" s="3">
        <f>[8]Input!L66</f>
        <v>0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[8]Input!A67</f>
        <v>65</v>
      </c>
      <c r="B67" s="38" t="str">
        <f>[8]Input!B67</f>
        <v>RES_FT_NGA</v>
      </c>
      <c r="C67" s="38" t="str">
        <f>[8]Input!C67</f>
        <v>PRI_GAS_NGA</v>
      </c>
      <c r="D67" s="3">
        <f>[8]Input!D67</f>
        <v>5882.6330645161279</v>
      </c>
      <c r="E67" s="3">
        <f>[8]Input!E67</f>
        <v>5202.9624890130053</v>
      </c>
      <c r="F67" s="3">
        <f>[8]Input!F67</f>
        <v>5199.1702343689713</v>
      </c>
      <c r="G67" s="3">
        <f>[8]Input!G67</f>
        <v>5347.8658534135711</v>
      </c>
      <c r="H67" s="3">
        <f>[8]Input!H67</f>
        <v>4786.8260032362023</v>
      </c>
      <c r="I67" s="3">
        <f>[8]Input!I67</f>
        <v>5287.379394456153</v>
      </c>
      <c r="J67" s="3">
        <f>[8]Input!J67</f>
        <v>5605.8434836739616</v>
      </c>
      <c r="K67" s="3">
        <f>[8]Input!K67</f>
        <v>5620.7646782868087</v>
      </c>
      <c r="L67" s="3">
        <f>[8]Input!L67</f>
        <v>5619.0878368941603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[8]Input!A68</f>
        <v>66</v>
      </c>
      <c r="B68" s="38" t="str">
        <f>[8]Input!B68</f>
        <v>RES_FT_NGA</v>
      </c>
      <c r="C68" s="38" t="str">
        <f>[8]Input!C68</f>
        <v>PRI_GAS_COG</v>
      </c>
      <c r="D68" s="3">
        <f>[8]Input!D68</f>
        <v>0</v>
      </c>
      <c r="E68" s="3">
        <f>[8]Input!E68</f>
        <v>79.033658599927392</v>
      </c>
      <c r="F68" s="3">
        <f>[8]Input!F68</f>
        <v>71.641556433261684</v>
      </c>
      <c r="G68" s="3">
        <f>[8]Input!G68</f>
        <v>14.19577378324875</v>
      </c>
      <c r="H68" s="3">
        <f>[8]Input!H68</f>
        <v>77.924515345805574</v>
      </c>
      <c r="I68" s="3">
        <f>[8]Input!I68</f>
        <v>71.561193957137746</v>
      </c>
      <c r="J68" s="3">
        <f>[8]Input!J68</f>
        <v>91.510803464150754</v>
      </c>
      <c r="K68" s="3">
        <f>[8]Input!K68</f>
        <v>69.143691126444651</v>
      </c>
      <c r="L68" s="3">
        <f>[8]Input!L68</f>
        <v>51.312486838917522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[8]Input!A69</f>
        <v>67</v>
      </c>
      <c r="B69" s="38" t="str">
        <f>[8]Input!B69</f>
        <v>RES_FT_DST</v>
      </c>
      <c r="C69" s="38" t="str">
        <f>[8]Input!C69</f>
        <v>PRI_OIL_DST_kt</v>
      </c>
      <c r="D69" s="3">
        <f>[8]Input!D69</f>
        <v>39634.946297564551</v>
      </c>
      <c r="E69" s="3">
        <f>[8]Input!E69</f>
        <v>27814.038746272279</v>
      </c>
      <c r="F69" s="3">
        <f>[8]Input!F69</f>
        <v>26672.739757084179</v>
      </c>
      <c r="G69" s="3">
        <f>[8]Input!G69</f>
        <v>24887.28067489016</v>
      </c>
      <c r="H69" s="3">
        <f>[8]Input!H69</f>
        <v>27577.548010190781</v>
      </c>
      <c r="I69" s="3">
        <f>[8]Input!I69</f>
        <v>11755.8906783558</v>
      </c>
      <c r="J69" s="3">
        <f>[8]Input!J69</f>
        <v>14093.046015475409</v>
      </c>
      <c r="K69" s="3">
        <f>[8]Input!K69</f>
        <v>2836.932791691072</v>
      </c>
      <c r="L69" s="3">
        <f>[8]Input!L69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[8]Input!A70</f>
        <v>68</v>
      </c>
      <c r="B70" s="38" t="str">
        <f>[8]Input!B70</f>
        <v>RES_FT_HFO</v>
      </c>
      <c r="C70" s="38" t="str">
        <f>[8]Input!C70</f>
        <v>PRI_OIL_HFO</v>
      </c>
      <c r="D70" s="3">
        <f>[8]Input!D70</f>
        <v>32.007324607843167</v>
      </c>
      <c r="E70" s="3">
        <f>[8]Input!E70</f>
        <v>11.53504720588235</v>
      </c>
      <c r="F70" s="3">
        <f>[8]Input!F70</f>
        <v>31.950798872549012</v>
      </c>
      <c r="G70" s="3">
        <f>[8]Input!G70</f>
        <v>3.845015735294115</v>
      </c>
      <c r="H70" s="3">
        <f>[8]Input!H70</f>
        <v>0</v>
      </c>
      <c r="I70" s="3">
        <f>[8]Input!I70</f>
        <v>0</v>
      </c>
      <c r="J70" s="3">
        <f>[8]Input!J70</f>
        <v>0</v>
      </c>
      <c r="K70" s="3">
        <f>[8]Input!K70</f>
        <v>0</v>
      </c>
      <c r="L70" s="3">
        <f>[8]Input!L70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[8]Input!A71</f>
        <v>69</v>
      </c>
      <c r="B71" s="38" t="str">
        <f>[8]Input!B71</f>
        <v>RES_FT_KER</v>
      </c>
      <c r="C71" s="38" t="str">
        <f>[8]Input!C71</f>
        <v>PRI_OIL_KER</v>
      </c>
      <c r="D71" s="3">
        <f>[8]Input!D71</f>
        <v>74.81508835627973</v>
      </c>
      <c r="E71" s="3">
        <f>[8]Input!E71</f>
        <v>54.494961932234418</v>
      </c>
      <c r="F71" s="3">
        <f>[8]Input!F71</f>
        <v>47.692790860805857</v>
      </c>
      <c r="G71" s="3">
        <f>[8]Input!G71</f>
        <v>18.164987310744809</v>
      </c>
      <c r="H71" s="3">
        <f>[8]Input!H71</f>
        <v>0</v>
      </c>
      <c r="I71" s="3">
        <f>[8]Input!I71</f>
        <v>0</v>
      </c>
      <c r="J71" s="3">
        <f>[8]Input!J71</f>
        <v>0</v>
      </c>
      <c r="K71" s="3">
        <f>[8]Input!K71</f>
        <v>0</v>
      </c>
      <c r="L71" s="3">
        <f>[8]Input!L71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[8]Input!A72</f>
        <v>70</v>
      </c>
      <c r="B72" s="38" t="str">
        <f>[8]Input!B72</f>
        <v>RES_FT_COA</v>
      </c>
      <c r="C72" s="38" t="str">
        <f>[8]Input!C72</f>
        <v>PRI_COA_BCO</v>
      </c>
      <c r="D72" s="3">
        <f>[8]Input!D72</f>
        <v>0</v>
      </c>
      <c r="E72" s="3">
        <f>[8]Input!E72</f>
        <v>17.00367624999998</v>
      </c>
      <c r="F72" s="3">
        <f>[8]Input!F72</f>
        <v>58.901769999999971</v>
      </c>
      <c r="G72" s="3">
        <f>[8]Input!G72</f>
        <v>0</v>
      </c>
      <c r="H72" s="3">
        <f>[8]Input!H72</f>
        <v>0</v>
      </c>
      <c r="I72" s="3">
        <f>[8]Input!I72</f>
        <v>0</v>
      </c>
      <c r="J72" s="3">
        <f>[8]Input!J72</f>
        <v>0</v>
      </c>
      <c r="K72" s="3">
        <f>[8]Input!K72</f>
        <v>0</v>
      </c>
      <c r="L72" s="3">
        <f>[8]Input!L72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[8]Input!A73</f>
        <v>71</v>
      </c>
      <c r="B73" s="38" t="str">
        <f>[8]Input!B73</f>
        <v>RES_FT_COA</v>
      </c>
      <c r="C73" s="38" t="str">
        <f>[8]Input!C73</f>
        <v>PRI_COA_HCO</v>
      </c>
      <c r="D73" s="3">
        <f>[8]Input!D73</f>
        <v>622.61972000000014</v>
      </c>
      <c r="E73" s="3">
        <f>[8]Input!E73</f>
        <v>441.37043</v>
      </c>
      <c r="F73" s="3">
        <f>[8]Input!F73</f>
        <v>277.18480000000011</v>
      </c>
      <c r="G73" s="3">
        <f>[8]Input!G73</f>
        <v>198.46099248241609</v>
      </c>
      <c r="H73" s="3">
        <f>[8]Input!H73</f>
        <v>0</v>
      </c>
      <c r="I73" s="3">
        <f>[8]Input!I73</f>
        <v>70.826195149728093</v>
      </c>
      <c r="J73" s="3">
        <f>[8]Input!J73</f>
        <v>0</v>
      </c>
      <c r="K73" s="3">
        <f>[8]Input!K73</f>
        <v>0</v>
      </c>
      <c r="L73" s="3">
        <f>[8]Input!L73</f>
        <v>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[8]Input!A74</f>
        <v>72</v>
      </c>
      <c r="B74" s="38" t="str">
        <f>[8]Input!B74</f>
        <v>RES_FT_COA</v>
      </c>
      <c r="C74" s="38" t="str">
        <f>[8]Input!C74</f>
        <v>PRI_COA_OVC</v>
      </c>
      <c r="D74" s="3">
        <f>[8]Input!D74</f>
        <v>19.25628</v>
      </c>
      <c r="E74" s="3">
        <f>[8]Input!E74</f>
        <v>14.17651875</v>
      </c>
      <c r="F74" s="3">
        <f>[8]Input!F74</f>
        <v>10.39443</v>
      </c>
      <c r="G74" s="3">
        <f>[8]Input!G74</f>
        <v>6.1379688396623528</v>
      </c>
      <c r="H74" s="3">
        <f>[8]Input!H74</f>
        <v>0</v>
      </c>
      <c r="I74" s="3">
        <f>[8]Input!I74</f>
        <v>2.190500880919426</v>
      </c>
      <c r="J74" s="3">
        <f>[8]Input!J74</f>
        <v>0</v>
      </c>
      <c r="K74" s="3">
        <f>[8]Input!K74</f>
        <v>0</v>
      </c>
      <c r="L74" s="3">
        <f>[8]Input!L74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[8]Input!A75</f>
        <v>73</v>
      </c>
      <c r="B75" s="38" t="str">
        <f>[8]Input!B75</f>
        <v>RES_FT_LPG</v>
      </c>
      <c r="C75" s="38" t="str">
        <f>[8]Input!C75</f>
        <v>PRI_OIL_LPG</v>
      </c>
      <c r="D75" s="3">
        <f>[8]Input!D75</f>
        <v>189.1748962406017</v>
      </c>
      <c r="E75" s="3">
        <f>[8]Input!E75</f>
        <v>246.13032477217561</v>
      </c>
      <c r="F75" s="3">
        <f>[8]Input!F75</f>
        <v>198.8366007120253</v>
      </c>
      <c r="G75" s="3">
        <f>[8]Input!G75</f>
        <v>397.267</v>
      </c>
      <c r="H75" s="3">
        <f>[8]Input!H75</f>
        <v>397.267</v>
      </c>
      <c r="I75" s="3">
        <f>[8]Input!I75</f>
        <v>293.01784740827532</v>
      </c>
      <c r="J75" s="3">
        <f>[8]Input!J75</f>
        <v>397.267</v>
      </c>
      <c r="K75" s="3">
        <f>[8]Input!K75</f>
        <v>397.267</v>
      </c>
      <c r="L75" s="3">
        <f>[8]Input!L75</f>
        <v>397.267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[8]Input!A76</f>
        <v>74</v>
      </c>
      <c r="B76" s="38" t="str">
        <f>[8]Input!B76</f>
        <v>RES_FT_BIO</v>
      </c>
      <c r="C76" s="38" t="str">
        <f>[8]Input!C76</f>
        <v>RNW_POT_BIO_MUN</v>
      </c>
      <c r="D76" s="3">
        <f>[8]Input!D76</f>
        <v>0</v>
      </c>
      <c r="E76" s="3">
        <f>[8]Input!E76</f>
        <v>0</v>
      </c>
      <c r="F76" s="3">
        <f>[8]Input!F76</f>
        <v>0</v>
      </c>
      <c r="G76" s="3">
        <f>[8]Input!G76</f>
        <v>210.16908518246231</v>
      </c>
      <c r="H76" s="3">
        <f>[8]Input!H76</f>
        <v>0</v>
      </c>
      <c r="I76" s="3">
        <f>[8]Input!I76</f>
        <v>0</v>
      </c>
      <c r="J76" s="3">
        <f>[8]Input!J76</f>
        <v>0</v>
      </c>
      <c r="K76" s="3">
        <f>[8]Input!K76</f>
        <v>163.08296720619111</v>
      </c>
      <c r="L76" s="3">
        <f>[8]Input!L76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[8]Input!A77</f>
        <v>75</v>
      </c>
      <c r="B77" s="38" t="str">
        <f>[8]Input!B77</f>
        <v>RES_FT_BIO</v>
      </c>
      <c r="C77" s="38" t="str">
        <f>[8]Input!C77</f>
        <v>RNW_POT_BIO_GAS</v>
      </c>
      <c r="D77" s="3">
        <f>[8]Input!D77</f>
        <v>972.54315190941725</v>
      </c>
      <c r="E77" s="3">
        <f>[8]Input!E77</f>
        <v>0</v>
      </c>
      <c r="F77" s="3">
        <f>[8]Input!F77</f>
        <v>0</v>
      </c>
      <c r="G77" s="3">
        <f>[8]Input!G77</f>
        <v>0</v>
      </c>
      <c r="H77" s="3">
        <f>[8]Input!H77</f>
        <v>0</v>
      </c>
      <c r="I77" s="3">
        <f>[8]Input!I77</f>
        <v>0</v>
      </c>
      <c r="J77" s="3">
        <f>[8]Input!J77</f>
        <v>0</v>
      </c>
      <c r="K77" s="3">
        <f>[8]Input!K77</f>
        <v>0</v>
      </c>
      <c r="L77" s="3">
        <f>[8]Input!L77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[8]Input!A78</f>
        <v>76</v>
      </c>
      <c r="B78" s="38" t="str">
        <f>[8]Input!B78</f>
        <v>RES_FT_BIO</v>
      </c>
      <c r="C78" s="38" t="str">
        <f>[8]Input!C78</f>
        <v>RNW_POT_BIO_WOD</v>
      </c>
      <c r="D78" s="3">
        <f>[8]Input!D78</f>
        <v>391.1088480905828</v>
      </c>
      <c r="E78" s="3">
        <f>[8]Input!E78</f>
        <v>1204.335</v>
      </c>
      <c r="F78" s="3">
        <f>[8]Input!F78</f>
        <v>1168.5830000000001</v>
      </c>
      <c r="G78" s="3">
        <f>[8]Input!G78</f>
        <v>968.07963838961427</v>
      </c>
      <c r="H78" s="3">
        <f>[8]Input!H78</f>
        <v>1363.652</v>
      </c>
      <c r="I78" s="3">
        <f>[8]Input!I78</f>
        <v>1363.652</v>
      </c>
      <c r="J78" s="3">
        <f>[8]Input!J78</f>
        <v>1363.652</v>
      </c>
      <c r="K78" s="3">
        <f>[8]Input!K78</f>
        <v>1200.5690327938089</v>
      </c>
      <c r="L78" s="3">
        <f>[8]Input!L78</f>
        <v>1363.652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[8]Input!A79</f>
        <v>77</v>
      </c>
      <c r="B79" s="38" t="str">
        <f>[8]Input!B79</f>
        <v>RES_FT_BIO_PLT</v>
      </c>
      <c r="C79" s="38" t="str">
        <f>[8]Input!C79</f>
        <v>RNW_POT_BIO_WOD</v>
      </c>
      <c r="D79" s="3">
        <f>[8]Input!D79</f>
        <v>523.97</v>
      </c>
      <c r="E79" s="3">
        <f>[8]Input!E79</f>
        <v>523.97</v>
      </c>
      <c r="F79" s="3">
        <f>[8]Input!F79</f>
        <v>523.97</v>
      </c>
      <c r="G79" s="3">
        <f>[8]Input!G79</f>
        <v>523.97</v>
      </c>
      <c r="H79" s="3">
        <f>[8]Input!H79</f>
        <v>523.97</v>
      </c>
      <c r="I79" s="3">
        <f>[8]Input!I79</f>
        <v>523.97</v>
      </c>
      <c r="J79" s="3">
        <f>[8]Input!J79</f>
        <v>523.97</v>
      </c>
      <c r="K79" s="3">
        <f>[8]Input!K79</f>
        <v>523.97</v>
      </c>
      <c r="L79" s="3">
        <f>[8]Input!L79</f>
        <v>523.97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[8]Input!A80</f>
        <v>78</v>
      </c>
      <c r="B80" s="38" t="str">
        <f>[8]Input!B80</f>
        <v>RES_FT_GEO</v>
      </c>
      <c r="C80" s="38" t="str">
        <f>[8]Input!C80</f>
        <v>RNW_POT_GEO</v>
      </c>
      <c r="D80" s="3">
        <f>[8]Input!D80</f>
        <v>43.613904556245487</v>
      </c>
      <c r="E80" s="3">
        <f>[8]Input!E80</f>
        <v>43.613904556245487</v>
      </c>
      <c r="F80" s="3">
        <f>[8]Input!F80</f>
        <v>34.053939632627028</v>
      </c>
      <c r="G80" s="3">
        <f>[8]Input!G80</f>
        <v>16.02932219604725</v>
      </c>
      <c r="H80" s="3">
        <f>[8]Input!H80</f>
        <v>1.421164252177336</v>
      </c>
      <c r="I80" s="3">
        <f>[8]Input!I80</f>
        <v>1.8870328865426089</v>
      </c>
      <c r="J80" s="3">
        <f>[8]Input!J80</f>
        <v>2.4953907525008661</v>
      </c>
      <c r="K80" s="3">
        <f>[8]Input!K80</f>
        <v>3.0316002693816819</v>
      </c>
      <c r="L80" s="3">
        <f>[8]Input!L80</f>
        <v>3.1452818578685129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[8]Input!A81</f>
        <v>79</v>
      </c>
      <c r="B81" s="38" t="str">
        <f>[8]Input!B81</f>
        <v>RES_FT_SOL</v>
      </c>
      <c r="C81" s="38" t="str">
        <f>[8]Input!C81</f>
        <v>RNW_POT_SOL_TH</v>
      </c>
      <c r="D81" s="3">
        <f>[8]Input!D81</f>
        <v>82.605095443754522</v>
      </c>
      <c r="E81" s="3">
        <f>[8]Input!E81</f>
        <v>111.9570954437545</v>
      </c>
      <c r="F81" s="3">
        <f>[8]Input!F81</f>
        <v>135.01906036737299</v>
      </c>
      <c r="G81" s="3">
        <f>[8]Input!G81</f>
        <v>135.01906036737299</v>
      </c>
      <c r="H81" s="3">
        <f>[8]Input!H81</f>
        <v>135.01906036737299</v>
      </c>
      <c r="I81" s="3">
        <f>[8]Input!I81</f>
        <v>114.1607323130022</v>
      </c>
      <c r="J81" s="3">
        <f>[8]Input!J81</f>
        <v>135.01906036737299</v>
      </c>
      <c r="K81" s="3">
        <f>[8]Input!K81</f>
        <v>135.01906036737299</v>
      </c>
      <c r="L81" s="3">
        <f>[8]Input!L81</f>
        <v>135.01906036737299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[8]Input!A82</f>
        <v>80</v>
      </c>
      <c r="B82" s="38" t="str">
        <f>[8]Input!B82</f>
        <v>RES_FT_ELC</v>
      </c>
      <c r="C82" s="38" t="str">
        <f>[8]Input!C82</f>
        <v>ELC</v>
      </c>
      <c r="D82" s="3">
        <f>[8]Input!D82</f>
        <v>3307.7469999999989</v>
      </c>
      <c r="E82" s="3">
        <f>[8]Input!E82</f>
        <v>3150.420000000001</v>
      </c>
      <c r="F82" s="3">
        <f>[8]Input!F82</f>
        <v>3264.4140000000011</v>
      </c>
      <c r="G82" s="3">
        <f>[8]Input!G82</f>
        <v>2960.1978146284132</v>
      </c>
      <c r="H82" s="3">
        <f>[8]Input!H82</f>
        <v>3123.8486455764778</v>
      </c>
      <c r="I82" s="3">
        <f>[8]Input!I82</f>
        <v>2999.5796600441681</v>
      </c>
      <c r="J82" s="3">
        <f>[8]Input!J82</f>
        <v>3046.590271336715</v>
      </c>
      <c r="K82" s="3">
        <f>[8]Input!K82</f>
        <v>3192.2955953844398</v>
      </c>
      <c r="L82" s="3">
        <f>[8]Input!L82</f>
        <v>3303.546030382302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[8]Input!A83</f>
        <v>81</v>
      </c>
      <c r="B83" s="38" t="str">
        <f>[8]Input!B83</f>
        <v>RES_FT_HET</v>
      </c>
      <c r="C83" s="38" t="str">
        <f>[8]Input!C83</f>
        <v>HET</v>
      </c>
      <c r="D83" s="3">
        <f>[8]Input!D83</f>
        <v>949.69099999999992</v>
      </c>
      <c r="E83" s="3">
        <f>[8]Input!E83</f>
        <v>866.5870000000001</v>
      </c>
      <c r="F83" s="3">
        <f>[8]Input!F83</f>
        <v>847.41300000000001</v>
      </c>
      <c r="G83" s="3">
        <f>[8]Input!G83</f>
        <v>847.41300000000001</v>
      </c>
      <c r="H83" s="3">
        <f>[8]Input!H83</f>
        <v>724.64065328947333</v>
      </c>
      <c r="I83" s="3">
        <f>[8]Input!I83</f>
        <v>710.3291668970669</v>
      </c>
      <c r="J83" s="3">
        <f>[8]Input!J83</f>
        <v>0</v>
      </c>
      <c r="K83" s="3">
        <f>[8]Input!K83</f>
        <v>0</v>
      </c>
      <c r="L83" s="3">
        <f>[8]Input!L83</f>
        <v>0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[8]Input!A84</f>
        <v>82</v>
      </c>
      <c r="B84" s="38" t="str">
        <f>[8]Input!B84</f>
        <v>TRA_FT_GSL</v>
      </c>
      <c r="C84" s="38" t="str">
        <f>[8]Input!C84</f>
        <v>PRI_OIL_GSL_kt</v>
      </c>
      <c r="D84" s="3">
        <f>[8]Input!D84</f>
        <v>79217.141867487226</v>
      </c>
      <c r="E84" s="3">
        <f>[8]Input!E84</f>
        <v>70720.613816237645</v>
      </c>
      <c r="F84" s="3">
        <f>[8]Input!F84</f>
        <v>63062.106942152292</v>
      </c>
      <c r="G84" s="3">
        <f>[8]Input!G84</f>
        <v>72853.433188306692</v>
      </c>
      <c r="H84" s="3">
        <f>[8]Input!H84</f>
        <v>56903.778324285537</v>
      </c>
      <c r="I84" s="3">
        <f>[8]Input!I84</f>
        <v>47547.756704541753</v>
      </c>
      <c r="J84" s="3">
        <f>[8]Input!J84</f>
        <v>41395.24242643061</v>
      </c>
      <c r="K84" s="3">
        <f>[8]Input!K84</f>
        <v>47547.391123220274</v>
      </c>
      <c r="L84" s="3">
        <f>[8]Input!L84</f>
        <v>49500.780898832629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[8]Input!A85</f>
        <v>83</v>
      </c>
      <c r="B85" s="38" t="str">
        <f>[8]Input!B85</f>
        <v>TRA_FT_GSL</v>
      </c>
      <c r="C85" s="38" t="str">
        <f>[8]Input!C85</f>
        <v>RNW_BIO_ETH</v>
      </c>
      <c r="D85" s="3">
        <f>[8]Input!D85</f>
        <v>344.42235594559662</v>
      </c>
      <c r="E85" s="3">
        <f>[8]Input!E85</f>
        <v>307.48092963581593</v>
      </c>
      <c r="F85" s="3">
        <f>[8]Input!F85</f>
        <v>274.18307366153181</v>
      </c>
      <c r="G85" s="3">
        <f>[8]Input!G85</f>
        <v>316.75405734046387</v>
      </c>
      <c r="H85" s="3">
        <f>[8]Input!H85</f>
        <v>3462.5720449909682</v>
      </c>
      <c r="I85" s="3">
        <f>[8]Input!I85</f>
        <v>206.72937697626841</v>
      </c>
      <c r="J85" s="3">
        <f>[8]Input!J85</f>
        <v>179.97931489752429</v>
      </c>
      <c r="K85" s="3">
        <f>[8]Input!K85</f>
        <v>206.727787492262</v>
      </c>
      <c r="L85" s="3">
        <f>[8]Input!L85</f>
        <v>215.22078651666359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[8]Input!A86</f>
        <v>84</v>
      </c>
      <c r="B86" s="38" t="str">
        <f>[8]Input!B86</f>
        <v>TRA_FT_GSL</v>
      </c>
      <c r="C86" s="38" t="str">
        <f>[8]Input!C86</f>
        <v>RNW_BIO_ETBE</v>
      </c>
      <c r="D86" s="3">
        <f>[8]Input!D86</f>
        <v>6544.0247629663354</v>
      </c>
      <c r="E86" s="3">
        <f>[8]Input!E86</f>
        <v>5842.1376630805034</v>
      </c>
      <c r="F86" s="3">
        <f>[8]Input!F86</f>
        <v>5209.4783995691023</v>
      </c>
      <c r="G86" s="3">
        <f>[8]Input!G86</f>
        <v>6018.3270894688121</v>
      </c>
      <c r="H86" s="3">
        <f>[8]Input!H86</f>
        <v>4965.1976494210103</v>
      </c>
      <c r="I86" s="3">
        <f>[8]Input!I86</f>
        <v>3927.8581625491001</v>
      </c>
      <c r="J86" s="3">
        <f>[8]Input!J86</f>
        <v>3419.6069830529641</v>
      </c>
      <c r="K86" s="3">
        <f>[8]Input!K86</f>
        <v>3927.8279623529802</v>
      </c>
      <c r="L86" s="3">
        <f>[8]Input!L86</f>
        <v>4089.1949438166071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[8]Input!A87</f>
        <v>85</v>
      </c>
      <c r="B87" s="38" t="str">
        <f>[8]Input!B87</f>
        <v>TRA_FT_DST</v>
      </c>
      <c r="C87" s="38" t="str">
        <f>[8]Input!C87</f>
        <v>PRI_OIL_DST_kt</v>
      </c>
      <c r="D87" s="3">
        <f>[8]Input!D87</f>
        <v>207130.0072474388</v>
      </c>
      <c r="E87" s="3">
        <f>[8]Input!E87</f>
        <v>219100.3696534287</v>
      </c>
      <c r="F87" s="3">
        <f>[8]Input!F87</f>
        <v>211310.07815532561</v>
      </c>
      <c r="G87" s="3">
        <f>[8]Input!G87</f>
        <v>210507.3487231961</v>
      </c>
      <c r="H87" s="3">
        <f>[8]Input!H87</f>
        <v>190583.4993710558</v>
      </c>
      <c r="I87" s="3">
        <f>[8]Input!I87</f>
        <v>177271.39472402469</v>
      </c>
      <c r="J87" s="3">
        <f>[8]Input!J87</f>
        <v>152726.57598267699</v>
      </c>
      <c r="K87" s="3">
        <f>[8]Input!K87</f>
        <v>136674.65293371241</v>
      </c>
      <c r="L87" s="3">
        <f>[8]Input!L87</f>
        <v>35631.098654439702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[8]Input!A88</f>
        <v>86</v>
      </c>
      <c r="B88" s="38" t="str">
        <f>[8]Input!B88</f>
        <v>TRA_FT_DST</v>
      </c>
      <c r="C88" s="38" t="str">
        <f>[8]Input!C88</f>
        <v>RNW_BIO_EMHV</v>
      </c>
      <c r="D88" s="3">
        <f>[8]Input!D88</f>
        <v>3815.3324650313361</v>
      </c>
      <c r="E88" s="3">
        <f>[8]Input!E88</f>
        <v>0</v>
      </c>
      <c r="F88" s="3">
        <f>[8]Input!F88</f>
        <v>0</v>
      </c>
      <c r="G88" s="3">
        <f>[8]Input!G88</f>
        <v>9597.4</v>
      </c>
      <c r="H88" s="3">
        <f>[8]Input!H88</f>
        <v>12181.8</v>
      </c>
      <c r="I88" s="3">
        <f>[8]Input!I88</f>
        <v>8705.5552818450324</v>
      </c>
      <c r="J88" s="3">
        <f>[8]Input!J88</f>
        <v>10266.6491673007</v>
      </c>
      <c r="K88" s="3">
        <f>[8]Input!K88</f>
        <v>11815.46186957542</v>
      </c>
      <c r="L88" s="3">
        <f>[8]Input!L88</f>
        <v>21160.299999999981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[8]Input!A89</f>
        <v>87</v>
      </c>
      <c r="B89" s="38" t="str">
        <f>[8]Input!B89</f>
        <v>TRA_FT_JTK</v>
      </c>
      <c r="C89" s="38" t="str">
        <f>[8]Input!C89</f>
        <v>PRI_OIL_KER_kt</v>
      </c>
      <c r="D89" s="3">
        <f>[8]Input!D89</f>
        <v>7440.4384913022022</v>
      </c>
      <c r="E89" s="3">
        <f>[8]Input!E89</f>
        <v>8087.0435070270614</v>
      </c>
      <c r="F89" s="3">
        <f>[8]Input!F89</f>
        <v>4769.2845258499237</v>
      </c>
      <c r="G89" s="3">
        <f>[8]Input!G89</f>
        <v>8428.6731425767612</v>
      </c>
      <c r="H89" s="3">
        <f>[8]Input!H89</f>
        <v>8880.1153930794371</v>
      </c>
      <c r="I89" s="3">
        <f>[8]Input!I89</f>
        <v>9277.0914233656385</v>
      </c>
      <c r="J89" s="3">
        <f>[8]Input!J89</f>
        <v>9679.9333629306147</v>
      </c>
      <c r="K89" s="3">
        <f>[8]Input!K89</f>
        <v>10042.64657414973</v>
      </c>
      <c r="L89" s="3">
        <f>[8]Input!L89</f>
        <v>10345.592470990059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[8]Input!A90</f>
        <v>88</v>
      </c>
      <c r="B90" s="38" t="str">
        <f>[8]Input!B90</f>
        <v>TRA_FT_COA</v>
      </c>
      <c r="C90" s="38" t="str">
        <f>[8]Input!C90</f>
        <v>PRI_COA_BCO</v>
      </c>
      <c r="D90" s="3">
        <f>[8]Input!D90</f>
        <v>0</v>
      </c>
      <c r="E90" s="3">
        <f>[8]Input!E90</f>
        <v>0</v>
      </c>
      <c r="F90" s="3">
        <f>[8]Input!F90</f>
        <v>0.26400000000000001</v>
      </c>
      <c r="G90" s="3">
        <f>[8]Input!G90</f>
        <v>0.105</v>
      </c>
      <c r="H90" s="3">
        <f>[8]Input!H90</f>
        <v>6.9378530162781782E-2</v>
      </c>
      <c r="I90" s="3">
        <f>[8]Input!I90</f>
        <v>0</v>
      </c>
      <c r="J90" s="3">
        <f>[8]Input!J90</f>
        <v>0</v>
      </c>
      <c r="K90" s="3">
        <f>[8]Input!K90</f>
        <v>0</v>
      </c>
      <c r="L90" s="3">
        <f>[8]Input!L90</f>
        <v>0</v>
      </c>
      <c r="R90" s="38"/>
      <c r="S90" s="38"/>
      <c r="T90" s="38"/>
      <c r="U90" s="38"/>
      <c r="V90" s="38"/>
      <c r="W90" s="38"/>
      <c r="X90" s="38"/>
    </row>
    <row r="91" spans="1:29">
      <c r="A91" s="38">
        <f>[8]Input!A91</f>
        <v>89</v>
      </c>
      <c r="B91" s="38" t="str">
        <f>[8]Input!B91</f>
        <v>TRA_FT_COA</v>
      </c>
      <c r="C91" s="38" t="str">
        <f>[8]Input!C91</f>
        <v>PRI_COA_HCO</v>
      </c>
      <c r="D91" s="3">
        <f>[8]Input!D91</f>
        <v>0.58199999999999985</v>
      </c>
      <c r="E91" s="3">
        <f>[8]Input!E91</f>
        <v>0.439</v>
      </c>
      <c r="F91" s="3">
        <f>[8]Input!F91</f>
        <v>0.105</v>
      </c>
      <c r="G91" s="3">
        <f>[8]Input!G91</f>
        <v>3.3757060325563547E-2</v>
      </c>
      <c r="H91" s="3">
        <f>[8]Input!H91</f>
        <v>0</v>
      </c>
      <c r="I91" s="3">
        <f>[8]Input!I91</f>
        <v>0</v>
      </c>
      <c r="J91" s="3">
        <f>[8]Input!J91</f>
        <v>0</v>
      </c>
      <c r="K91" s="3">
        <f>[8]Input!K91</f>
        <v>0</v>
      </c>
      <c r="L91" s="3">
        <f>[8]Input!L91</f>
        <v>0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[8]Input!A92</f>
        <v>90</v>
      </c>
      <c r="B92" s="38" t="str">
        <f>[8]Input!B92</f>
        <v>TRA_FT_ELC</v>
      </c>
      <c r="C92" s="38" t="str">
        <f>[8]Input!C92</f>
        <v>ELC</v>
      </c>
      <c r="D92" s="3">
        <f>[8]Input!D92</f>
        <v>225.29599999999999</v>
      </c>
      <c r="E92" s="3">
        <f>[8]Input!E92</f>
        <v>231.6339999999999</v>
      </c>
      <c r="F92" s="3">
        <f>[8]Input!F92</f>
        <v>225.51300000000001</v>
      </c>
      <c r="G92" s="3">
        <f>[8]Input!G92</f>
        <v>227.65034989787031</v>
      </c>
      <c r="H92" s="3">
        <f>[8]Input!H92</f>
        <v>395.93277581650563</v>
      </c>
      <c r="I92" s="3">
        <f>[8]Input!I92</f>
        <v>611.79441205145542</v>
      </c>
      <c r="J92" s="3">
        <f>[8]Input!J92</f>
        <v>904.00825067182041</v>
      </c>
      <c r="K92" s="3">
        <f>[8]Input!K92</f>
        <v>1008.969103578297</v>
      </c>
      <c r="L92" s="3">
        <f>[8]Input!L92</f>
        <v>1744.0307600254309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[8]Input!A93</f>
        <v>91</v>
      </c>
      <c r="B93" s="38" t="str">
        <f>[8]Input!B93</f>
        <v>TRA_FT_HFO</v>
      </c>
      <c r="C93" s="52" t="str">
        <f>[8]Input!C93</f>
        <v>PRI_OIL_HFO</v>
      </c>
      <c r="D93" s="54">
        <f>[8]Input!D93</f>
        <v>66.912345640312438</v>
      </c>
      <c r="E93" s="54">
        <f>[8]Input!E93</f>
        <v>102.5820087418906</v>
      </c>
      <c r="F93" s="54">
        <f>[8]Input!F93</f>
        <v>102.5820087418906</v>
      </c>
      <c r="G93" s="54">
        <f>[8]Input!G93</f>
        <v>102.5820087418906</v>
      </c>
      <c r="H93" s="54">
        <f>[8]Input!H93</f>
        <v>6.639764936336924</v>
      </c>
      <c r="I93" s="54">
        <f>[8]Input!I93</f>
        <v>0</v>
      </c>
      <c r="J93" s="54">
        <f>[8]Input!J93</f>
        <v>0</v>
      </c>
      <c r="K93" s="54">
        <f>[8]Input!K93</f>
        <v>0</v>
      </c>
      <c r="L93" s="54">
        <f>[8]Input!L93</f>
        <v>0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[8]Input!A94</f>
        <v>92</v>
      </c>
      <c r="B94" s="38" t="str">
        <f>[8]Input!B94</f>
        <v>TRA_FT_LPG</v>
      </c>
      <c r="C94" s="38" t="str">
        <f>[8]Input!C94</f>
        <v>PRI_OIL_LPG</v>
      </c>
      <c r="D94" s="3">
        <f>[8]Input!D94</f>
        <v>229.15654743684169</v>
      </c>
      <c r="E94" s="3">
        <f>[8]Input!E94</f>
        <v>284.06691109139081</v>
      </c>
      <c r="F94" s="3">
        <f>[8]Input!F94</f>
        <v>252.40972550834539</v>
      </c>
      <c r="G94" s="3">
        <f>[8]Input!G94</f>
        <v>205.76536830199041</v>
      </c>
      <c r="H94" s="3">
        <f>[8]Input!H94</f>
        <v>284.06691109139081</v>
      </c>
      <c r="I94" s="3">
        <f>[8]Input!I94</f>
        <v>284.06691109139081</v>
      </c>
      <c r="J94" s="3">
        <f>[8]Input!J94</f>
        <v>284.06691109139081</v>
      </c>
      <c r="K94" s="3">
        <f>[8]Input!K94</f>
        <v>284.06691109139081</v>
      </c>
      <c r="L94" s="3">
        <f>[8]Input!L94</f>
        <v>284.06691109139081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[8]Input!A95</f>
        <v>93</v>
      </c>
      <c r="B95" s="38" t="str">
        <f>[8]Input!B95</f>
        <v>TRA_FT_NGA</v>
      </c>
      <c r="C95" s="38" t="str">
        <f>[8]Input!C95</f>
        <v>PRI_GAS_NGA</v>
      </c>
      <c r="D95" s="3">
        <f>[8]Input!D95</f>
        <v>10.38164779160708</v>
      </c>
      <c r="E95" s="3">
        <f>[8]Input!E95</f>
        <v>4.5419709088280964</v>
      </c>
      <c r="F95" s="3">
        <f>[8]Input!F95</f>
        <v>0</v>
      </c>
      <c r="G95" s="3">
        <f>[8]Input!G95</f>
        <v>17.52352150537634</v>
      </c>
      <c r="H95" s="3">
        <f>[8]Input!H95</f>
        <v>14.018817204301079</v>
      </c>
      <c r="I95" s="3">
        <f>[8]Input!I95</f>
        <v>10.514112903225801</v>
      </c>
      <c r="J95" s="3">
        <f>[8]Input!J95</f>
        <v>7.009408602150538</v>
      </c>
      <c r="K95" s="3">
        <f>[8]Input!K95</f>
        <v>3.504704301075269</v>
      </c>
      <c r="L95" s="3">
        <f>[8]Input!L95</f>
        <v>18.005418346774189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[8]Input!A96</f>
        <v>94</v>
      </c>
      <c r="B96" s="38" t="str">
        <f>[8]Input!B96</f>
        <v>TRA_FT_NGA</v>
      </c>
      <c r="C96" s="38" t="str">
        <f>[8]Input!C96</f>
        <v>RNW_POT_BIO_GAS</v>
      </c>
      <c r="D96" s="3">
        <f>[8]Input!D96</f>
        <v>0</v>
      </c>
      <c r="E96" s="3">
        <f>[8]Input!E96</f>
        <v>0.64885298697544203</v>
      </c>
      <c r="F96" s="3">
        <f>[8]Input!F96</f>
        <v>0</v>
      </c>
      <c r="G96" s="3">
        <f>[8]Input!G96</f>
        <v>8.761760752688172</v>
      </c>
      <c r="H96" s="3">
        <f>[8]Input!H96</f>
        <v>12.26646505376344</v>
      </c>
      <c r="I96" s="3">
        <f>[8]Input!I96</f>
        <v>15.77116935483871</v>
      </c>
      <c r="J96" s="3">
        <f>[8]Input!J96</f>
        <v>19.27587365591398</v>
      </c>
      <c r="K96" s="3">
        <f>[8]Input!K96</f>
        <v>22.780577956989251</v>
      </c>
      <c r="L96" s="3">
        <f>[8]Input!L96</f>
        <v>8.2798639112903221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[8]Input!A97</f>
        <v>95</v>
      </c>
      <c r="B97" s="38" t="str">
        <f>[8]Input!B97</f>
        <v>TRA_FT_AMM_ELCSYS_CU</v>
      </c>
      <c r="C97" s="38" t="str">
        <f>[8]Input!C97</f>
        <v>ELC</v>
      </c>
      <c r="D97" s="3">
        <f>[8]Input!D97</f>
        <v>0</v>
      </c>
      <c r="E97" s="3">
        <f>[8]Input!E97</f>
        <v>0</v>
      </c>
      <c r="F97" s="3">
        <f>[8]Input!F97</f>
        <v>0</v>
      </c>
      <c r="G97" s="3">
        <f>[8]Input!G97</f>
        <v>0</v>
      </c>
      <c r="H97" s="3">
        <f>[8]Input!H97</f>
        <v>0</v>
      </c>
      <c r="I97" s="3">
        <f>[8]Input!I97</f>
        <v>1.1025349303805811E-2</v>
      </c>
      <c r="J97" s="3">
        <f>[8]Input!J97</f>
        <v>7.8359376591475058E-2</v>
      </c>
      <c r="K97" s="3">
        <f>[8]Input!K97</f>
        <v>0.49937961111806128</v>
      </c>
      <c r="L97" s="3">
        <f>[8]Input!L97</f>
        <v>2.9426181591012268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[8]Input!A98</f>
        <v>96</v>
      </c>
      <c r="B98" s="38" t="str">
        <f>[8]Input!B98</f>
        <v>TRA_FT_AMM_ELCSYS_CU</v>
      </c>
      <c r="C98" s="38" t="str">
        <f>[8]Input!C98</f>
        <v>HH2_WE_CU</v>
      </c>
      <c r="D98" s="3">
        <f>[8]Input!D98</f>
        <v>0</v>
      </c>
      <c r="E98" s="3">
        <f>[8]Input!E98</f>
        <v>0</v>
      </c>
      <c r="F98" s="3">
        <f>[8]Input!F98</f>
        <v>0</v>
      </c>
      <c r="G98" s="3">
        <f>[8]Input!G98</f>
        <v>0</v>
      </c>
      <c r="H98" s="3">
        <f>[8]Input!H98</f>
        <v>0</v>
      </c>
      <c r="I98" s="3">
        <f>[8]Input!I98</f>
        <v>8.9205098912610636E-2</v>
      </c>
      <c r="J98" s="3">
        <f>[8]Input!J98</f>
        <v>0.63399859242193457</v>
      </c>
      <c r="K98" s="3">
        <f>[8]Input!K98</f>
        <v>4.0404350354097689</v>
      </c>
      <c r="L98" s="3">
        <f>[8]Input!L98</f>
        <v>23.808456014546291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[8]Input!A99</f>
        <v>97</v>
      </c>
      <c r="B99" s="38" t="str">
        <f>[8]Input!B99</f>
        <v>TRA_FT_AMM_ELCSYS_DT</v>
      </c>
      <c r="C99" s="38" t="str">
        <f>[8]Input!C99</f>
        <v>ELC</v>
      </c>
      <c r="D99" s="3">
        <f>[8]Input!D99</f>
        <v>0</v>
      </c>
      <c r="E99" s="3">
        <f>[8]Input!E99</f>
        <v>0</v>
      </c>
      <c r="F99" s="3">
        <f>[8]Input!F99</f>
        <v>1.7002200368097641E-2</v>
      </c>
      <c r="G99" s="3">
        <f>[8]Input!G99</f>
        <v>0</v>
      </c>
      <c r="H99" s="3">
        <f>[8]Input!H99</f>
        <v>0</v>
      </c>
      <c r="I99" s="3">
        <f>[8]Input!I99</f>
        <v>1.870242040490741E-3</v>
      </c>
      <c r="J99" s="3">
        <f>[8]Input!J99</f>
        <v>1.870242040490741E-3</v>
      </c>
      <c r="K99" s="3">
        <f>[8]Input!K99</f>
        <v>0</v>
      </c>
      <c r="L99" s="3">
        <f>[8]Input!L99</f>
        <v>0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[8]Input!A100</f>
        <v>98</v>
      </c>
      <c r="B100" s="38" t="str">
        <f>[8]Input!B100</f>
        <v>TRA_FT_AMM_ELCSYS_DT</v>
      </c>
      <c r="C100" s="38" t="str">
        <f>[8]Input!C100</f>
        <v>HH2_WE_DT</v>
      </c>
      <c r="D100" s="3">
        <f>[8]Input!D100</f>
        <v>0</v>
      </c>
      <c r="E100" s="3">
        <f>[8]Input!E100</f>
        <v>0</v>
      </c>
      <c r="F100" s="3">
        <f>[8]Input!F100</f>
        <v>0</v>
      </c>
      <c r="G100" s="3">
        <f>[8]Input!G100</f>
        <v>0</v>
      </c>
      <c r="H100" s="3">
        <f>[8]Input!H100</f>
        <v>0</v>
      </c>
      <c r="I100" s="3">
        <f>[8]Input!I100</f>
        <v>1.5131958327606901E-2</v>
      </c>
      <c r="J100" s="3">
        <f>[8]Input!J100</f>
        <v>1.5131958327606901E-2</v>
      </c>
      <c r="K100" s="3">
        <f>[8]Input!K100</f>
        <v>0</v>
      </c>
      <c r="L100" s="3">
        <f>[8]Input!L100</f>
        <v>0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[8]Input!A101</f>
        <v>99</v>
      </c>
      <c r="B101" s="38" t="str">
        <f>[8]Input!B101</f>
        <v>HH2_DEL_TRA_LH2_C_1_NEW</v>
      </c>
      <c r="C101" s="38" t="str">
        <f>[8]Input!C101</f>
        <v>HH2_CU</v>
      </c>
      <c r="D101" s="3">
        <f>[8]Input!D101</f>
        <v>0</v>
      </c>
      <c r="E101" s="3">
        <f>[8]Input!E101</f>
        <v>0</v>
      </c>
      <c r="F101" s="3">
        <f>[8]Input!F101</f>
        <v>0</v>
      </c>
      <c r="G101" s="3">
        <f>[8]Input!G101</f>
        <v>0</v>
      </c>
      <c r="H101" s="3">
        <f>[8]Input!H101</f>
        <v>-1.5222623580735121E-7</v>
      </c>
      <c r="I101" s="3">
        <f>[8]Input!I101</f>
        <v>4.5394757245160351E-2</v>
      </c>
      <c r="J101" s="3">
        <f>[8]Input!J101</f>
        <v>0.34199458860011989</v>
      </c>
      <c r="K101" s="3">
        <f>[8]Input!K101</f>
        <v>0.34199458860011978</v>
      </c>
      <c r="L101" s="3">
        <f>[8]Input!L101</f>
        <v>0.31929827744174388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[8]Input!A102</f>
        <v>100</v>
      </c>
      <c r="B102" s="38" t="str">
        <f>[8]Input!B102</f>
        <v>HH2_DEL_TRA_LH2_C_2_NEW</v>
      </c>
      <c r="C102" s="38" t="str">
        <f>[8]Input!C102</f>
        <v>HH2_CT</v>
      </c>
      <c r="D102" s="3">
        <f>[8]Input!D102</f>
        <v>0</v>
      </c>
      <c r="E102" s="3">
        <f>[8]Input!E102</f>
        <v>0</v>
      </c>
      <c r="F102" s="3">
        <f>[8]Input!F102</f>
        <v>0</v>
      </c>
      <c r="G102" s="3">
        <f>[8]Input!G102</f>
        <v>0</v>
      </c>
      <c r="H102" s="3">
        <f>[8]Input!H102</f>
        <v>8.7142520572801464E-3</v>
      </c>
      <c r="I102" s="3">
        <f>[8]Input!I102</f>
        <v>8.715901261141001E-3</v>
      </c>
      <c r="J102" s="3">
        <f>[8]Input!J102</f>
        <v>8.7163543154170388E-3</v>
      </c>
      <c r="K102" s="3">
        <f>[8]Input!K102</f>
        <v>1.841050953855351</v>
      </c>
      <c r="L102" s="3">
        <f>[8]Input!L102</f>
        <v>12.57255789629512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[8]Input!A103</f>
        <v>101</v>
      </c>
      <c r="B103" s="38" t="str">
        <f>[8]Input!B103</f>
        <v>HH2_DEL_TRA_GH2_C_2_NEW</v>
      </c>
      <c r="C103" s="38" t="str">
        <f>[8]Input!C103</f>
        <v>HH2_CT</v>
      </c>
      <c r="D103" s="3">
        <f>[8]Input!D103</f>
        <v>0</v>
      </c>
      <c r="E103" s="3">
        <f>[8]Input!E103</f>
        <v>0</v>
      </c>
      <c r="F103" s="3">
        <f>[8]Input!F103</f>
        <v>0</v>
      </c>
      <c r="G103" s="3">
        <f>[8]Input!G103</f>
        <v>0</v>
      </c>
      <c r="H103" s="3">
        <f>[8]Input!H103</f>
        <v>0</v>
      </c>
      <c r="I103" s="3">
        <f>[8]Input!I103</f>
        <v>5.8249834384143761E-7</v>
      </c>
      <c r="J103" s="3">
        <f>[8]Input!J103</f>
        <v>0</v>
      </c>
      <c r="K103" s="3">
        <f>[8]Input!K103</f>
        <v>0</v>
      </c>
      <c r="L103" s="3">
        <f>[8]Input!L103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[8]Input!A104</f>
        <v>102</v>
      </c>
      <c r="B104" s="38" t="str">
        <f>[8]Input!B104</f>
        <v>HH2_DEL_TRA_GH2_C_4_NEW</v>
      </c>
      <c r="C104" s="38" t="str">
        <f>[8]Input!C104</f>
        <v>HH2_CU</v>
      </c>
      <c r="D104" s="3">
        <f>[8]Input!D104</f>
        <v>0</v>
      </c>
      <c r="E104" s="3">
        <f>[8]Input!E104</f>
        <v>0</v>
      </c>
      <c r="F104" s="3">
        <f>[8]Input!F104</f>
        <v>0</v>
      </c>
      <c r="G104" s="3">
        <f>[8]Input!G104</f>
        <v>0</v>
      </c>
      <c r="H104" s="3">
        <f>[8]Input!H104</f>
        <v>0</v>
      </c>
      <c r="I104" s="3">
        <f>[8]Input!I104</f>
        <v>7.6031382228490996</v>
      </c>
      <c r="J104" s="3">
        <f>[8]Input!J104</f>
        <v>7.6031382228490978</v>
      </c>
      <c r="K104" s="3">
        <f>[8]Input!K104</f>
        <v>7.603138222848929</v>
      </c>
      <c r="L104" s="3">
        <f>[8]Input!L104</f>
        <v>520.95136747525112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[8]Input!A105</f>
        <v>103</v>
      </c>
      <c r="B105" s="38" t="str">
        <f>[8]Input!B105</f>
        <v>TRA_FT_DST_INT</v>
      </c>
      <c r="C105" s="38" t="str">
        <f>[8]Input!C105</f>
        <v>PRI_OIL_DST_kt</v>
      </c>
      <c r="D105" s="3">
        <f>[8]Input!D105</f>
        <v>1925.0190445097401</v>
      </c>
      <c r="E105" s="3">
        <f>[8]Input!E105</f>
        <v>3878.6634593995268</v>
      </c>
      <c r="F105" s="3">
        <f>[8]Input!F105</f>
        <v>2109.6004770423378</v>
      </c>
      <c r="G105" s="3">
        <f>[8]Input!G105</f>
        <v>3990.8362626645849</v>
      </c>
      <c r="H105" s="3">
        <f>[8]Input!H105</f>
        <v>7402.4883720930238</v>
      </c>
      <c r="I105" s="3">
        <f>[8]Input!I105</f>
        <v>2280.336705837994</v>
      </c>
      <c r="J105" s="3">
        <f>[8]Input!J105</f>
        <v>1668.3603009552801</v>
      </c>
      <c r="K105" s="3">
        <f>[8]Input!K105</f>
        <v>1045.3431855500819</v>
      </c>
      <c r="L105" s="3">
        <f>[8]Input!L105</f>
        <v>7402.4883720930238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[8]Input!A106</f>
        <v>104</v>
      </c>
      <c r="B106" s="38" t="str">
        <f>[8]Input!B106</f>
        <v>TRA_FT_DST_INT</v>
      </c>
      <c r="C106" s="38" t="str">
        <f>[8]Input!C106</f>
        <v>RNW_BIO_EMHV</v>
      </c>
      <c r="D106" s="3">
        <f>[8]Input!D106</f>
        <v>1776.9406564705289</v>
      </c>
      <c r="E106" s="3">
        <f>[8]Input!E106</f>
        <v>0</v>
      </c>
      <c r="F106" s="3">
        <f>[8]Input!F106</f>
        <v>0</v>
      </c>
      <c r="G106" s="3">
        <f>[8]Input!G106</f>
        <v>0</v>
      </c>
      <c r="H106" s="3">
        <f>[8]Input!H106</f>
        <v>0</v>
      </c>
      <c r="I106" s="3">
        <f>[8]Input!I106</f>
        <v>5720.8447181549664</v>
      </c>
      <c r="J106" s="3">
        <f>[8]Input!J106</f>
        <v>6404.3508326992987</v>
      </c>
      <c r="K106" s="3">
        <f>[8]Input!K106</f>
        <v>7100.1881304245844</v>
      </c>
      <c r="L106" s="3">
        <f>[8]Input!L106</f>
        <v>0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[8]Input!A107</f>
        <v>105</v>
      </c>
      <c r="B107" s="38" t="str">
        <f>[8]Input!B107</f>
        <v>TRA_FT_HFO_INT</v>
      </c>
      <c r="C107" s="38" t="str">
        <f>[8]Input!C107</f>
        <v>PRI_OIL_HFO</v>
      </c>
      <c r="D107" s="3">
        <f>[8]Input!D107</f>
        <v>1811.4704259711821</v>
      </c>
      <c r="E107" s="3">
        <f>[8]Input!E107</f>
        <v>1857.8</v>
      </c>
      <c r="F107" s="3">
        <f>[8]Input!F107</f>
        <v>1772.368108473762</v>
      </c>
      <c r="G107" s="3">
        <f>[8]Input!G107</f>
        <v>1857.8</v>
      </c>
      <c r="H107" s="3">
        <f>[8]Input!H107</f>
        <v>1741.842288836272</v>
      </c>
      <c r="I107" s="3">
        <f>[8]Input!I107</f>
        <v>1764.371270141469</v>
      </c>
      <c r="J107" s="3">
        <f>[8]Input!J107</f>
        <v>1798.57440055554</v>
      </c>
      <c r="K107" s="3">
        <f>[8]Input!K107</f>
        <v>1804.005479257806</v>
      </c>
      <c r="L107" s="3">
        <f>[8]Input!L107</f>
        <v>1462.0535375164541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9.2994036105311082</v>
      </c>
      <c r="Q107" s="3">
        <f t="shared" si="69"/>
        <v>8.3019851001670304</v>
      </c>
      <c r="R107" s="3">
        <f t="shared" si="69"/>
        <v>7.4029429888613585</v>
      </c>
      <c r="S107" s="3">
        <f t="shared" si="69"/>
        <v>8.5523595481925252</v>
      </c>
      <c r="T107" s="3">
        <f t="shared" si="69"/>
        <v>93.489445214756145</v>
      </c>
      <c r="U107" s="3">
        <f t="shared" si="69"/>
        <v>5.5816931783592469</v>
      </c>
      <c r="V107" s="3">
        <f t="shared" si="69"/>
        <v>4.8594415022331559</v>
      </c>
      <c r="W107" s="3">
        <f t="shared" si="69"/>
        <v>5.581650262291074</v>
      </c>
      <c r="X107" s="3">
        <f t="shared" si="69"/>
        <v>5.8109612359499172</v>
      </c>
      <c r="Y107" s="3"/>
    </row>
    <row r="108" spans="1:29">
      <c r="A108" s="38">
        <f>[8]Input!A108</f>
        <v>106</v>
      </c>
      <c r="B108" s="38" t="str">
        <f>[8]Input!B108</f>
        <v>TRA_FT_AMM_INT_ELCSYS_CU</v>
      </c>
      <c r="C108" s="38" t="str">
        <f>[8]Input!C108</f>
        <v>ELC</v>
      </c>
      <c r="D108" s="3">
        <f>[8]Input!D108</f>
        <v>0</v>
      </c>
      <c r="E108" s="3">
        <f>[8]Input!E108</f>
        <v>0</v>
      </c>
      <c r="F108" s="3">
        <f>[8]Input!F108</f>
        <v>0</v>
      </c>
      <c r="G108" s="3">
        <f>[8]Input!G108</f>
        <v>0</v>
      </c>
      <c r="H108" s="3">
        <f>[8]Input!H108</f>
        <v>0</v>
      </c>
      <c r="I108" s="3">
        <f>[8]Input!I108</f>
        <v>0.1011564539310363</v>
      </c>
      <c r="J108" s="3">
        <f>[8]Input!J108</f>
        <v>0.71807133268080092</v>
      </c>
      <c r="K108" s="3">
        <f>[8]Input!K108</f>
        <v>4.5784040297246866</v>
      </c>
      <c r="L108" s="3">
        <f>[8]Input!L108</f>
        <v>26.935720058088311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235.58489146678806</v>
      </c>
      <c r="Q108" s="3">
        <f t="shared" si="70"/>
        <v>210.31695587089811</v>
      </c>
      <c r="R108" s="3">
        <f t="shared" si="70"/>
        <v>187.54122238448767</v>
      </c>
      <c r="S108" s="3">
        <f t="shared" si="70"/>
        <v>216.65977522087721</v>
      </c>
      <c r="T108" s="3">
        <f t="shared" si="70"/>
        <v>178.74711537915636</v>
      </c>
      <c r="U108" s="3">
        <f t="shared" si="70"/>
        <v>141.4028938517676</v>
      </c>
      <c r="V108" s="3">
        <f t="shared" si="70"/>
        <v>123.1058513899067</v>
      </c>
      <c r="W108" s="3">
        <f t="shared" si="70"/>
        <v>141.40180664470728</v>
      </c>
      <c r="X108" s="3">
        <f t="shared" si="70"/>
        <v>147.21101797739783</v>
      </c>
      <c r="Y108" s="3"/>
    </row>
    <row r="109" spans="1:29">
      <c r="A109" s="38">
        <f>[8]Input!A109</f>
        <v>107</v>
      </c>
      <c r="B109" s="38" t="str">
        <f>[8]Input!B109</f>
        <v>TRA_FT_AMM_INT_ELCSYS_CU</v>
      </c>
      <c r="C109" s="38" t="str">
        <f>[8]Input!C109</f>
        <v>HH2_WE_CU</v>
      </c>
      <c r="D109" s="3">
        <f>[8]Input!D109</f>
        <v>0</v>
      </c>
      <c r="E109" s="3">
        <f>[8]Input!E109</f>
        <v>0</v>
      </c>
      <c r="F109" s="3">
        <f>[8]Input!F109</f>
        <v>0</v>
      </c>
      <c r="G109" s="3">
        <f>[8]Input!G109</f>
        <v>0</v>
      </c>
      <c r="H109" s="3">
        <f>[8]Input!H109</f>
        <v>0</v>
      </c>
      <c r="I109" s="3">
        <f>[8]Input!I109</f>
        <v>0.81844767271474861</v>
      </c>
      <c r="J109" s="3">
        <f>[8]Input!J109</f>
        <v>5.8098498735082984</v>
      </c>
      <c r="K109" s="3">
        <f>[8]Input!K109</f>
        <v>37.043450785954292</v>
      </c>
      <c r="L109" s="3">
        <f>[8]Input!L109</f>
        <v>217.9344622881691</v>
      </c>
      <c r="O109" s="2" t="s">
        <v>70</v>
      </c>
      <c r="P109" s="3">
        <f t="shared" ref="P109:X109" si="71">SUMIFS(D:D,$B:$B,"*TRA*",$C:$C,"*BIO_EMHV*")*0.0385</f>
        <v>215.30251517782179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728.25252500000022</v>
      </c>
      <c r="X109" s="3">
        <f t="shared" si="71"/>
        <v>814.67154999999923</v>
      </c>
      <c r="Y109" s="3"/>
    </row>
    <row r="110" spans="1:29">
      <c r="A110" s="38">
        <f>[8]Input!A110</f>
        <v>108</v>
      </c>
      <c r="B110" s="38" t="str">
        <f>[8]Input!B110</f>
        <v>TRA_FT_AMM_INT_ELCSYS_DT</v>
      </c>
      <c r="C110" s="38" t="str">
        <f>[8]Input!C110</f>
        <v>ELC</v>
      </c>
      <c r="D110" s="3">
        <f>[8]Input!D110</f>
        <v>0</v>
      </c>
      <c r="E110" s="3">
        <f>[8]Input!E110</f>
        <v>0</v>
      </c>
      <c r="F110" s="3">
        <f>[8]Input!F110</f>
        <v>0.1558802970586208</v>
      </c>
      <c r="G110" s="3">
        <f>[8]Input!G110</f>
        <v>0</v>
      </c>
      <c r="H110" s="3">
        <f>[8]Input!H110</f>
        <v>0</v>
      </c>
      <c r="I110" s="3">
        <f>[8]Input!I110</f>
        <v>1.714683267644829E-2</v>
      </c>
      <c r="J110" s="3">
        <f>[8]Input!J110</f>
        <v>1.714683267644829E-2</v>
      </c>
      <c r="K110" s="3">
        <f>[8]Input!K110</f>
        <v>0</v>
      </c>
      <c r="L110" s="3">
        <f>[8]Input!L110</f>
        <v>0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[8]Input!A111</f>
        <v>109</v>
      </c>
      <c r="B111" s="38" t="str">
        <f>[8]Input!B111</f>
        <v>TRA_FT_AMM_INT_ELCSYS_DT</v>
      </c>
      <c r="C111" s="38" t="str">
        <f>[8]Input!C111</f>
        <v>HH2_WE_DT</v>
      </c>
      <c r="D111" s="3">
        <f>[8]Input!D111</f>
        <v>0</v>
      </c>
      <c r="E111" s="3">
        <f>[8]Input!E111</f>
        <v>0</v>
      </c>
      <c r="F111" s="3">
        <f>[8]Input!F111</f>
        <v>0</v>
      </c>
      <c r="G111" s="3">
        <f>[8]Input!G111</f>
        <v>0</v>
      </c>
      <c r="H111" s="3">
        <f>[8]Input!H111</f>
        <v>0</v>
      </c>
      <c r="I111" s="3">
        <f>[8]Input!I111</f>
        <v>0.1387334643821726</v>
      </c>
      <c r="J111" s="3">
        <f>[8]Input!J111</f>
        <v>0.1387334643821726</v>
      </c>
      <c r="K111" s="3">
        <f>[8]Input!K111</f>
        <v>0</v>
      </c>
      <c r="L111" s="3">
        <f>[8]Input!L111</f>
        <v>0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[8]Input!A112</f>
        <v>110</v>
      </c>
      <c r="B112" s="38" t="str">
        <f>[8]Input!B112</f>
        <v>HH2_DEL_TRA_LH2_INT_C_1_NEW</v>
      </c>
      <c r="C112" s="38" t="str">
        <f>[8]Input!C112</f>
        <v>HH2_CU</v>
      </c>
      <c r="D112" s="3">
        <f>[8]Input!D112</f>
        <v>0</v>
      </c>
      <c r="E112" s="3">
        <f>[8]Input!E112</f>
        <v>0</v>
      </c>
      <c r="F112" s="3">
        <f>[8]Input!F112</f>
        <v>0</v>
      </c>
      <c r="G112" s="3">
        <f>[8]Input!G112</f>
        <v>0</v>
      </c>
      <c r="H112" s="3">
        <f>[8]Input!H112</f>
        <v>0</v>
      </c>
      <c r="I112" s="3">
        <f>[8]Input!I112</f>
        <v>0</v>
      </c>
      <c r="J112" s="3">
        <f>[8]Input!J112</f>
        <v>0</v>
      </c>
      <c r="K112" s="3">
        <f>[8]Input!K112</f>
        <v>0</v>
      </c>
      <c r="L112" s="3">
        <f>[8]Input!L112</f>
        <v>203.47926395426811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[8]Input!A113</f>
        <v>111</v>
      </c>
      <c r="B113" s="38" t="str">
        <f>[8]Input!B113</f>
        <v>HH2_DEL_TRA_LH2_INT_C_2_NEW</v>
      </c>
      <c r="C113" s="38" t="str">
        <f>[8]Input!C113</f>
        <v>HH2_CT</v>
      </c>
      <c r="D113" s="3">
        <f>[8]Input!D113</f>
        <v>0</v>
      </c>
      <c r="E113" s="3">
        <f>[8]Input!E113</f>
        <v>0</v>
      </c>
      <c r="F113" s="3">
        <f>[8]Input!F113</f>
        <v>0</v>
      </c>
      <c r="G113" s="3">
        <f>[8]Input!G113</f>
        <v>0</v>
      </c>
      <c r="H113" s="3">
        <f>[8]Input!H113</f>
        <v>0</v>
      </c>
      <c r="I113" s="3">
        <f>[8]Input!I113</f>
        <v>0</v>
      </c>
      <c r="J113" s="3">
        <f>[8]Input!J113</f>
        <v>0</v>
      </c>
      <c r="K113" s="3">
        <f>[8]Input!K113</f>
        <v>4.5305426719899109E-7</v>
      </c>
      <c r="L113" s="3">
        <f>[8]Input!L113</f>
        <v>0</v>
      </c>
      <c r="N113" s="38"/>
      <c r="O113" s="2" t="s">
        <v>141</v>
      </c>
      <c r="P113" s="3">
        <f t="shared" ref="P113:X113" si="75">SUMIFS(D:D,$B:$B,"*TRA*",$C:$C,"*BIO_GAS*")</f>
        <v>0</v>
      </c>
      <c r="Q113" s="3">
        <f t="shared" si="75"/>
        <v>0.64885298697544203</v>
      </c>
      <c r="R113" s="3">
        <f t="shared" si="75"/>
        <v>0</v>
      </c>
      <c r="S113" s="3">
        <f t="shared" si="75"/>
        <v>8.761760752688172</v>
      </c>
      <c r="T113" s="3">
        <f t="shared" si="75"/>
        <v>12.26646505376344</v>
      </c>
      <c r="U113" s="3">
        <f t="shared" si="75"/>
        <v>15.77116935483871</v>
      </c>
      <c r="V113" s="3">
        <f t="shared" si="75"/>
        <v>19.27587365591398</v>
      </c>
      <c r="W113" s="3">
        <f t="shared" si="75"/>
        <v>22.780577956989251</v>
      </c>
      <c r="X113" s="3">
        <f t="shared" si="75"/>
        <v>8.2798639112903221</v>
      </c>
      <c r="Y113" s="3"/>
    </row>
    <row r="114" spans="1:25">
      <c r="A114" s="38">
        <f>[8]Input!A114</f>
        <v>112</v>
      </c>
      <c r="B114" s="38" t="str">
        <f>[8]Input!B114</f>
        <v>IND_FT_NGA</v>
      </c>
      <c r="C114" s="38" t="str">
        <f>[8]Input!C114</f>
        <v>PRI_GAS_NGA</v>
      </c>
      <c r="D114" s="3">
        <f>[8]Input!D114</f>
        <v>3415.8014112903238</v>
      </c>
      <c r="E114" s="3">
        <f>[8]Input!E114</f>
        <v>3272.7232322918112</v>
      </c>
      <c r="F114" s="3">
        <f>[8]Input!F114</f>
        <v>3271.4621435821341</v>
      </c>
      <c r="G114" s="3">
        <f>[8]Input!G114</f>
        <v>3072.1144993950788</v>
      </c>
      <c r="H114" s="3">
        <f>[8]Input!H114</f>
        <v>3181.9704065973642</v>
      </c>
      <c r="I114" s="3">
        <f>[8]Input!I114</f>
        <v>3199.7996226082641</v>
      </c>
      <c r="J114" s="3">
        <f>[8]Input!J114</f>
        <v>3456.993125545996</v>
      </c>
      <c r="K114" s="3">
        <f>[8]Input!K114</f>
        <v>3433.5871635234989</v>
      </c>
      <c r="L114" s="3">
        <f>[8]Input!L114</f>
        <v>3505.0660386420832</v>
      </c>
      <c r="N114" s="2" t="s">
        <v>226</v>
      </c>
      <c r="O114" s="3"/>
      <c r="P114" s="14" cm="1">
        <f t="array" ref="P114:X114">'Primary energy supply'!P14:X14*1000</f>
        <v>5713.4919999999993</v>
      </c>
      <c r="Q114" s="14">
        <v>6309.2430000000004</v>
      </c>
      <c r="R114" s="14">
        <v>7059.634</v>
      </c>
      <c r="S114" s="14">
        <v>7479.2786722906994</v>
      </c>
      <c r="T114" s="14">
        <v>7081.0148222901735</v>
      </c>
      <c r="U114" s="14">
        <v>6495.873841221427</v>
      </c>
      <c r="V114" s="14">
        <v>5567.6108126779118</v>
      </c>
      <c r="W114" s="14">
        <v>5821.6018076500313</v>
      </c>
      <c r="X114" s="14">
        <v>5936.8386074823502</v>
      </c>
    </row>
    <row r="115" spans="1:25">
      <c r="A115" s="38">
        <f>[8]Input!A115</f>
        <v>113</v>
      </c>
      <c r="B115" s="38" t="str">
        <f>[8]Input!B115</f>
        <v>IND_FT_LPG</v>
      </c>
      <c r="C115" s="38" t="str">
        <f>[8]Input!C115</f>
        <v>PRI_OIL_LPG</v>
      </c>
      <c r="D115" s="3">
        <f>[8]Input!D115</f>
        <v>198.398</v>
      </c>
      <c r="E115" s="3">
        <f>[8]Input!E115</f>
        <v>156.99032495636661</v>
      </c>
      <c r="F115" s="3">
        <f>[8]Input!F115</f>
        <v>134.7569076365611</v>
      </c>
      <c r="G115" s="3">
        <f>[8]Input!G115</f>
        <v>198.398</v>
      </c>
      <c r="H115" s="3">
        <f>[8]Input!H115</f>
        <v>198.398</v>
      </c>
      <c r="I115" s="3">
        <f>[8]Input!I115</f>
        <v>198.398</v>
      </c>
      <c r="J115" s="3">
        <f>[8]Input!J115</f>
        <v>198.398</v>
      </c>
      <c r="K115" s="3">
        <f>[8]Input!K115</f>
        <v>198.398</v>
      </c>
      <c r="L115" s="3">
        <f>[8]Input!L115</f>
        <v>203.71293792754389</v>
      </c>
      <c r="O115" s="3"/>
      <c r="P115" s="38"/>
      <c r="Q115" s="38"/>
      <c r="T115" s="38"/>
      <c r="U115" s="38"/>
    </row>
    <row r="116" spans="1:25">
      <c r="A116" s="38">
        <f>[8]Input!A116</f>
        <v>114</v>
      </c>
      <c r="B116" s="38" t="str">
        <f>[8]Input!B116</f>
        <v>IND_FT_COA</v>
      </c>
      <c r="C116" s="38" t="str">
        <f>[8]Input!C116</f>
        <v>PRI_COA_BCO</v>
      </c>
      <c r="D116" s="3">
        <f>[8]Input!D116</f>
        <v>628.36490206774704</v>
      </c>
      <c r="E116" s="3">
        <f>[8]Input!E116</f>
        <v>597.83803602667103</v>
      </c>
      <c r="F116" s="3">
        <f>[8]Input!F116</f>
        <v>0</v>
      </c>
      <c r="G116" s="3">
        <f>[8]Input!G116</f>
        <v>710.471</v>
      </c>
      <c r="H116" s="3">
        <f>[8]Input!H116</f>
        <v>798.00151214519678</v>
      </c>
      <c r="I116" s="3">
        <f>[8]Input!I116</f>
        <v>1075.4213305066389</v>
      </c>
      <c r="J116" s="3">
        <f>[8]Input!J116</f>
        <v>994.87279212088151</v>
      </c>
      <c r="K116" s="3">
        <f>[8]Input!K116</f>
        <v>987.89081836144214</v>
      </c>
      <c r="L116" s="3">
        <f>[8]Input!L116</f>
        <v>511.09080572771109</v>
      </c>
      <c r="O116" s="3"/>
      <c r="P116" s="3"/>
      <c r="Q116" s="3"/>
      <c r="S116" s="3"/>
      <c r="T116" s="3"/>
      <c r="U116" s="3"/>
    </row>
    <row r="117" spans="1:25">
      <c r="A117" s="38">
        <f>[8]Input!A117</f>
        <v>115</v>
      </c>
      <c r="B117" s="38" t="str">
        <f>[8]Input!B117</f>
        <v>IND_FT_COA</v>
      </c>
      <c r="C117" s="38" t="str">
        <f>[8]Input!C117</f>
        <v>PRI_COA_HCO</v>
      </c>
      <c r="D117" s="3">
        <f>[8]Input!D117</f>
        <v>0</v>
      </c>
      <c r="E117" s="3">
        <f>[8]Input!E117</f>
        <v>0</v>
      </c>
      <c r="F117" s="3">
        <f>[8]Input!F117</f>
        <v>546.2524005633876</v>
      </c>
      <c r="G117" s="3">
        <f>[8]Input!G117</f>
        <v>137.5160624796776</v>
      </c>
      <c r="H117" s="3">
        <f>[8]Input!H117</f>
        <v>137.5160624796776</v>
      </c>
      <c r="I117" s="3">
        <f>[8]Input!I117</f>
        <v>0</v>
      </c>
      <c r="J117" s="3">
        <f>[8]Input!J117</f>
        <v>139.9037558817646</v>
      </c>
      <c r="K117" s="3">
        <f>[8]Input!K117</f>
        <v>146.07819986023699</v>
      </c>
      <c r="L117" s="3">
        <f>[8]Input!L117</f>
        <v>590.70869204374151</v>
      </c>
      <c r="O117" s="3"/>
      <c r="P117" s="38"/>
      <c r="S117" s="3"/>
      <c r="T117" s="3"/>
      <c r="U117" s="3"/>
    </row>
    <row r="118" spans="1:25">
      <c r="A118" s="38">
        <f>[8]Input!A118</f>
        <v>116</v>
      </c>
      <c r="B118" s="38" t="str">
        <f>[8]Input!B118</f>
        <v>IND_FT_COK</v>
      </c>
      <c r="C118" s="38" t="str">
        <f>[8]Input!C118</f>
        <v>PRI_COA_OVC</v>
      </c>
      <c r="D118" s="3">
        <f>[8]Input!D118</f>
        <v>323.5078317608079</v>
      </c>
      <c r="E118" s="3">
        <f>[8]Input!E118</f>
        <v>316.98663445221979</v>
      </c>
      <c r="F118" s="3">
        <f>[8]Input!F118</f>
        <v>264.2441345479088</v>
      </c>
      <c r="G118" s="3">
        <f>[8]Input!G118</f>
        <v>337.68099999999998</v>
      </c>
      <c r="H118" s="3">
        <f>[8]Input!H118</f>
        <v>337.68099999999998</v>
      </c>
      <c r="I118" s="3">
        <f>[8]Input!I118</f>
        <v>342.6008712531019</v>
      </c>
      <c r="J118" s="3">
        <f>[8]Input!J118</f>
        <v>382.75199766413601</v>
      </c>
      <c r="K118" s="3">
        <f>[8]Input!K118</f>
        <v>290.84327377068678</v>
      </c>
      <c r="L118" s="3">
        <f>[8]Input!L118</f>
        <v>213.1624006061254</v>
      </c>
      <c r="O118" s="3"/>
      <c r="P118" s="38"/>
    </row>
    <row r="119" spans="1:25">
      <c r="A119" s="38">
        <f>[8]Input!A119</f>
        <v>117</v>
      </c>
      <c r="B119" s="38" t="str">
        <f>[8]Input!B119</f>
        <v>IND_FT_COG</v>
      </c>
      <c r="C119" s="38" t="str">
        <f>[8]Input!C119</f>
        <v>PRI_GAS_COG</v>
      </c>
      <c r="D119" s="3">
        <f>[8]Input!D119</f>
        <v>120.0890010365237</v>
      </c>
      <c r="E119" s="3">
        <f>[8]Input!E119</f>
        <v>63.393518518518498</v>
      </c>
      <c r="F119" s="3">
        <f>[8]Input!F119</f>
        <v>50.714814814814822</v>
      </c>
      <c r="G119" s="3">
        <f>[8]Input!G119</f>
        <v>104.3764037476459</v>
      </c>
      <c r="H119" s="3">
        <f>[8]Input!H119</f>
        <v>25.357407407407401</v>
      </c>
      <c r="I119" s="3">
        <f>[8]Input!I119</f>
        <v>12.6787037037037</v>
      </c>
      <c r="J119" s="3">
        <f>[8]Input!J119</f>
        <v>0</v>
      </c>
      <c r="K119" s="3">
        <f>[8]Input!K119</f>
        <v>0</v>
      </c>
      <c r="L119" s="3">
        <f>[8]Input!L119</f>
        <v>0</v>
      </c>
      <c r="O119" s="3"/>
      <c r="P119" s="38"/>
      <c r="Q119" s="38"/>
    </row>
    <row r="120" spans="1:25">
      <c r="A120" s="38">
        <f>[8]Input!A120</f>
        <v>118</v>
      </c>
      <c r="B120" s="38" t="str">
        <f>[8]Input!B120</f>
        <v>IND_FT_BFG</v>
      </c>
      <c r="C120" s="38" t="str">
        <f>[8]Input!C120</f>
        <v>PRI_GAS_BFG</v>
      </c>
      <c r="D120" s="3">
        <f>[8]Input!D120</f>
        <v>175.22892123117711</v>
      </c>
      <c r="E120" s="3">
        <f>[8]Input!E120</f>
        <v>153.21896112288411</v>
      </c>
      <c r="F120" s="3">
        <f>[8]Input!F120</f>
        <v>128.89946190225999</v>
      </c>
      <c r="G120" s="3">
        <f>[8]Input!G120</f>
        <v>108.0261230627175</v>
      </c>
      <c r="H120" s="3">
        <f>[8]Input!H120</f>
        <v>81.895224420703627</v>
      </c>
      <c r="I120" s="3">
        <f>[8]Input!I120</f>
        <v>59.576814509377861</v>
      </c>
      <c r="J120" s="3">
        <f>[8]Input!J120</f>
        <v>36.467924427697433</v>
      </c>
      <c r="K120" s="3">
        <f>[8]Input!K120</f>
        <v>35.507647012986467</v>
      </c>
      <c r="L120" s="3">
        <f>[8]Input!L120</f>
        <v>35.518562534163159</v>
      </c>
      <c r="O120" s="3"/>
    </row>
    <row r="121" spans="1:25">
      <c r="A121" s="38">
        <f>[8]Input!A121</f>
        <v>119</v>
      </c>
      <c r="B121" s="38" t="str">
        <f>[8]Input!B121</f>
        <v>IND_FT_HFO</v>
      </c>
      <c r="C121" s="38" t="str">
        <f>[8]Input!C121</f>
        <v>PRI_OIL_CRD</v>
      </c>
      <c r="D121" s="3">
        <f>[8]Input!D121</f>
        <v>26.95750477418153</v>
      </c>
      <c r="E121" s="3">
        <f>[8]Input!E121</f>
        <v>295.67469184517768</v>
      </c>
      <c r="F121" s="3">
        <f>[8]Input!F121</f>
        <v>332.1872065995384</v>
      </c>
      <c r="G121" s="3">
        <f>[8]Input!G121</f>
        <v>360.29126148979418</v>
      </c>
      <c r="H121" s="3">
        <f>[8]Input!H121</f>
        <v>350.18081878965108</v>
      </c>
      <c r="I121" s="3">
        <f>[8]Input!I121</f>
        <v>254.094541232323</v>
      </c>
      <c r="J121" s="3">
        <f>[8]Input!J121</f>
        <v>152.08257978341129</v>
      </c>
      <c r="K121" s="3">
        <f>[8]Input!K121</f>
        <v>148.98965193302499</v>
      </c>
      <c r="L121" s="3">
        <f>[8]Input!L121</f>
        <v>144.7230251586316</v>
      </c>
      <c r="O121" s="3"/>
      <c r="P121" s="13"/>
      <c r="Q121" s="13"/>
    </row>
    <row r="122" spans="1:25">
      <c r="A122" s="38">
        <f>[8]Input!A122</f>
        <v>120</v>
      </c>
      <c r="B122" s="38" t="str">
        <f>[8]Input!B122</f>
        <v>IND_FT_HFO</v>
      </c>
      <c r="C122" s="38" t="str">
        <f>[8]Input!C122</f>
        <v>PRI_OIL_HFO</v>
      </c>
      <c r="D122" s="3">
        <f>[8]Input!D122</f>
        <v>310.01130490308771</v>
      </c>
      <c r="E122" s="3">
        <f>[8]Input!E122</f>
        <v>0</v>
      </c>
      <c r="F122" s="3">
        <f>[8]Input!F122</f>
        <v>0</v>
      </c>
      <c r="G122" s="3">
        <f>[8]Input!G122</f>
        <v>0</v>
      </c>
      <c r="H122" s="3">
        <f>[8]Input!H122</f>
        <v>0</v>
      </c>
      <c r="I122" s="3">
        <f>[8]Input!I122</f>
        <v>0</v>
      </c>
      <c r="J122" s="3">
        <f>[8]Input!J122</f>
        <v>0</v>
      </c>
      <c r="K122" s="3">
        <f>[8]Input!K122</f>
        <v>0</v>
      </c>
      <c r="L122" s="3">
        <f>[8]Input!L122</f>
        <v>0</v>
      </c>
      <c r="O122" s="3"/>
      <c r="P122" s="13"/>
      <c r="Q122" s="13"/>
    </row>
    <row r="123" spans="1:25">
      <c r="A123" s="38">
        <f>[8]Input!A123</f>
        <v>121</v>
      </c>
      <c r="B123" s="38" t="str">
        <f>[8]Input!B123</f>
        <v>IND_FT_OIL</v>
      </c>
      <c r="C123" s="38" t="str">
        <f>[8]Input!C123</f>
        <v>PRI_OIL_DST</v>
      </c>
      <c r="D123" s="3">
        <f>[8]Input!D123</f>
        <v>396.28275367791889</v>
      </c>
      <c r="E123" s="3">
        <f>[8]Input!E123</f>
        <v>355.20868110454859</v>
      </c>
      <c r="F123" s="3">
        <f>[8]Input!F123</f>
        <v>364.58097715069368</v>
      </c>
      <c r="G123" s="3">
        <f>[8]Input!G123</f>
        <v>402.89708476312228</v>
      </c>
      <c r="H123" s="3">
        <f>[8]Input!H123</f>
        <v>150.90202798046329</v>
      </c>
      <c r="I123" s="3">
        <f>[8]Input!I123</f>
        <v>73.869448163146401</v>
      </c>
      <c r="J123" s="3">
        <f>[8]Input!J123</f>
        <v>22.99698299382716</v>
      </c>
      <c r="K123" s="3">
        <f>[8]Input!K123</f>
        <v>8.7553419405555637</v>
      </c>
      <c r="L123" s="3">
        <f>[8]Input!L123</f>
        <v>17.85576954964748</v>
      </c>
      <c r="O123" s="3"/>
    </row>
    <row r="124" spans="1:25">
      <c r="A124" s="38">
        <f>[8]Input!A124</f>
        <v>122</v>
      </c>
      <c r="B124" s="38" t="str">
        <f>[8]Input!B124</f>
        <v>IND_FT_OIL</v>
      </c>
      <c r="C124" s="38" t="str">
        <f>[8]Input!C124</f>
        <v>PRI_OIL_KER</v>
      </c>
      <c r="D124" s="3">
        <f>[8]Input!D124</f>
        <v>51.494369121989443</v>
      </c>
      <c r="E124" s="3">
        <f>[8]Input!E124</f>
        <v>46.157060256523273</v>
      </c>
      <c r="F124" s="3">
        <f>[8]Input!F124</f>
        <v>0</v>
      </c>
      <c r="G124" s="3">
        <f>[8]Input!G124</f>
        <v>52.353858472044131</v>
      </c>
      <c r="H124" s="3">
        <f>[8]Input!H124</f>
        <v>0</v>
      </c>
      <c r="I124" s="3">
        <f>[8]Input!I124</f>
        <v>0</v>
      </c>
      <c r="J124" s="3">
        <f>[8]Input!J124</f>
        <v>0</v>
      </c>
      <c r="K124" s="3">
        <f>[8]Input!K124</f>
        <v>0</v>
      </c>
      <c r="L124" s="3">
        <f>[8]Input!L124</f>
        <v>2.320241240914644</v>
      </c>
    </row>
    <row r="125" spans="1:25">
      <c r="A125" s="38">
        <f>[8]Input!A125</f>
        <v>123</v>
      </c>
      <c r="B125" s="38" t="str">
        <f>[8]Input!B125</f>
        <v>IND_FT_OIL</v>
      </c>
      <c r="C125" s="38" t="str">
        <f>[8]Input!C125</f>
        <v>PRI_OIL_GSL</v>
      </c>
      <c r="D125" s="3">
        <f>[8]Input!D125</f>
        <v>0</v>
      </c>
      <c r="E125" s="3">
        <f>[8]Input!E125</f>
        <v>0</v>
      </c>
      <c r="F125" s="3">
        <f>[8]Input!F125</f>
        <v>47.374929234270937</v>
      </c>
      <c r="G125" s="3">
        <f>[8]Input!G125</f>
        <v>0</v>
      </c>
      <c r="H125" s="3">
        <f>[8]Input!H125</f>
        <v>0</v>
      </c>
      <c r="I125" s="3">
        <f>[8]Input!I125</f>
        <v>0</v>
      </c>
      <c r="J125" s="3">
        <f>[8]Input!J125</f>
        <v>0</v>
      </c>
      <c r="K125" s="3">
        <f>[8]Input!K125</f>
        <v>1.1376998001851859</v>
      </c>
      <c r="L125" s="3">
        <f>[8]Input!L125</f>
        <v>0</v>
      </c>
    </row>
    <row r="126" spans="1:25">
      <c r="A126" s="38">
        <f>[8]Input!A126</f>
        <v>124</v>
      </c>
      <c r="B126" s="38" t="str">
        <f>[8]Input!B126</f>
        <v>IND_FT_ETH</v>
      </c>
      <c r="C126" s="38" t="str">
        <f>[8]Input!C126</f>
        <v>PRI_GAS_RFG</v>
      </c>
      <c r="D126" s="3">
        <f>[8]Input!D126</f>
        <v>116.919</v>
      </c>
      <c r="E126" s="3">
        <f>[8]Input!E126</f>
        <v>147.95855356652299</v>
      </c>
      <c r="F126" s="3">
        <f>[8]Input!F126</f>
        <v>82.856789997252889</v>
      </c>
      <c r="G126" s="3">
        <f>[8]Input!G126</f>
        <v>126.5072234388316</v>
      </c>
      <c r="H126" s="3">
        <f>[8]Input!H126</f>
        <v>169.6554649182431</v>
      </c>
      <c r="I126" s="3">
        <f>[8]Input!I126</f>
        <v>145.96466370678249</v>
      </c>
      <c r="J126" s="3">
        <f>[8]Input!J126</f>
        <v>141.23209687132069</v>
      </c>
      <c r="K126" s="3">
        <f>[8]Input!K126</f>
        <v>166.2265806927405</v>
      </c>
      <c r="L126" s="3">
        <f>[8]Input!L126</f>
        <v>142.76194805096421</v>
      </c>
    </row>
    <row r="127" spans="1:25">
      <c r="A127" s="38">
        <f>[8]Input!A127</f>
        <v>125</v>
      </c>
      <c r="B127" s="38" t="str">
        <f>[8]Input!B127</f>
        <v>IND_FT_ETH</v>
      </c>
      <c r="C127" s="38" t="str">
        <f>[8]Input!C127</f>
        <v>PRI_GAS_ETH</v>
      </c>
      <c r="D127" s="3">
        <f>[8]Input!D127</f>
        <v>0</v>
      </c>
      <c r="E127" s="3">
        <f>[8]Input!E127</f>
        <v>0</v>
      </c>
      <c r="F127" s="3">
        <f>[8]Input!F127</f>
        <v>65.101763569270105</v>
      </c>
      <c r="G127" s="3">
        <f>[8]Input!G127</f>
        <v>51.444359999999982</v>
      </c>
      <c r="H127" s="3">
        <f>[8]Input!H127</f>
        <v>65.101763569270105</v>
      </c>
      <c r="I127" s="3">
        <f>[8]Input!I127</f>
        <v>103.29318053450579</v>
      </c>
      <c r="J127" s="3">
        <f>[8]Input!J127</f>
        <v>110.9680761131805</v>
      </c>
      <c r="K127" s="3">
        <f>[8]Input!K127</f>
        <v>85.973592291760596</v>
      </c>
      <c r="L127" s="3">
        <f>[8]Input!L127</f>
        <v>112.1701020400432</v>
      </c>
    </row>
    <row r="128" spans="1:25">
      <c r="A128" s="38">
        <f>[8]Input!A128</f>
        <v>126</v>
      </c>
      <c r="B128" s="38" t="str">
        <f>[8]Input!B128</f>
        <v>IND_FT_NAP</v>
      </c>
      <c r="C128" s="38" t="str">
        <f>[8]Input!C128</f>
        <v>PRI_OIL_NAP</v>
      </c>
      <c r="D128" s="3">
        <f>[8]Input!D128</f>
        <v>0</v>
      </c>
      <c r="E128" s="3">
        <f>[8]Input!E128</f>
        <v>0</v>
      </c>
      <c r="F128" s="3">
        <f>[8]Input!F128</f>
        <v>120.7906359009082</v>
      </c>
      <c r="G128" s="3">
        <f>[8]Input!G128</f>
        <v>120.7906359009082</v>
      </c>
      <c r="H128" s="3">
        <f>[8]Input!H128</f>
        <v>120.7906359009082</v>
      </c>
      <c r="I128" s="3">
        <f>[8]Input!I128</f>
        <v>120.7906359009082</v>
      </c>
      <c r="J128" s="3">
        <f>[8]Input!J128</f>
        <v>120.7906359009082</v>
      </c>
      <c r="K128" s="3">
        <f>[8]Input!K128</f>
        <v>120.7906359009082</v>
      </c>
      <c r="L128" s="3">
        <f>[8]Input!L128</f>
        <v>120.7906359009082</v>
      </c>
    </row>
    <row r="129" spans="1:12">
      <c r="A129" s="38">
        <f>[8]Input!A129</f>
        <v>127</v>
      </c>
      <c r="B129" s="38" t="str">
        <f>[8]Input!B129</f>
        <v>IND_FT_NAP</v>
      </c>
      <c r="C129" s="38" t="str">
        <f>[8]Input!C129</f>
        <v>RNW_BIO_NAP</v>
      </c>
      <c r="D129" s="3">
        <f>[8]Input!D129</f>
        <v>84.172000000000011</v>
      </c>
      <c r="E129" s="3">
        <f>[8]Input!E129</f>
        <v>84.172000000000011</v>
      </c>
      <c r="F129" s="3">
        <f>[8]Input!F129</f>
        <v>0</v>
      </c>
      <c r="G129" s="3">
        <f>[8]Input!G129</f>
        <v>0</v>
      </c>
      <c r="H129" s="3">
        <f>[8]Input!H129</f>
        <v>0</v>
      </c>
      <c r="I129" s="3">
        <f>[8]Input!I129</f>
        <v>0</v>
      </c>
      <c r="J129" s="3">
        <f>[8]Input!J129</f>
        <v>0</v>
      </c>
      <c r="K129" s="3">
        <f>[8]Input!K129</f>
        <v>0</v>
      </c>
      <c r="L129" s="3">
        <f>[8]Input!L129</f>
        <v>0</v>
      </c>
    </row>
    <row r="130" spans="1:12">
      <c r="A130" s="38">
        <f>[8]Input!A130</f>
        <v>128</v>
      </c>
      <c r="B130" s="38" t="str">
        <f>[8]Input!B130</f>
        <v>IND_FT_PTC</v>
      </c>
      <c r="C130" s="38" t="str">
        <f>[8]Input!C130</f>
        <v>PRI_OIL_PTC</v>
      </c>
      <c r="D130" s="3">
        <f>[8]Input!D130</f>
        <v>394.46399999999988</v>
      </c>
      <c r="E130" s="3">
        <f>[8]Input!E130</f>
        <v>396.80443037862159</v>
      </c>
      <c r="F130" s="3">
        <f>[8]Input!F130</f>
        <v>317.84928475926051</v>
      </c>
      <c r="G130" s="3">
        <f>[8]Input!G130</f>
        <v>76.26890206295576</v>
      </c>
      <c r="H130" s="3">
        <f>[8]Input!H130</f>
        <v>39.66750885389542</v>
      </c>
      <c r="I130" s="3">
        <f>[8]Input!I130</f>
        <v>3.066115644835044</v>
      </c>
      <c r="J130" s="3">
        <f>[8]Input!J130</f>
        <v>0</v>
      </c>
      <c r="K130" s="3">
        <f>[8]Input!K130</f>
        <v>0</v>
      </c>
      <c r="L130" s="3">
        <f>[8]Input!L130</f>
        <v>0</v>
      </c>
    </row>
    <row r="131" spans="1:12">
      <c r="A131" s="38">
        <f>[8]Input!A131</f>
        <v>129</v>
      </c>
      <c r="B131" s="38" t="str">
        <f>[8]Input!B131</f>
        <v>IND_FT_BIO</v>
      </c>
      <c r="C131" s="38" t="str">
        <f>[8]Input!C131</f>
        <v>RNW_POT_BIO_MUN</v>
      </c>
      <c r="D131" s="3">
        <f>[8]Input!D131</f>
        <v>0</v>
      </c>
      <c r="E131" s="3">
        <f>[8]Input!E131</f>
        <v>42.231578947368462</v>
      </c>
      <c r="F131" s="3">
        <f>[8]Input!F131</f>
        <v>0</v>
      </c>
      <c r="G131" s="3">
        <f>[8]Input!G131</f>
        <v>0</v>
      </c>
      <c r="H131" s="3">
        <f>[8]Input!H131</f>
        <v>80.938001027571858</v>
      </c>
      <c r="I131" s="3">
        <f>[8]Input!I131</f>
        <v>459.16257398753061</v>
      </c>
      <c r="J131" s="3">
        <f>[8]Input!J131</f>
        <v>565.71707712639045</v>
      </c>
      <c r="K131" s="3">
        <f>[8]Input!K131</f>
        <v>0</v>
      </c>
      <c r="L131" s="3">
        <f>[8]Input!L131</f>
        <v>80.938001027571858</v>
      </c>
    </row>
    <row r="132" spans="1:12">
      <c r="A132" s="38">
        <f>[8]Input!A132</f>
        <v>130</v>
      </c>
      <c r="B132" s="38" t="str">
        <f>[8]Input!B132</f>
        <v>IND_FT_BIO</v>
      </c>
      <c r="C132" s="38" t="str">
        <f>[8]Input!C132</f>
        <v>RNW_POT_BIO_GAS</v>
      </c>
      <c r="D132" s="3">
        <f>[8]Input!D132</f>
        <v>0</v>
      </c>
      <c r="E132" s="3">
        <f>[8]Input!E132</f>
        <v>418.6769884104645</v>
      </c>
      <c r="F132" s="3">
        <f>[8]Input!F132</f>
        <v>0</v>
      </c>
      <c r="G132" s="3">
        <f>[8]Input!G132</f>
        <v>0</v>
      </c>
      <c r="H132" s="3">
        <f>[8]Input!H132</f>
        <v>0</v>
      </c>
      <c r="I132" s="3">
        <f>[8]Input!I132</f>
        <v>0</v>
      </c>
      <c r="J132" s="3">
        <f>[8]Input!J132</f>
        <v>0</v>
      </c>
      <c r="K132" s="3">
        <f>[8]Input!K132</f>
        <v>0</v>
      </c>
      <c r="L132" s="3">
        <f>[8]Input!L132</f>
        <v>0</v>
      </c>
    </row>
    <row r="133" spans="1:12">
      <c r="A133" s="38">
        <f>[8]Input!A133</f>
        <v>131</v>
      </c>
      <c r="B133" s="38" t="str">
        <f>[8]Input!B133</f>
        <v>IND_FT_BIO</v>
      </c>
      <c r="C133" s="38" t="str">
        <f>[8]Input!C133</f>
        <v>RNW_POT_BIO_WOD</v>
      </c>
      <c r="D133" s="3">
        <f>[8]Input!D133</f>
        <v>754.8936815201007</v>
      </c>
      <c r="E133" s="3">
        <f>[8]Input!E133</f>
        <v>400.47403195334971</v>
      </c>
      <c r="F133" s="3">
        <f>[8]Input!F133</f>
        <v>619.69778311440507</v>
      </c>
      <c r="G133" s="3">
        <f>[8]Input!G133</f>
        <v>807.81800102757177</v>
      </c>
      <c r="H133" s="3">
        <f>[8]Input!H133</f>
        <v>798.28</v>
      </c>
      <c r="I133" s="3">
        <f>[8]Input!I133</f>
        <v>420.0554270400412</v>
      </c>
      <c r="J133" s="3">
        <f>[8]Input!J133</f>
        <v>313.50092390118141</v>
      </c>
      <c r="K133" s="3">
        <f>[8]Input!K133</f>
        <v>879.21800102757186</v>
      </c>
      <c r="L133" s="3">
        <f>[8]Input!L133</f>
        <v>798.28</v>
      </c>
    </row>
    <row r="134" spans="1:12">
      <c r="A134" s="38">
        <f>[8]Input!A134</f>
        <v>132</v>
      </c>
      <c r="B134" s="38" t="str">
        <f>[8]Input!B134</f>
        <v>IND_FT_BIO</v>
      </c>
      <c r="C134" s="38" t="str">
        <f>[8]Input!C134</f>
        <v>RNW_POT_BIO_LIQ</v>
      </c>
      <c r="D134" s="3">
        <f>[8]Input!D134</f>
        <v>0</v>
      </c>
      <c r="E134" s="3">
        <f>[8]Input!E134</f>
        <v>17.835401716389239</v>
      </c>
      <c r="F134" s="3">
        <f>[8]Input!F134</f>
        <v>54.460655855200237</v>
      </c>
      <c r="G134" s="3">
        <f>[8]Input!G134</f>
        <v>71.400000000000006</v>
      </c>
      <c r="H134" s="3">
        <f>[8]Input!H134</f>
        <v>0</v>
      </c>
      <c r="I134" s="3">
        <f>[8]Input!I134</f>
        <v>0</v>
      </c>
      <c r="J134" s="3">
        <f>[8]Input!J134</f>
        <v>0</v>
      </c>
      <c r="K134" s="3">
        <f>[8]Input!K134</f>
        <v>0</v>
      </c>
      <c r="L134" s="3">
        <f>[8]Input!L134</f>
        <v>0</v>
      </c>
    </row>
    <row r="135" spans="1:12">
      <c r="A135" s="38">
        <f>[8]Input!A135</f>
        <v>133</v>
      </c>
      <c r="B135" s="38" t="str">
        <f>[8]Input!B135</f>
        <v>IND_FT_BGS</v>
      </c>
      <c r="C135" s="38" t="str">
        <f>[8]Input!C135</f>
        <v>RNW_POT_BIO_GAS</v>
      </c>
      <c r="D135" s="3">
        <f>[8]Input!D135</f>
        <v>7.4298773800010904</v>
      </c>
      <c r="E135" s="3">
        <f>[8]Input!E135</f>
        <v>12.4165930515125</v>
      </c>
      <c r="F135" s="3">
        <f>[8]Input!F135</f>
        <v>16.196174170025031</v>
      </c>
      <c r="G135" s="3">
        <f>[8]Input!G135</f>
        <v>29.882347880664131</v>
      </c>
      <c r="H135" s="3">
        <f>[8]Input!H135</f>
        <v>33.543778447252187</v>
      </c>
      <c r="I135" s="3">
        <f>[8]Input!I135</f>
        <v>37.261970804394423</v>
      </c>
      <c r="J135" s="3">
        <f>[8]Input!J135</f>
        <v>36.922696115379011</v>
      </c>
      <c r="K135" s="3">
        <f>[8]Input!K135</f>
        <v>37.008122086879389</v>
      </c>
      <c r="L135" s="3">
        <f>[8]Input!L135</f>
        <v>37.03051942992434</v>
      </c>
    </row>
    <row r="136" spans="1:12">
      <c r="A136" s="38">
        <f>[8]Input!A136</f>
        <v>134</v>
      </c>
      <c r="B136" s="38" t="str">
        <f>[8]Input!B136</f>
        <v>IND_FT_GEO</v>
      </c>
      <c r="C136" s="38" t="str">
        <f>[8]Input!C136</f>
        <v>RNW_POT_GEO</v>
      </c>
      <c r="D136" s="3">
        <f>[8]Input!D136</f>
        <v>2.0070000000000001</v>
      </c>
      <c r="E136" s="3">
        <f>[8]Input!E136</f>
        <v>32.704677756357363</v>
      </c>
      <c r="F136" s="3">
        <f>[8]Input!F136</f>
        <v>0.62847222222222221</v>
      </c>
      <c r="G136" s="3">
        <f>[8]Input!G136</f>
        <v>31.809036246142259</v>
      </c>
      <c r="H136" s="3">
        <f>[8]Input!H136</f>
        <v>0.3142361111111111</v>
      </c>
      <c r="I136" s="3">
        <f>[8]Input!I136</f>
        <v>31.294726367468471</v>
      </c>
      <c r="J136" s="3">
        <f>[8]Input!J136</f>
        <v>0</v>
      </c>
      <c r="K136" s="3">
        <f>[8]Input!K136</f>
        <v>0</v>
      </c>
      <c r="L136" s="3">
        <f>[8]Input!L136</f>
        <v>0</v>
      </c>
    </row>
    <row r="137" spans="1:12">
      <c r="A137" s="38">
        <f>[8]Input!A137</f>
        <v>135</v>
      </c>
      <c r="B137" s="38" t="str">
        <f>[8]Input!B137</f>
        <v>IND_FT_ELC</v>
      </c>
      <c r="C137" s="38" t="str">
        <f>[8]Input!C137</f>
        <v>ELC</v>
      </c>
      <c r="D137" s="3">
        <f>[8]Input!D137</f>
        <v>4145.9369999999999</v>
      </c>
      <c r="E137" s="3">
        <f>[8]Input!E137</f>
        <v>4145.1290000000008</v>
      </c>
      <c r="F137" s="3">
        <f>[8]Input!F137</f>
        <v>4067.8670000000002</v>
      </c>
      <c r="G137" s="3">
        <f>[8]Input!G137</f>
        <v>4239.2452448294334</v>
      </c>
      <c r="H137" s="3">
        <f>[8]Input!H137</f>
        <v>4296.1687395722392</v>
      </c>
      <c r="I137" s="3">
        <f>[8]Input!I137</f>
        <v>4235.7149718738629</v>
      </c>
      <c r="J137" s="3">
        <f>[8]Input!J137</f>
        <v>4227.7209575439456</v>
      </c>
      <c r="K137" s="3">
        <f>[8]Input!K137</f>
        <v>4227.6617249466417</v>
      </c>
      <c r="L137" s="3">
        <f>[8]Input!L137</f>
        <v>4220.5272051274596</v>
      </c>
    </row>
    <row r="138" spans="1:12">
      <c r="A138" s="38">
        <f>[8]Input!A138</f>
        <v>136</v>
      </c>
      <c r="B138" s="38" t="str">
        <f>[8]Input!B138</f>
        <v>IND_FT_HET</v>
      </c>
      <c r="C138" s="38" t="str">
        <f>[8]Input!C138</f>
        <v>HET</v>
      </c>
      <c r="D138" s="3">
        <f>[8]Input!D138</f>
        <v>1026.7927729819321</v>
      </c>
      <c r="E138" s="3">
        <f>[8]Input!E138</f>
        <v>1016.4549574861981</v>
      </c>
      <c r="F138" s="3">
        <f>[8]Input!F138</f>
        <v>962.76136047660395</v>
      </c>
      <c r="G138" s="3">
        <f>[8]Input!G138</f>
        <v>997.68962918996226</v>
      </c>
      <c r="H138" s="3">
        <f>[8]Input!H138</f>
        <v>783.5861999213148</v>
      </c>
      <c r="I138" s="3">
        <f>[8]Input!I138</f>
        <v>823.30879247246457</v>
      </c>
      <c r="J138" s="3">
        <f>[8]Input!J138</f>
        <v>765.99275894668756</v>
      </c>
      <c r="K138" s="3">
        <f>[8]Input!K138</f>
        <v>726.60050649350467</v>
      </c>
      <c r="L138" s="3">
        <f>[8]Input!L138</f>
        <v>737.12944308335216</v>
      </c>
    </row>
    <row r="139" spans="1:12">
      <c r="A139" s="38">
        <f>[8]Input!A139</f>
        <v>137</v>
      </c>
      <c r="B139" s="38" t="str">
        <f>[8]Input!B139</f>
        <v>HH2_WE_DEL_IND_C_1_NEW</v>
      </c>
      <c r="C139" s="38" t="str">
        <f>[8]Input!C139</f>
        <v>HH2_WE_CU</v>
      </c>
      <c r="D139" s="3">
        <f>[8]Input!D139</f>
        <v>0</v>
      </c>
      <c r="E139" s="3">
        <f>[8]Input!E139</f>
        <v>0</v>
      </c>
      <c r="F139" s="3">
        <f>[8]Input!F139</f>
        <v>0</v>
      </c>
      <c r="G139" s="3">
        <f>[8]Input!G139</f>
        <v>5.3565399047881754E-7</v>
      </c>
      <c r="H139" s="3">
        <f>[8]Input!H139</f>
        <v>43.628311642276927</v>
      </c>
      <c r="I139" s="3">
        <f>[8]Input!I139</f>
        <v>43.628311318666732</v>
      </c>
      <c r="J139" s="3">
        <f>[8]Input!J139</f>
        <v>153.3233593140321</v>
      </c>
      <c r="K139" s="3">
        <f>[8]Input!K139</f>
        <v>146.80470169006571</v>
      </c>
      <c r="L139" s="3">
        <f>[8]Input!L139</f>
        <v>109.6950479953649</v>
      </c>
    </row>
    <row r="140" spans="1:12">
      <c r="A140" s="38">
        <f>[8]Input!A140</f>
        <v>138</v>
      </c>
      <c r="B140" s="38" t="str">
        <f>[8]Input!B140</f>
        <v>HH2_WE_DEL_IND_D_1_NEW</v>
      </c>
      <c r="C140" s="38" t="str">
        <f>[8]Input!C140</f>
        <v>HH2_WE_DT</v>
      </c>
      <c r="D140" s="3">
        <f>[8]Input!D140</f>
        <v>0</v>
      </c>
      <c r="E140" s="3">
        <f>[8]Input!E140</f>
        <v>9.0000000000104538E-2</v>
      </c>
      <c r="F140" s="3">
        <f>[8]Input!F140</f>
        <v>0.09</v>
      </c>
      <c r="G140" s="3">
        <f>[8]Input!G140</f>
        <v>0.09</v>
      </c>
      <c r="H140" s="3">
        <f>[8]Input!H140</f>
        <v>9.0000000000000011E-2</v>
      </c>
      <c r="I140" s="3">
        <f>[8]Input!I140</f>
        <v>0</v>
      </c>
      <c r="J140" s="3">
        <f>[8]Input!J140</f>
        <v>4.5305427363134579E-7</v>
      </c>
      <c r="K140" s="3">
        <f>[8]Input!K140</f>
        <v>0</v>
      </c>
      <c r="L140" s="3">
        <f>[8]Input!L140</f>
        <v>0</v>
      </c>
    </row>
    <row r="141" spans="1:12">
      <c r="A141" s="38">
        <f>[8]Input!A141</f>
        <v>0</v>
      </c>
      <c r="B141" s="38">
        <f>[8]Input!B141</f>
        <v>0</v>
      </c>
      <c r="C141" s="38">
        <f>[8]Input!C141</f>
        <v>0</v>
      </c>
      <c r="D141" s="3">
        <f>[8]Input!D141</f>
        <v>0</v>
      </c>
      <c r="E141" s="3">
        <f>[8]Input!E141</f>
        <v>0</v>
      </c>
      <c r="F141" s="3">
        <f>[8]Input!F141</f>
        <v>0</v>
      </c>
      <c r="G141" s="3">
        <f>[8]Input!G141</f>
        <v>0</v>
      </c>
      <c r="H141" s="3">
        <f>[8]Input!H141</f>
        <v>0</v>
      </c>
      <c r="I141" s="3">
        <f>[8]Input!I141</f>
        <v>0</v>
      </c>
      <c r="J141" s="3">
        <f>[8]Input!J141</f>
        <v>0</v>
      </c>
      <c r="K141" s="3">
        <f>[8]Input!K141</f>
        <v>0</v>
      </c>
      <c r="L141" s="3">
        <f>[8]Input!L141</f>
        <v>0</v>
      </c>
    </row>
    <row r="142" spans="1:12">
      <c r="A142" s="38">
        <f>[8]Input!A142</f>
        <v>0</v>
      </c>
      <c r="B142" s="38">
        <f>[8]Input!B142</f>
        <v>0</v>
      </c>
      <c r="C142" s="52">
        <f>[8]Input!C142</f>
        <v>0</v>
      </c>
      <c r="D142" s="54">
        <f>[8]Input!D142</f>
        <v>0</v>
      </c>
      <c r="E142" s="54">
        <f>[8]Input!E142</f>
        <v>0</v>
      </c>
      <c r="F142" s="54">
        <f>[8]Input!F142</f>
        <v>0</v>
      </c>
      <c r="G142" s="54">
        <f>[8]Input!G142</f>
        <v>0</v>
      </c>
      <c r="H142" s="54">
        <f>[8]Input!H142</f>
        <v>0</v>
      </c>
      <c r="I142" s="54">
        <f>[8]Input!I142</f>
        <v>0</v>
      </c>
      <c r="J142" s="54">
        <f>[8]Input!J142</f>
        <v>0</v>
      </c>
      <c r="K142" s="54">
        <f>[8]Input!K142</f>
        <v>0</v>
      </c>
      <c r="L142" s="54">
        <f>[8]Input!L142</f>
        <v>0</v>
      </c>
    </row>
    <row r="143" spans="1:12">
      <c r="A143" s="38">
        <f>[8]Input!A143</f>
        <v>0</v>
      </c>
      <c r="B143" s="38">
        <f>[8]Input!B143</f>
        <v>0</v>
      </c>
      <c r="C143" s="38">
        <f>[8]Input!C143</f>
        <v>0</v>
      </c>
      <c r="D143" s="3">
        <f>[8]Input!D143</f>
        <v>0</v>
      </c>
      <c r="E143" s="3">
        <f>[8]Input!E143</f>
        <v>0</v>
      </c>
      <c r="F143" s="3">
        <f>[8]Input!F143</f>
        <v>0</v>
      </c>
      <c r="G143" s="3">
        <f>[8]Input!G143</f>
        <v>0</v>
      </c>
      <c r="H143" s="3">
        <f>[8]Input!H143</f>
        <v>0</v>
      </c>
      <c r="I143" s="3">
        <f>[8]Input!I143</f>
        <v>0</v>
      </c>
      <c r="J143" s="3">
        <f>[8]Input!J143</f>
        <v>0</v>
      </c>
      <c r="K143" s="3">
        <f>[8]Input!K143</f>
        <v>0</v>
      </c>
      <c r="L143" s="3">
        <f>[8]Input!L143</f>
        <v>0</v>
      </c>
    </row>
    <row r="144" spans="1:12">
      <c r="A144" s="38">
        <f>[8]Input!A144</f>
        <v>0</v>
      </c>
      <c r="B144" s="38">
        <f>[8]Input!B144</f>
        <v>0</v>
      </c>
      <c r="C144" s="38">
        <f>[8]Input!C144</f>
        <v>0</v>
      </c>
      <c r="D144" s="3">
        <f>[8]Input!D144</f>
        <v>0</v>
      </c>
      <c r="E144" s="3">
        <f>[8]Input!E144</f>
        <v>0</v>
      </c>
      <c r="F144" s="3">
        <f>[8]Input!F144</f>
        <v>0</v>
      </c>
      <c r="G144" s="3">
        <f>[8]Input!G144</f>
        <v>0</v>
      </c>
      <c r="H144" s="3">
        <f>[8]Input!H144</f>
        <v>0</v>
      </c>
      <c r="I144" s="3">
        <f>[8]Input!I144</f>
        <v>0</v>
      </c>
      <c r="J144" s="3">
        <f>[8]Input!J144</f>
        <v>0</v>
      </c>
      <c r="K144" s="3">
        <f>[8]Input!K144</f>
        <v>0</v>
      </c>
      <c r="L144" s="3">
        <f>[8]Input!L144</f>
        <v>0</v>
      </c>
    </row>
    <row r="145" spans="1:12">
      <c r="A145" s="38">
        <f>[8]Input!A145</f>
        <v>0</v>
      </c>
      <c r="B145" s="38">
        <f>[8]Input!B145</f>
        <v>0</v>
      </c>
      <c r="C145" s="38">
        <f>[8]Input!C145</f>
        <v>0</v>
      </c>
      <c r="D145" s="3">
        <f>[8]Input!D145</f>
        <v>0</v>
      </c>
      <c r="E145" s="3">
        <f>[8]Input!E145</f>
        <v>0</v>
      </c>
      <c r="F145" s="3">
        <f>[8]Input!F145</f>
        <v>0</v>
      </c>
      <c r="G145" s="3">
        <f>[8]Input!G145</f>
        <v>0</v>
      </c>
      <c r="H145" s="3">
        <f>[8]Input!H145</f>
        <v>0</v>
      </c>
      <c r="I145" s="3">
        <f>[8]Input!I145</f>
        <v>0</v>
      </c>
      <c r="J145" s="3">
        <f>[8]Input!J145</f>
        <v>0</v>
      </c>
      <c r="K145" s="3">
        <f>[8]Input!K145</f>
        <v>0</v>
      </c>
      <c r="L145" s="3">
        <f>[8]Input!L145</f>
        <v>0</v>
      </c>
    </row>
    <row r="146" spans="1:12">
      <c r="A146" s="38">
        <f>[8]Input!A146</f>
        <v>0</v>
      </c>
      <c r="B146" s="38">
        <f>[8]Input!B146</f>
        <v>0</v>
      </c>
      <c r="C146" s="38">
        <f>[8]Input!C146</f>
        <v>0</v>
      </c>
      <c r="D146" s="3">
        <f>[8]Input!D146</f>
        <v>0</v>
      </c>
      <c r="E146" s="3">
        <f>[8]Input!E146</f>
        <v>0</v>
      </c>
      <c r="F146" s="3">
        <f>[8]Input!F146</f>
        <v>0</v>
      </c>
      <c r="G146" s="3">
        <f>[8]Input!G146</f>
        <v>0</v>
      </c>
      <c r="H146" s="3">
        <f>[8]Input!H146</f>
        <v>0</v>
      </c>
      <c r="I146" s="3">
        <f>[8]Input!I146</f>
        <v>0</v>
      </c>
      <c r="J146" s="3">
        <f>[8]Input!J146</f>
        <v>0</v>
      </c>
      <c r="K146" s="3">
        <f>[8]Input!K146</f>
        <v>0</v>
      </c>
      <c r="L146" s="3">
        <f>[8]Input!L146</f>
        <v>0</v>
      </c>
    </row>
    <row r="147" spans="1:12">
      <c r="A147" s="38">
        <f>[8]Input!A147</f>
        <v>0</v>
      </c>
      <c r="B147" s="38">
        <f>[8]Input!B147</f>
        <v>0</v>
      </c>
      <c r="C147" s="38">
        <f>[8]Input!C147</f>
        <v>0</v>
      </c>
      <c r="D147" s="3">
        <f>[8]Input!D147</f>
        <v>0</v>
      </c>
      <c r="E147" s="3">
        <f>[8]Input!E147</f>
        <v>0</v>
      </c>
      <c r="F147" s="3">
        <f>[8]Input!F147</f>
        <v>0</v>
      </c>
      <c r="G147" s="3">
        <f>[8]Input!G147</f>
        <v>0</v>
      </c>
      <c r="H147" s="3">
        <f>[8]Input!H147</f>
        <v>0</v>
      </c>
      <c r="I147" s="3">
        <f>[8]Input!I147</f>
        <v>0</v>
      </c>
      <c r="J147" s="3">
        <f>[8]Input!J147</f>
        <v>0</v>
      </c>
      <c r="K147" s="3">
        <f>[8]Input!K147</f>
        <v>0</v>
      </c>
      <c r="L147" s="3">
        <f>[8]Input!L147</f>
        <v>0</v>
      </c>
    </row>
    <row r="148" spans="1:12">
      <c r="A148" s="38">
        <f>[8]Input!A148</f>
        <v>0</v>
      </c>
      <c r="B148" s="38">
        <f>[8]Input!B148</f>
        <v>0</v>
      </c>
      <c r="C148" s="38">
        <f>[8]Input!C148</f>
        <v>0</v>
      </c>
      <c r="D148" s="3">
        <f>[8]Input!D148</f>
        <v>0</v>
      </c>
      <c r="E148" s="3">
        <f>[8]Input!E148</f>
        <v>0</v>
      </c>
      <c r="F148" s="3">
        <f>[8]Input!F148</f>
        <v>0</v>
      </c>
      <c r="G148" s="3">
        <f>[8]Input!G148</f>
        <v>0</v>
      </c>
      <c r="H148" s="3">
        <f>[8]Input!H148</f>
        <v>0</v>
      </c>
      <c r="I148" s="3">
        <f>[8]Input!I148</f>
        <v>0</v>
      </c>
      <c r="J148" s="3">
        <f>[8]Input!J148</f>
        <v>0</v>
      </c>
      <c r="K148" s="3">
        <f>[8]Input!K148</f>
        <v>0</v>
      </c>
      <c r="L148" s="3">
        <f>[8]Input!L148</f>
        <v>0</v>
      </c>
    </row>
    <row r="149" spans="1:12">
      <c r="A149" s="38">
        <f>[8]Input!A149</f>
        <v>0</v>
      </c>
      <c r="B149" s="38">
        <f>[8]Input!B149</f>
        <v>0</v>
      </c>
      <c r="C149" s="38">
        <f>[8]Input!C149</f>
        <v>0</v>
      </c>
      <c r="D149" s="3">
        <f>[8]Input!D149</f>
        <v>0</v>
      </c>
      <c r="E149" s="3">
        <f>[8]Input!E149</f>
        <v>0</v>
      </c>
      <c r="F149" s="3">
        <f>[8]Input!F149</f>
        <v>0</v>
      </c>
      <c r="G149" s="3">
        <f>[8]Input!G149</f>
        <v>0</v>
      </c>
      <c r="H149" s="3">
        <f>[8]Input!H149</f>
        <v>0</v>
      </c>
      <c r="I149" s="3">
        <f>[8]Input!I149</f>
        <v>0</v>
      </c>
      <c r="J149" s="3">
        <f>[8]Input!J149</f>
        <v>0</v>
      </c>
      <c r="K149" s="3">
        <f>[8]Input!K149</f>
        <v>0</v>
      </c>
      <c r="L149" s="3">
        <f>[8]Input!L149</f>
        <v>0</v>
      </c>
    </row>
    <row r="150" spans="1:12">
      <c r="A150" s="38">
        <f>[8]Input!A150</f>
        <v>0</v>
      </c>
      <c r="B150" s="38">
        <f>[8]Input!B150</f>
        <v>0</v>
      </c>
      <c r="C150" s="38">
        <f>[8]Input!C150</f>
        <v>0</v>
      </c>
      <c r="D150" s="3">
        <f>[8]Input!D150</f>
        <v>0</v>
      </c>
      <c r="E150" s="3">
        <f>[8]Input!E150</f>
        <v>0</v>
      </c>
      <c r="F150" s="3">
        <f>[8]Input!F150</f>
        <v>0</v>
      </c>
      <c r="G150" s="3">
        <f>[8]Input!G150</f>
        <v>0</v>
      </c>
      <c r="H150" s="3">
        <f>[8]Input!H150</f>
        <v>0</v>
      </c>
      <c r="I150" s="3">
        <f>[8]Input!I150</f>
        <v>0</v>
      </c>
      <c r="J150" s="3">
        <f>[8]Input!J150</f>
        <v>0</v>
      </c>
      <c r="K150" s="3">
        <f>[8]Input!K150</f>
        <v>0</v>
      </c>
      <c r="L150" s="3">
        <f>[8]Input!L150</f>
        <v>0</v>
      </c>
    </row>
    <row r="151" spans="1:12">
      <c r="A151" s="38">
        <f>[8]Input!A151</f>
        <v>0</v>
      </c>
      <c r="B151" s="38">
        <f>[8]Input!B151</f>
        <v>0</v>
      </c>
      <c r="C151" s="38">
        <f>[8]Input!C151</f>
        <v>0</v>
      </c>
      <c r="D151" s="3">
        <f>[8]Input!D151</f>
        <v>0</v>
      </c>
      <c r="E151" s="3">
        <f>[8]Input!E151</f>
        <v>0</v>
      </c>
      <c r="F151" s="3">
        <f>[8]Input!F151</f>
        <v>0</v>
      </c>
      <c r="G151" s="3">
        <f>[8]Input!G151</f>
        <v>0</v>
      </c>
      <c r="H151" s="3">
        <f>[8]Input!H151</f>
        <v>0</v>
      </c>
      <c r="I151" s="3">
        <f>[8]Input!I151</f>
        <v>0</v>
      </c>
      <c r="J151" s="3">
        <f>[8]Input!J151</f>
        <v>0</v>
      </c>
      <c r="K151" s="3">
        <f>[8]Input!K151</f>
        <v>0</v>
      </c>
      <c r="L151" s="3">
        <f>[8]Input!L151</f>
        <v>0</v>
      </c>
    </row>
    <row r="152" spans="1:12">
      <c r="A152" s="38">
        <f>[8]Input!A152</f>
        <v>0</v>
      </c>
      <c r="B152" s="38">
        <f>[8]Input!B152</f>
        <v>0</v>
      </c>
      <c r="C152" s="38">
        <f>[8]Input!C152</f>
        <v>0</v>
      </c>
      <c r="D152" s="3">
        <f>[8]Input!D152</f>
        <v>0</v>
      </c>
      <c r="E152" s="3">
        <f>[8]Input!E152</f>
        <v>0</v>
      </c>
      <c r="F152" s="3">
        <f>[8]Input!F152</f>
        <v>0</v>
      </c>
      <c r="G152" s="3">
        <f>[8]Input!G152</f>
        <v>0</v>
      </c>
      <c r="H152" s="3">
        <f>[8]Input!H152</f>
        <v>0</v>
      </c>
      <c r="I152" s="3">
        <f>[8]Input!I152</f>
        <v>0</v>
      </c>
      <c r="J152" s="3">
        <f>[8]Input!J152</f>
        <v>0</v>
      </c>
      <c r="K152" s="3">
        <f>[8]Input!K152</f>
        <v>0</v>
      </c>
      <c r="L152" s="3">
        <f>[8]Input!L152</f>
        <v>0</v>
      </c>
    </row>
    <row r="153" spans="1:12">
      <c r="A153" s="38">
        <f>[8]Input!A153</f>
        <v>0</v>
      </c>
      <c r="B153" s="38">
        <f>[8]Input!B153</f>
        <v>0</v>
      </c>
      <c r="C153" s="38">
        <f>[8]Input!C153</f>
        <v>0</v>
      </c>
      <c r="D153" s="3">
        <f>[8]Input!D153</f>
        <v>0</v>
      </c>
      <c r="E153" s="3">
        <f>[8]Input!E153</f>
        <v>0</v>
      </c>
      <c r="F153" s="3">
        <f>[8]Input!F153</f>
        <v>0</v>
      </c>
      <c r="G153" s="3">
        <f>[8]Input!G153</f>
        <v>0</v>
      </c>
      <c r="H153" s="3">
        <f>[8]Input!H153</f>
        <v>0</v>
      </c>
      <c r="I153" s="3">
        <f>[8]Input!I153</f>
        <v>0</v>
      </c>
      <c r="J153" s="3">
        <f>[8]Input!J153</f>
        <v>0</v>
      </c>
      <c r="K153" s="3">
        <f>[8]Input!K153</f>
        <v>0</v>
      </c>
      <c r="L153" s="3">
        <f>[8]Input!L153</f>
        <v>0</v>
      </c>
    </row>
    <row r="154" spans="1:12">
      <c r="A154" s="38">
        <f>[8]Input!A154</f>
        <v>0</v>
      </c>
      <c r="B154" s="38">
        <f>[8]Input!B154</f>
        <v>0</v>
      </c>
      <c r="C154" s="38">
        <f>[8]Input!C154</f>
        <v>0</v>
      </c>
      <c r="D154" s="3">
        <f>[8]Input!D154</f>
        <v>0</v>
      </c>
      <c r="E154" s="3">
        <f>[8]Input!E154</f>
        <v>0</v>
      </c>
      <c r="F154" s="3">
        <f>[8]Input!F154</f>
        <v>0</v>
      </c>
      <c r="G154" s="3">
        <f>[8]Input!G154</f>
        <v>0</v>
      </c>
      <c r="H154" s="3">
        <f>[8]Input!H154</f>
        <v>0</v>
      </c>
      <c r="I154" s="3">
        <f>[8]Input!I154</f>
        <v>0</v>
      </c>
      <c r="J154" s="3">
        <f>[8]Input!J154</f>
        <v>0</v>
      </c>
      <c r="K154" s="3">
        <f>[8]Input!K154</f>
        <v>0</v>
      </c>
      <c r="L154" s="3">
        <f>[8]Input!L154</f>
        <v>0</v>
      </c>
    </row>
    <row r="155" spans="1:12">
      <c r="A155" s="38">
        <f>[8]Input!A155</f>
        <v>0</v>
      </c>
      <c r="B155" s="38">
        <f>[8]Input!B155</f>
        <v>0</v>
      </c>
      <c r="C155" s="38">
        <f>[8]Input!C155</f>
        <v>0</v>
      </c>
      <c r="D155" s="3">
        <f>[8]Input!D155</f>
        <v>0</v>
      </c>
      <c r="E155" s="3">
        <f>[8]Input!E155</f>
        <v>0</v>
      </c>
      <c r="F155" s="3">
        <f>[8]Input!F155</f>
        <v>0</v>
      </c>
      <c r="G155" s="3">
        <f>[8]Input!G155</f>
        <v>0</v>
      </c>
      <c r="H155" s="3">
        <f>[8]Input!H155</f>
        <v>0</v>
      </c>
      <c r="I155" s="3">
        <f>[8]Input!I155</f>
        <v>0</v>
      </c>
      <c r="J155" s="3">
        <f>[8]Input!J155</f>
        <v>0</v>
      </c>
      <c r="K155" s="3">
        <f>[8]Input!K155</f>
        <v>0</v>
      </c>
      <c r="L155" s="3">
        <f>[8]Input!L155</f>
        <v>0</v>
      </c>
    </row>
    <row r="156" spans="1:12">
      <c r="A156" s="38">
        <f>[8]Input!A156</f>
        <v>0</v>
      </c>
      <c r="B156" s="38">
        <f>[8]Input!B156</f>
        <v>0</v>
      </c>
      <c r="C156" s="38">
        <f>[8]Input!C156</f>
        <v>0</v>
      </c>
      <c r="D156" s="3">
        <f>[8]Input!D156</f>
        <v>0</v>
      </c>
      <c r="E156" s="3">
        <f>[8]Input!E156</f>
        <v>0</v>
      </c>
      <c r="F156" s="3">
        <f>[8]Input!F156</f>
        <v>0</v>
      </c>
      <c r="G156" s="3">
        <f>[8]Input!G156</f>
        <v>0</v>
      </c>
      <c r="H156" s="3">
        <f>[8]Input!H156</f>
        <v>0</v>
      </c>
      <c r="I156" s="3">
        <f>[8]Input!I156</f>
        <v>0</v>
      </c>
      <c r="J156" s="3">
        <f>[8]Input!J156</f>
        <v>0</v>
      </c>
      <c r="K156" s="3">
        <f>[8]Input!K156</f>
        <v>0</v>
      </c>
      <c r="L156" s="3">
        <f>[8]Input!L156</f>
        <v>0</v>
      </c>
    </row>
    <row r="157" spans="1:12">
      <c r="A157" s="38">
        <f>[8]Input!A157</f>
        <v>0</v>
      </c>
      <c r="B157" s="38">
        <f>[8]Input!B157</f>
        <v>0</v>
      </c>
      <c r="C157" s="38">
        <f>[8]Input!C157</f>
        <v>0</v>
      </c>
      <c r="D157" s="3">
        <f>[8]Input!D157</f>
        <v>0</v>
      </c>
      <c r="E157" s="3">
        <f>[8]Input!E157</f>
        <v>0</v>
      </c>
      <c r="F157" s="3">
        <f>[8]Input!F157</f>
        <v>0</v>
      </c>
      <c r="G157" s="3">
        <f>[8]Input!G157</f>
        <v>0</v>
      </c>
      <c r="H157" s="3">
        <f>[8]Input!H157</f>
        <v>0</v>
      </c>
      <c r="I157" s="3">
        <f>[8]Input!I157</f>
        <v>0</v>
      </c>
      <c r="J157" s="3">
        <f>[8]Input!J157</f>
        <v>0</v>
      </c>
      <c r="K157" s="3">
        <f>[8]Input!K157</f>
        <v>0</v>
      </c>
      <c r="L157" s="3">
        <f>[8]Input!L157</f>
        <v>0</v>
      </c>
    </row>
    <row r="158" spans="1:12">
      <c r="A158" s="38">
        <f>[8]Input!A158</f>
        <v>0</v>
      </c>
      <c r="B158" s="38">
        <f>[8]Input!B158</f>
        <v>0</v>
      </c>
      <c r="C158" s="38">
        <f>[8]Input!C158</f>
        <v>0</v>
      </c>
      <c r="D158" s="3">
        <f>[8]Input!D158</f>
        <v>0</v>
      </c>
      <c r="E158" s="3">
        <f>[8]Input!E158</f>
        <v>0</v>
      </c>
      <c r="F158" s="3">
        <f>[8]Input!F158</f>
        <v>0</v>
      </c>
      <c r="G158" s="3">
        <f>[8]Input!G158</f>
        <v>0</v>
      </c>
      <c r="H158" s="3">
        <f>[8]Input!H158</f>
        <v>0</v>
      </c>
      <c r="I158" s="3">
        <f>[8]Input!I158</f>
        <v>0</v>
      </c>
      <c r="J158" s="3">
        <f>[8]Input!J158</f>
        <v>0</v>
      </c>
      <c r="K158" s="3">
        <f>[8]Input!K158</f>
        <v>0</v>
      </c>
      <c r="L158" s="3">
        <f>[8]Input!L158</f>
        <v>0</v>
      </c>
    </row>
    <row r="159" spans="1:12">
      <c r="A159" s="38">
        <f>[8]Input!A159</f>
        <v>0</v>
      </c>
      <c r="B159" s="38">
        <f>[8]Input!B159</f>
        <v>0</v>
      </c>
      <c r="C159" s="38">
        <f>[8]Input!C159</f>
        <v>0</v>
      </c>
      <c r="D159" s="3">
        <f>[8]Input!D159</f>
        <v>0</v>
      </c>
      <c r="E159" s="3">
        <f>[8]Input!E159</f>
        <v>0</v>
      </c>
      <c r="F159" s="3">
        <f>[8]Input!F159</f>
        <v>0</v>
      </c>
      <c r="G159" s="3">
        <f>[8]Input!G159</f>
        <v>0</v>
      </c>
      <c r="H159" s="3">
        <f>[8]Input!H159</f>
        <v>0</v>
      </c>
      <c r="I159" s="3">
        <f>[8]Input!I159</f>
        <v>0</v>
      </c>
      <c r="J159" s="3">
        <f>[8]Input!J159</f>
        <v>0</v>
      </c>
      <c r="K159" s="3">
        <f>[8]Input!K159</f>
        <v>0</v>
      </c>
      <c r="L159" s="3">
        <f>[8]Input!L159</f>
        <v>0</v>
      </c>
    </row>
    <row r="160" spans="1:12">
      <c r="A160" s="38">
        <f>[8]Input!A160</f>
        <v>0</v>
      </c>
      <c r="B160" s="38">
        <f>[8]Input!B160</f>
        <v>0</v>
      </c>
      <c r="C160" s="38">
        <f>[8]Input!C160</f>
        <v>0</v>
      </c>
      <c r="D160" s="3">
        <f>[8]Input!D160</f>
        <v>0</v>
      </c>
      <c r="E160" s="3">
        <f>[8]Input!E160</f>
        <v>0</v>
      </c>
      <c r="F160" s="3">
        <f>[8]Input!F160</f>
        <v>0</v>
      </c>
      <c r="G160" s="3">
        <f>[8]Input!G160</f>
        <v>0</v>
      </c>
      <c r="H160" s="3">
        <f>[8]Input!H160</f>
        <v>0</v>
      </c>
      <c r="I160" s="3">
        <f>[8]Input!I160</f>
        <v>0</v>
      </c>
      <c r="J160" s="3">
        <f>[8]Input!J160</f>
        <v>0</v>
      </c>
      <c r="K160" s="3">
        <f>[8]Input!K160</f>
        <v>0</v>
      </c>
      <c r="L160" s="3">
        <f>[8]Input!L160</f>
        <v>0</v>
      </c>
    </row>
    <row r="161" spans="1:12">
      <c r="A161" s="38">
        <f>[8]Input!A161</f>
        <v>0</v>
      </c>
      <c r="B161" s="38">
        <f>[8]Input!B161</f>
        <v>0</v>
      </c>
      <c r="C161" s="38">
        <f>[8]Input!C161</f>
        <v>0</v>
      </c>
      <c r="D161" s="3">
        <f>[8]Input!D161</f>
        <v>0</v>
      </c>
      <c r="E161" s="3">
        <f>[8]Input!E161</f>
        <v>0</v>
      </c>
      <c r="F161" s="3">
        <f>[8]Input!F161</f>
        <v>0</v>
      </c>
      <c r="G161" s="3">
        <f>[8]Input!G161</f>
        <v>0</v>
      </c>
      <c r="H161" s="3">
        <f>[8]Input!H161</f>
        <v>0</v>
      </c>
      <c r="I161" s="3">
        <f>[8]Input!I161</f>
        <v>0</v>
      </c>
      <c r="J161" s="3">
        <f>[8]Input!J161</f>
        <v>0</v>
      </c>
      <c r="K161" s="3">
        <f>[8]Input!K161</f>
        <v>0</v>
      </c>
      <c r="L161" s="3">
        <f>[8]Input!L161</f>
        <v>0</v>
      </c>
    </row>
    <row r="162" spans="1:12">
      <c r="A162" s="38">
        <f>[8]Input!A162</f>
        <v>0</v>
      </c>
      <c r="B162" s="38">
        <f>[8]Input!B162</f>
        <v>0</v>
      </c>
      <c r="C162" s="38">
        <f>[8]Input!C162</f>
        <v>0</v>
      </c>
      <c r="D162" s="3">
        <f>[8]Input!D162</f>
        <v>0</v>
      </c>
      <c r="E162" s="3">
        <f>[8]Input!E162</f>
        <v>0</v>
      </c>
      <c r="F162" s="3">
        <f>[8]Input!F162</f>
        <v>0</v>
      </c>
      <c r="G162" s="3">
        <f>[8]Input!G162</f>
        <v>0</v>
      </c>
      <c r="H162" s="3">
        <f>[8]Input!H162</f>
        <v>0</v>
      </c>
      <c r="I162" s="3">
        <f>[8]Input!I162</f>
        <v>0</v>
      </c>
      <c r="J162" s="3">
        <f>[8]Input!J162</f>
        <v>0</v>
      </c>
      <c r="K162" s="3">
        <f>[8]Input!K162</f>
        <v>0</v>
      </c>
      <c r="L162" s="3">
        <f>[8]Input!L162</f>
        <v>0</v>
      </c>
    </row>
    <row r="163" spans="1:12">
      <c r="A163" s="38">
        <f>[8]Input!A163</f>
        <v>0</v>
      </c>
      <c r="B163" s="38">
        <f>[8]Input!B163</f>
        <v>0</v>
      </c>
      <c r="C163" s="38">
        <f>[8]Input!C163</f>
        <v>0</v>
      </c>
      <c r="D163" s="3">
        <f>[8]Input!D163</f>
        <v>0</v>
      </c>
      <c r="E163" s="3">
        <f>[8]Input!E163</f>
        <v>0</v>
      </c>
      <c r="F163" s="3">
        <f>[8]Input!F163</f>
        <v>0</v>
      </c>
      <c r="G163" s="3">
        <f>[8]Input!G163</f>
        <v>0</v>
      </c>
      <c r="H163" s="3">
        <f>[8]Input!H163</f>
        <v>0</v>
      </c>
      <c r="I163" s="3">
        <f>[8]Input!I163</f>
        <v>0</v>
      </c>
      <c r="J163" s="3">
        <f>[8]Input!J163</f>
        <v>0</v>
      </c>
      <c r="K163" s="3">
        <f>[8]Input!K163</f>
        <v>0</v>
      </c>
      <c r="L163" s="3">
        <f>[8]Input!L163</f>
        <v>0</v>
      </c>
    </row>
    <row r="164" spans="1:12">
      <c r="A164" s="38">
        <f>[8]Input!A164</f>
        <v>0</v>
      </c>
      <c r="B164" s="38">
        <f>[8]Input!B164</f>
        <v>0</v>
      </c>
      <c r="C164" s="38">
        <f>[8]Input!C164</f>
        <v>0</v>
      </c>
      <c r="D164" s="3">
        <f>[8]Input!D164</f>
        <v>0</v>
      </c>
      <c r="E164" s="3">
        <f>[8]Input!E164</f>
        <v>0</v>
      </c>
      <c r="F164" s="3">
        <f>[8]Input!F164</f>
        <v>0</v>
      </c>
      <c r="G164" s="3">
        <f>[8]Input!G164</f>
        <v>0</v>
      </c>
      <c r="H164" s="3">
        <f>[8]Input!H164</f>
        <v>0</v>
      </c>
      <c r="I164" s="3">
        <f>[8]Input!I164</f>
        <v>0</v>
      </c>
      <c r="J164" s="3">
        <f>[8]Input!J164</f>
        <v>0</v>
      </c>
      <c r="K164" s="3">
        <f>[8]Input!K164</f>
        <v>0</v>
      </c>
      <c r="L164" s="3">
        <f>[8]Input!L164</f>
        <v>0</v>
      </c>
    </row>
    <row r="165" spans="1:12">
      <c r="A165" s="38">
        <f>[8]Input!A165</f>
        <v>0</v>
      </c>
      <c r="B165" s="38">
        <f>[8]Input!B165</f>
        <v>0</v>
      </c>
      <c r="C165" s="38">
        <f>[8]Input!C165</f>
        <v>0</v>
      </c>
      <c r="D165" s="3">
        <f>[8]Input!D165</f>
        <v>0</v>
      </c>
      <c r="E165" s="3">
        <f>[8]Input!E165</f>
        <v>0</v>
      </c>
      <c r="F165" s="3">
        <f>[8]Input!F165</f>
        <v>0</v>
      </c>
      <c r="G165" s="3">
        <f>[8]Input!G165</f>
        <v>0</v>
      </c>
      <c r="H165" s="3">
        <f>[8]Input!H165</f>
        <v>0</v>
      </c>
      <c r="I165" s="3">
        <f>[8]Input!I165</f>
        <v>0</v>
      </c>
      <c r="J165" s="3">
        <f>[8]Input!J165</f>
        <v>0</v>
      </c>
      <c r="K165" s="3">
        <f>[8]Input!K165</f>
        <v>0</v>
      </c>
      <c r="L165" s="3">
        <f>[8]Input!L165</f>
        <v>0</v>
      </c>
    </row>
    <row r="166" spans="1:12">
      <c r="A166" s="38">
        <f>[8]Input!A166</f>
        <v>0</v>
      </c>
      <c r="B166" s="38">
        <f>[8]Input!B166</f>
        <v>0</v>
      </c>
      <c r="C166" s="38">
        <f>[8]Input!C166</f>
        <v>0</v>
      </c>
      <c r="D166" s="3">
        <f>[8]Input!D166</f>
        <v>0</v>
      </c>
      <c r="E166" s="3">
        <f>[8]Input!E166</f>
        <v>0</v>
      </c>
      <c r="F166" s="3">
        <f>[8]Input!F166</f>
        <v>0</v>
      </c>
      <c r="G166" s="3">
        <f>[8]Input!G166</f>
        <v>0</v>
      </c>
      <c r="H166" s="3">
        <f>[8]Input!H166</f>
        <v>0</v>
      </c>
      <c r="I166" s="3">
        <f>[8]Input!I166</f>
        <v>0</v>
      </c>
      <c r="J166" s="3">
        <f>[8]Input!J166</f>
        <v>0</v>
      </c>
      <c r="K166" s="3">
        <f>[8]Input!K166</f>
        <v>0</v>
      </c>
      <c r="L166" s="3">
        <f>[8]Input!L166</f>
        <v>0</v>
      </c>
    </row>
    <row r="167" spans="1:12">
      <c r="A167" s="38">
        <f>[8]Input!A167</f>
        <v>0</v>
      </c>
      <c r="B167" s="38">
        <f>[8]Input!B167</f>
        <v>0</v>
      </c>
      <c r="C167" s="38">
        <f>[8]Input!C167</f>
        <v>0</v>
      </c>
      <c r="D167" s="3">
        <f>[8]Input!D167</f>
        <v>0</v>
      </c>
      <c r="E167" s="3">
        <f>[8]Input!E167</f>
        <v>0</v>
      </c>
      <c r="F167" s="3">
        <f>[8]Input!F167</f>
        <v>0</v>
      </c>
      <c r="G167" s="3">
        <f>[8]Input!G167</f>
        <v>0</v>
      </c>
      <c r="H167" s="3">
        <f>[8]Input!H167</f>
        <v>0</v>
      </c>
      <c r="I167" s="3">
        <f>[8]Input!I167</f>
        <v>0</v>
      </c>
      <c r="J167" s="3">
        <f>[8]Input!J167</f>
        <v>0</v>
      </c>
      <c r="K167" s="3">
        <f>[8]Input!K167</f>
        <v>0</v>
      </c>
      <c r="L167" s="3">
        <f>[8]Input!L167</f>
        <v>0</v>
      </c>
    </row>
    <row r="168" spans="1:12">
      <c r="A168" s="38">
        <f>[8]Input!A168</f>
        <v>0</v>
      </c>
      <c r="B168" s="38">
        <f>[8]Input!B168</f>
        <v>0</v>
      </c>
      <c r="C168" s="38">
        <f>[8]Input!C168</f>
        <v>0</v>
      </c>
      <c r="D168" s="3">
        <f>[8]Input!D168</f>
        <v>0</v>
      </c>
      <c r="E168" s="3">
        <f>[8]Input!E168</f>
        <v>0</v>
      </c>
      <c r="F168" s="3">
        <f>[8]Input!F168</f>
        <v>0</v>
      </c>
      <c r="G168" s="3">
        <f>[8]Input!G168</f>
        <v>0</v>
      </c>
      <c r="H168" s="3">
        <f>[8]Input!H168</f>
        <v>0</v>
      </c>
      <c r="I168" s="3">
        <f>[8]Input!I168</f>
        <v>0</v>
      </c>
      <c r="J168" s="3">
        <f>[8]Input!J168</f>
        <v>0</v>
      </c>
      <c r="K168" s="3">
        <f>[8]Input!K168</f>
        <v>0</v>
      </c>
      <c r="L168" s="3">
        <f>[8]Input!L168</f>
        <v>0</v>
      </c>
    </row>
    <row r="169" spans="1:12">
      <c r="A169" s="38">
        <f>[8]Input!A169</f>
        <v>0</v>
      </c>
      <c r="B169" s="38">
        <f>[8]Input!B169</f>
        <v>0</v>
      </c>
      <c r="C169" s="38">
        <f>[8]Input!C169</f>
        <v>0</v>
      </c>
      <c r="D169" s="3">
        <f>[8]Input!D169</f>
        <v>0</v>
      </c>
      <c r="E169" s="3">
        <f>[8]Input!E169</f>
        <v>0</v>
      </c>
      <c r="F169" s="3">
        <f>[8]Input!F169</f>
        <v>0</v>
      </c>
      <c r="G169" s="3">
        <f>[8]Input!G169</f>
        <v>0</v>
      </c>
      <c r="H169" s="3">
        <f>[8]Input!H169</f>
        <v>0</v>
      </c>
      <c r="I169" s="3">
        <f>[8]Input!I169</f>
        <v>0</v>
      </c>
      <c r="J169" s="3">
        <f>[8]Input!J169</f>
        <v>0</v>
      </c>
      <c r="K169" s="3">
        <f>[8]Input!K169</f>
        <v>0</v>
      </c>
      <c r="L169" s="3">
        <f>[8]Input!L169</f>
        <v>0</v>
      </c>
    </row>
    <row r="170" spans="1:12">
      <c r="A170" s="38">
        <f>[8]Input!A170</f>
        <v>0</v>
      </c>
      <c r="B170" s="38">
        <f>[8]Input!B170</f>
        <v>0</v>
      </c>
      <c r="C170" s="38">
        <f>[8]Input!C170</f>
        <v>0</v>
      </c>
      <c r="D170" s="3">
        <f>[8]Input!D170</f>
        <v>0</v>
      </c>
      <c r="E170" s="3">
        <f>[8]Input!E170</f>
        <v>0</v>
      </c>
      <c r="F170" s="3">
        <f>[8]Input!F170</f>
        <v>0</v>
      </c>
      <c r="G170" s="3">
        <f>[8]Input!G170</f>
        <v>0</v>
      </c>
      <c r="H170" s="3">
        <f>[8]Input!H170</f>
        <v>0</v>
      </c>
      <c r="I170" s="3">
        <f>[8]Input!I170</f>
        <v>0</v>
      </c>
      <c r="J170" s="3">
        <f>[8]Input!J170</f>
        <v>0</v>
      </c>
      <c r="K170" s="3">
        <f>[8]Input!K170</f>
        <v>0</v>
      </c>
      <c r="L170" s="3">
        <f>[8]Input!L170</f>
        <v>0</v>
      </c>
    </row>
    <row r="171" spans="1:12">
      <c r="A171" s="38">
        <f>[8]Input!A171</f>
        <v>0</v>
      </c>
      <c r="B171" s="38">
        <f>[8]Input!B171</f>
        <v>0</v>
      </c>
      <c r="C171" s="38">
        <f>[8]Input!C171</f>
        <v>0</v>
      </c>
      <c r="D171" s="3">
        <f>[8]Input!D171</f>
        <v>0</v>
      </c>
      <c r="E171" s="3">
        <f>[8]Input!E171</f>
        <v>0</v>
      </c>
      <c r="F171" s="3">
        <f>[8]Input!F171</f>
        <v>0</v>
      </c>
      <c r="G171" s="3">
        <f>[8]Input!G171</f>
        <v>0</v>
      </c>
      <c r="H171" s="3">
        <f>[8]Input!H171</f>
        <v>0</v>
      </c>
      <c r="I171" s="3">
        <f>[8]Input!I171</f>
        <v>0</v>
      </c>
      <c r="J171" s="3">
        <f>[8]Input!J171</f>
        <v>0</v>
      </c>
      <c r="K171" s="3">
        <f>[8]Input!K171</f>
        <v>0</v>
      </c>
      <c r="L171" s="3">
        <f>[8]Input!L171</f>
        <v>0</v>
      </c>
    </row>
    <row r="172" spans="1:12">
      <c r="A172" s="38">
        <f>[8]Input!A172</f>
        <v>0</v>
      </c>
      <c r="B172" s="38">
        <f>[8]Input!B172</f>
        <v>0</v>
      </c>
      <c r="C172" s="38">
        <f>[8]Input!C172</f>
        <v>0</v>
      </c>
      <c r="D172" s="3">
        <f>[8]Input!D172</f>
        <v>0</v>
      </c>
      <c r="E172" s="3">
        <f>[8]Input!E172</f>
        <v>0</v>
      </c>
      <c r="F172" s="3">
        <f>[8]Input!F172</f>
        <v>0</v>
      </c>
      <c r="G172" s="3">
        <f>[8]Input!G172</f>
        <v>0</v>
      </c>
      <c r="H172" s="3">
        <f>[8]Input!H172</f>
        <v>0</v>
      </c>
      <c r="I172" s="3">
        <f>[8]Input!I172</f>
        <v>0</v>
      </c>
      <c r="J172" s="3">
        <f>[8]Input!J172</f>
        <v>0</v>
      </c>
      <c r="K172" s="3">
        <f>[8]Input!K172</f>
        <v>0</v>
      </c>
      <c r="L172" s="3">
        <f>[8]Input!L172</f>
        <v>0</v>
      </c>
    </row>
    <row r="173" spans="1:12">
      <c r="A173" s="38">
        <f>[8]Input!A173</f>
        <v>0</v>
      </c>
      <c r="B173" s="38">
        <f>[8]Input!B173</f>
        <v>0</v>
      </c>
      <c r="C173" s="38">
        <f>[8]Input!C173</f>
        <v>0</v>
      </c>
      <c r="D173" s="3">
        <f>[8]Input!D173</f>
        <v>0</v>
      </c>
      <c r="E173" s="3">
        <f>[8]Input!E173</f>
        <v>0</v>
      </c>
      <c r="F173" s="3">
        <f>[8]Input!F173</f>
        <v>0</v>
      </c>
      <c r="G173" s="3">
        <f>[8]Input!G173</f>
        <v>0</v>
      </c>
      <c r="H173" s="3">
        <f>[8]Input!H173</f>
        <v>0</v>
      </c>
      <c r="I173" s="3">
        <f>[8]Input!I173</f>
        <v>0</v>
      </c>
      <c r="J173" s="3">
        <f>[8]Input!J173</f>
        <v>0</v>
      </c>
      <c r="K173" s="3">
        <f>[8]Input!K173</f>
        <v>0</v>
      </c>
      <c r="L173" s="3">
        <f>[8]Input!L173</f>
        <v>0</v>
      </c>
    </row>
    <row r="174" spans="1:12">
      <c r="A174" s="38">
        <f>[8]Input!A174</f>
        <v>0</v>
      </c>
      <c r="B174" s="38">
        <f>[8]Input!B174</f>
        <v>0</v>
      </c>
      <c r="C174" s="38">
        <f>[8]Input!C174</f>
        <v>0</v>
      </c>
      <c r="D174" s="3">
        <f>[8]Input!D174</f>
        <v>0</v>
      </c>
      <c r="E174" s="3">
        <f>[8]Input!E174</f>
        <v>0</v>
      </c>
      <c r="F174" s="3">
        <f>[8]Input!F174</f>
        <v>0</v>
      </c>
      <c r="G174" s="3">
        <f>[8]Input!G174</f>
        <v>0</v>
      </c>
      <c r="H174" s="3">
        <f>[8]Input!H174</f>
        <v>0</v>
      </c>
      <c r="I174" s="3">
        <f>[8]Input!I174</f>
        <v>0</v>
      </c>
      <c r="J174" s="3">
        <f>[8]Input!J174</f>
        <v>0</v>
      </c>
      <c r="K174" s="3">
        <f>[8]Input!K174</f>
        <v>0</v>
      </c>
      <c r="L174" s="3">
        <f>[8]Input!L174</f>
        <v>0</v>
      </c>
    </row>
    <row r="175" spans="1:12">
      <c r="A175" s="38">
        <f>[8]Input!A175</f>
        <v>0</v>
      </c>
      <c r="B175" s="38">
        <f>[8]Input!B175</f>
        <v>0</v>
      </c>
      <c r="C175" s="38">
        <f>[8]Input!C175</f>
        <v>0</v>
      </c>
      <c r="D175" s="3">
        <f>[8]Input!D175</f>
        <v>0</v>
      </c>
      <c r="E175" s="3">
        <f>[8]Input!E175</f>
        <v>0</v>
      </c>
      <c r="F175" s="3">
        <f>[8]Input!F175</f>
        <v>0</v>
      </c>
      <c r="G175" s="3">
        <f>[8]Input!G175</f>
        <v>0</v>
      </c>
      <c r="H175" s="3">
        <f>[8]Input!H175</f>
        <v>0</v>
      </c>
      <c r="I175" s="3">
        <f>[8]Input!I175</f>
        <v>0</v>
      </c>
      <c r="J175" s="3">
        <f>[8]Input!J175</f>
        <v>0</v>
      </c>
      <c r="K175" s="3">
        <f>[8]Input!K175</f>
        <v>0</v>
      </c>
      <c r="L175" s="3">
        <f>[8]Input!L175</f>
        <v>0</v>
      </c>
    </row>
    <row r="176" spans="1:12">
      <c r="A176" s="38">
        <f>[8]Input!A176</f>
        <v>0</v>
      </c>
      <c r="B176" s="38">
        <f>[8]Input!B176</f>
        <v>0</v>
      </c>
      <c r="C176" s="38">
        <f>[8]Input!C176</f>
        <v>0</v>
      </c>
      <c r="D176" s="3">
        <f>[8]Input!D176</f>
        <v>0</v>
      </c>
      <c r="E176" s="3">
        <f>[8]Input!E176</f>
        <v>0</v>
      </c>
      <c r="F176" s="3">
        <f>[8]Input!F176</f>
        <v>0</v>
      </c>
      <c r="G176" s="3">
        <f>[8]Input!G176</f>
        <v>0</v>
      </c>
      <c r="H176" s="3">
        <f>[8]Input!H176</f>
        <v>0</v>
      </c>
      <c r="I176" s="3">
        <f>[8]Input!I176</f>
        <v>0</v>
      </c>
      <c r="J176" s="3">
        <f>[8]Input!J176</f>
        <v>0</v>
      </c>
      <c r="K176" s="3">
        <f>[8]Input!K176</f>
        <v>0</v>
      </c>
      <c r="L176" s="3">
        <f>[8]Input!L176</f>
        <v>0</v>
      </c>
    </row>
    <row r="177" spans="1:12">
      <c r="A177" s="38">
        <f>[8]Input!A177</f>
        <v>0</v>
      </c>
      <c r="B177" s="38">
        <f>[8]Input!B177</f>
        <v>0</v>
      </c>
      <c r="C177" s="38">
        <f>[8]Input!C177</f>
        <v>0</v>
      </c>
      <c r="D177" s="3">
        <f>[8]Input!D177</f>
        <v>0</v>
      </c>
      <c r="E177" s="3">
        <f>[8]Input!E177</f>
        <v>0</v>
      </c>
      <c r="F177" s="3">
        <f>[8]Input!F177</f>
        <v>0</v>
      </c>
      <c r="G177" s="3">
        <f>[8]Input!G177</f>
        <v>0</v>
      </c>
      <c r="H177" s="3">
        <f>[8]Input!H177</f>
        <v>0</v>
      </c>
      <c r="I177" s="3">
        <f>[8]Input!I177</f>
        <v>0</v>
      </c>
      <c r="J177" s="3">
        <f>[8]Input!J177</f>
        <v>0</v>
      </c>
      <c r="K177" s="3">
        <f>[8]Input!K177</f>
        <v>0</v>
      </c>
      <c r="L177" s="3">
        <f>[8]Input!L177</f>
        <v>0</v>
      </c>
    </row>
    <row r="178" spans="1:12">
      <c r="A178" s="38">
        <f>[8]Input!A178</f>
        <v>0</v>
      </c>
      <c r="B178" s="38">
        <f>[8]Input!B178</f>
        <v>0</v>
      </c>
      <c r="C178" s="38">
        <f>[8]Input!C178</f>
        <v>0</v>
      </c>
      <c r="D178" s="3">
        <f>[8]Input!D178</f>
        <v>0</v>
      </c>
      <c r="E178" s="3">
        <f>[8]Input!E178</f>
        <v>0</v>
      </c>
      <c r="F178" s="3">
        <f>[8]Input!F178</f>
        <v>0</v>
      </c>
      <c r="G178" s="3">
        <f>[8]Input!G178</f>
        <v>0</v>
      </c>
      <c r="H178" s="3">
        <f>[8]Input!H178</f>
        <v>0</v>
      </c>
      <c r="I178" s="3">
        <f>[8]Input!I178</f>
        <v>0</v>
      </c>
      <c r="J178" s="3">
        <f>[8]Input!J178</f>
        <v>0</v>
      </c>
      <c r="K178" s="3">
        <f>[8]Input!K178</f>
        <v>0</v>
      </c>
      <c r="L178" s="3">
        <f>[8]Input!L178</f>
        <v>0</v>
      </c>
    </row>
    <row r="179" spans="1:12">
      <c r="A179" s="38">
        <f>[8]Input!A179</f>
        <v>0</v>
      </c>
      <c r="B179" s="38">
        <f>[8]Input!B179</f>
        <v>0</v>
      </c>
      <c r="C179" s="38">
        <f>[8]Input!C179</f>
        <v>0</v>
      </c>
      <c r="D179" s="3">
        <f>[8]Input!D179</f>
        <v>0</v>
      </c>
      <c r="E179" s="3">
        <f>[8]Input!E179</f>
        <v>0</v>
      </c>
      <c r="F179" s="3">
        <f>[8]Input!F179</f>
        <v>0</v>
      </c>
      <c r="G179" s="3">
        <f>[8]Input!G179</f>
        <v>0</v>
      </c>
      <c r="H179" s="3">
        <f>[8]Input!H179</f>
        <v>0</v>
      </c>
      <c r="I179" s="3">
        <f>[8]Input!I179</f>
        <v>0</v>
      </c>
      <c r="J179" s="3">
        <f>[8]Input!J179</f>
        <v>0</v>
      </c>
      <c r="K179" s="3">
        <f>[8]Input!K179</f>
        <v>0</v>
      </c>
      <c r="L179" s="3">
        <f>[8]Input!L179</f>
        <v>0</v>
      </c>
    </row>
    <row r="180" spans="1:12">
      <c r="A180" s="38">
        <f>[8]Input!A180</f>
        <v>0</v>
      </c>
      <c r="B180" s="38">
        <f>[8]Input!B180</f>
        <v>0</v>
      </c>
      <c r="C180" s="38">
        <f>[8]Input!C180</f>
        <v>0</v>
      </c>
      <c r="D180" s="3">
        <f>[8]Input!D180</f>
        <v>0</v>
      </c>
      <c r="E180" s="3">
        <f>[8]Input!E180</f>
        <v>0</v>
      </c>
      <c r="F180" s="3">
        <f>[8]Input!F180</f>
        <v>0</v>
      </c>
      <c r="G180" s="3">
        <f>[8]Input!G180</f>
        <v>0</v>
      </c>
      <c r="H180" s="3">
        <f>[8]Input!H180</f>
        <v>0</v>
      </c>
      <c r="I180" s="3">
        <f>[8]Input!I180</f>
        <v>0</v>
      </c>
      <c r="J180" s="3">
        <f>[8]Input!J180</f>
        <v>0</v>
      </c>
      <c r="K180" s="3">
        <f>[8]Input!K180</f>
        <v>0</v>
      </c>
      <c r="L180" s="3">
        <f>[8]Input!L180</f>
        <v>0</v>
      </c>
    </row>
    <row r="181" spans="1:12">
      <c r="A181" s="38">
        <f>[8]Input!A181</f>
        <v>0</v>
      </c>
      <c r="B181" s="38">
        <f>[8]Input!B181</f>
        <v>0</v>
      </c>
      <c r="C181" s="38">
        <f>[8]Input!C181</f>
        <v>0</v>
      </c>
      <c r="D181" s="3">
        <f>[8]Input!D181</f>
        <v>0</v>
      </c>
      <c r="E181" s="3">
        <f>[8]Input!E181</f>
        <v>0</v>
      </c>
      <c r="F181" s="3">
        <f>[8]Input!F181</f>
        <v>0</v>
      </c>
      <c r="G181" s="3">
        <f>[8]Input!G181</f>
        <v>0</v>
      </c>
      <c r="H181" s="3">
        <f>[8]Input!H181</f>
        <v>0</v>
      </c>
      <c r="I181" s="3">
        <f>[8]Input!I181</f>
        <v>0</v>
      </c>
      <c r="J181" s="3">
        <f>[8]Input!J181</f>
        <v>0</v>
      </c>
      <c r="K181" s="3">
        <f>[8]Input!K181</f>
        <v>0</v>
      </c>
      <c r="L181" s="3">
        <f>[8]Input!L181</f>
        <v>0</v>
      </c>
    </row>
    <row r="182" spans="1:12">
      <c r="A182" s="38">
        <f>[8]Input!A182</f>
        <v>0</v>
      </c>
      <c r="B182" s="38">
        <f>[8]Input!B182</f>
        <v>0</v>
      </c>
      <c r="C182" s="38">
        <f>[8]Input!C182</f>
        <v>0</v>
      </c>
      <c r="D182" s="3">
        <f>[8]Input!D182</f>
        <v>0</v>
      </c>
      <c r="E182" s="3">
        <f>[8]Input!E182</f>
        <v>0</v>
      </c>
      <c r="F182" s="3">
        <f>[8]Input!F182</f>
        <v>0</v>
      </c>
      <c r="G182" s="3">
        <f>[8]Input!G182</f>
        <v>0</v>
      </c>
      <c r="H182" s="3">
        <f>[8]Input!H182</f>
        <v>0</v>
      </c>
      <c r="I182" s="3">
        <f>[8]Input!I182</f>
        <v>0</v>
      </c>
      <c r="J182" s="3">
        <f>[8]Input!J182</f>
        <v>0</v>
      </c>
      <c r="K182" s="3">
        <f>[8]Input!K182</f>
        <v>0</v>
      </c>
      <c r="L182" s="3">
        <f>[8]Input!L182</f>
        <v>0</v>
      </c>
    </row>
    <row r="183" spans="1:12">
      <c r="A183" s="38">
        <f>[8]Input!A183</f>
        <v>0</v>
      </c>
      <c r="B183" s="38">
        <f>[8]Input!B183</f>
        <v>0</v>
      </c>
      <c r="C183" s="38">
        <f>[8]Input!C183</f>
        <v>0</v>
      </c>
      <c r="D183" s="3">
        <f>[8]Input!D183</f>
        <v>0</v>
      </c>
      <c r="E183" s="3">
        <f>[8]Input!E183</f>
        <v>0</v>
      </c>
      <c r="F183" s="3">
        <f>[8]Input!F183</f>
        <v>0</v>
      </c>
      <c r="G183" s="3">
        <f>[8]Input!G183</f>
        <v>0</v>
      </c>
      <c r="H183" s="3">
        <f>[8]Input!H183</f>
        <v>0</v>
      </c>
      <c r="I183" s="3">
        <f>[8]Input!I183</f>
        <v>0</v>
      </c>
      <c r="J183" s="3">
        <f>[8]Input!J183</f>
        <v>0</v>
      </c>
      <c r="K183" s="3">
        <f>[8]Input!K183</f>
        <v>0</v>
      </c>
      <c r="L183" s="3">
        <f>[8]Input!L183</f>
        <v>0</v>
      </c>
    </row>
    <row r="184" spans="1:12">
      <c r="A184" s="38">
        <f>[8]Input!A184</f>
        <v>0</v>
      </c>
      <c r="B184" s="38">
        <f>[8]Input!B184</f>
        <v>0</v>
      </c>
      <c r="C184" s="38">
        <f>[8]Input!C184</f>
        <v>0</v>
      </c>
      <c r="D184" s="3">
        <f>[8]Input!D184</f>
        <v>0</v>
      </c>
      <c r="E184" s="3">
        <f>[8]Input!E184</f>
        <v>0</v>
      </c>
      <c r="F184" s="3">
        <f>[8]Input!F184</f>
        <v>0</v>
      </c>
      <c r="G184" s="3">
        <f>[8]Input!G184</f>
        <v>0</v>
      </c>
      <c r="H184" s="3">
        <f>[8]Input!H184</f>
        <v>0</v>
      </c>
      <c r="I184" s="3">
        <f>[8]Input!I184</f>
        <v>0</v>
      </c>
      <c r="J184" s="3">
        <f>[8]Input!J184</f>
        <v>0</v>
      </c>
      <c r="K184" s="3">
        <f>[8]Input!K184</f>
        <v>0</v>
      </c>
      <c r="L184" s="3">
        <f>[8]Input!L184</f>
        <v>0</v>
      </c>
    </row>
    <row r="185" spans="1:12">
      <c r="A185" s="38">
        <f>[8]Input!A185</f>
        <v>0</v>
      </c>
      <c r="B185" s="38">
        <f>[8]Input!B185</f>
        <v>0</v>
      </c>
      <c r="C185" s="38">
        <f>[8]Input!C185</f>
        <v>0</v>
      </c>
      <c r="D185" s="3">
        <f>[8]Input!D185</f>
        <v>0</v>
      </c>
      <c r="E185" s="3">
        <f>[8]Input!E185</f>
        <v>0</v>
      </c>
      <c r="F185" s="3">
        <f>[8]Input!F185</f>
        <v>0</v>
      </c>
      <c r="G185" s="3">
        <f>[8]Input!G185</f>
        <v>0</v>
      </c>
      <c r="H185" s="3">
        <f>[8]Input!H185</f>
        <v>0</v>
      </c>
      <c r="I185" s="3">
        <f>[8]Input!I185</f>
        <v>0</v>
      </c>
      <c r="J185" s="3">
        <f>[8]Input!J185</f>
        <v>0</v>
      </c>
      <c r="K185" s="3">
        <f>[8]Input!K185</f>
        <v>0</v>
      </c>
      <c r="L185" s="3">
        <f>[8]Input!L185</f>
        <v>0</v>
      </c>
    </row>
    <row r="186" spans="1:12">
      <c r="A186" s="38">
        <f>[8]Input!A186</f>
        <v>0</v>
      </c>
      <c r="B186" s="38">
        <f>[8]Input!B186</f>
        <v>0</v>
      </c>
      <c r="C186" s="38">
        <f>[8]Input!C186</f>
        <v>0</v>
      </c>
      <c r="D186" s="3">
        <f>[8]Input!D186</f>
        <v>0</v>
      </c>
      <c r="E186" s="3">
        <f>[8]Input!E186</f>
        <v>0</v>
      </c>
      <c r="F186" s="3">
        <f>[8]Input!F186</f>
        <v>0</v>
      </c>
      <c r="G186" s="3">
        <f>[8]Input!G186</f>
        <v>0</v>
      </c>
      <c r="H186" s="3">
        <f>[8]Input!H186</f>
        <v>0</v>
      </c>
      <c r="I186" s="3">
        <f>[8]Input!I186</f>
        <v>0</v>
      </c>
      <c r="J186" s="3">
        <f>[8]Input!J186</f>
        <v>0</v>
      </c>
      <c r="K186" s="3">
        <f>[8]Input!K186</f>
        <v>0</v>
      </c>
      <c r="L186" s="3">
        <f>[8]Input!L186</f>
        <v>0</v>
      </c>
    </row>
    <row r="187" spans="1:12">
      <c r="A187" s="38">
        <f>[8]Input!A187</f>
        <v>0</v>
      </c>
      <c r="B187" s="38">
        <f>[8]Input!B187</f>
        <v>0</v>
      </c>
      <c r="C187" s="38">
        <f>[8]Input!C187</f>
        <v>0</v>
      </c>
      <c r="D187" s="3">
        <f>[8]Input!D187</f>
        <v>0</v>
      </c>
      <c r="E187" s="3">
        <f>[8]Input!E187</f>
        <v>0</v>
      </c>
      <c r="F187" s="3">
        <f>[8]Input!F187</f>
        <v>0</v>
      </c>
      <c r="G187" s="3">
        <f>[8]Input!G187</f>
        <v>0</v>
      </c>
      <c r="H187" s="3">
        <f>[8]Input!H187</f>
        <v>0</v>
      </c>
      <c r="I187" s="3">
        <f>[8]Input!I187</f>
        <v>0</v>
      </c>
      <c r="J187" s="3">
        <f>[8]Input!J187</f>
        <v>0</v>
      </c>
      <c r="K187" s="3">
        <f>[8]Input!K187</f>
        <v>0</v>
      </c>
      <c r="L187" s="3">
        <f>[8]Input!L187</f>
        <v>0</v>
      </c>
    </row>
    <row r="188" spans="1:12">
      <c r="A188" s="38">
        <f>[8]Input!A188</f>
        <v>0</v>
      </c>
      <c r="B188" s="38">
        <f>[8]Input!B188</f>
        <v>0</v>
      </c>
      <c r="C188" s="38">
        <f>[8]Input!C188</f>
        <v>0</v>
      </c>
      <c r="D188" s="3">
        <f>[8]Input!D188</f>
        <v>0</v>
      </c>
      <c r="E188" s="3">
        <f>[8]Input!E188</f>
        <v>0</v>
      </c>
      <c r="F188" s="3">
        <f>[8]Input!F188</f>
        <v>0</v>
      </c>
      <c r="G188" s="3">
        <f>[8]Input!G188</f>
        <v>0</v>
      </c>
      <c r="H188" s="3">
        <f>[8]Input!H188</f>
        <v>0</v>
      </c>
      <c r="I188" s="3">
        <f>[8]Input!I188</f>
        <v>0</v>
      </c>
      <c r="J188" s="3">
        <f>[8]Input!J188</f>
        <v>0</v>
      </c>
      <c r="K188" s="3">
        <f>[8]Input!K188</f>
        <v>0</v>
      </c>
      <c r="L188" s="3">
        <f>[8]Input!L188</f>
        <v>0</v>
      </c>
    </row>
    <row r="189" spans="1:12">
      <c r="A189" s="38">
        <f>[8]Input!A189</f>
        <v>0</v>
      </c>
      <c r="B189" s="38">
        <f>[8]Input!B189</f>
        <v>0</v>
      </c>
      <c r="C189" s="38">
        <f>[8]Input!C189</f>
        <v>0</v>
      </c>
      <c r="D189" s="3">
        <f>[8]Input!D189</f>
        <v>0</v>
      </c>
      <c r="E189" s="3">
        <f>[8]Input!E189</f>
        <v>0</v>
      </c>
      <c r="F189" s="3">
        <f>[8]Input!F189</f>
        <v>0</v>
      </c>
      <c r="G189" s="3">
        <f>[8]Input!G189</f>
        <v>0</v>
      </c>
      <c r="H189" s="3">
        <f>[8]Input!H189</f>
        <v>0</v>
      </c>
      <c r="I189" s="3">
        <f>[8]Input!I189</f>
        <v>0</v>
      </c>
      <c r="J189" s="3">
        <f>[8]Input!J189</f>
        <v>0</v>
      </c>
      <c r="K189" s="3">
        <f>[8]Input!K189</f>
        <v>0</v>
      </c>
      <c r="L189" s="3">
        <f>[8]Input!L189</f>
        <v>0</v>
      </c>
    </row>
    <row r="190" spans="1:12">
      <c r="A190" s="38">
        <f>[8]Input!A190</f>
        <v>0</v>
      </c>
      <c r="B190" s="38">
        <f>[8]Input!B190</f>
        <v>0</v>
      </c>
      <c r="C190" s="38">
        <f>[8]Input!C190</f>
        <v>0</v>
      </c>
      <c r="D190" s="3">
        <f>[8]Input!D190</f>
        <v>0</v>
      </c>
      <c r="E190" s="3">
        <f>[8]Input!E190</f>
        <v>0</v>
      </c>
      <c r="F190" s="3">
        <f>[8]Input!F190</f>
        <v>0</v>
      </c>
      <c r="G190" s="3">
        <f>[8]Input!G190</f>
        <v>0</v>
      </c>
      <c r="H190" s="3">
        <f>[8]Input!H190</f>
        <v>0</v>
      </c>
      <c r="I190" s="3">
        <f>[8]Input!I190</f>
        <v>0</v>
      </c>
      <c r="J190" s="3">
        <f>[8]Input!J190</f>
        <v>0</v>
      </c>
      <c r="K190" s="3">
        <f>[8]Input!K190</f>
        <v>0</v>
      </c>
      <c r="L190" s="3">
        <f>[8]Input!L190</f>
        <v>0</v>
      </c>
    </row>
    <row r="191" spans="1:12">
      <c r="A191" s="38">
        <f>[8]Input!A191</f>
        <v>0</v>
      </c>
      <c r="B191" s="38">
        <f>[8]Input!B191</f>
        <v>0</v>
      </c>
      <c r="C191" s="38">
        <f>[8]Input!C191</f>
        <v>0</v>
      </c>
      <c r="D191" s="3">
        <f>[8]Input!D191</f>
        <v>0</v>
      </c>
      <c r="E191" s="3">
        <f>[8]Input!E191</f>
        <v>0</v>
      </c>
      <c r="F191" s="3">
        <f>[8]Input!F191</f>
        <v>0</v>
      </c>
      <c r="G191" s="3">
        <f>[8]Input!G191</f>
        <v>0</v>
      </c>
      <c r="H191" s="3">
        <f>[8]Input!H191</f>
        <v>0</v>
      </c>
      <c r="I191" s="3">
        <f>[8]Input!I191</f>
        <v>0</v>
      </c>
      <c r="J191" s="3">
        <f>[8]Input!J191</f>
        <v>0</v>
      </c>
      <c r="K191" s="3">
        <f>[8]Input!K191</f>
        <v>0</v>
      </c>
      <c r="L191" s="3">
        <f>[8]Input!L191</f>
        <v>0</v>
      </c>
    </row>
    <row r="192" spans="1:12">
      <c r="A192" s="38">
        <f>[8]Input!A192</f>
        <v>0</v>
      </c>
      <c r="B192" s="38">
        <f>[8]Input!B192</f>
        <v>0</v>
      </c>
      <c r="C192" s="38">
        <f>[8]Input!C192</f>
        <v>0</v>
      </c>
      <c r="D192" s="3">
        <f>[8]Input!D192</f>
        <v>0</v>
      </c>
      <c r="E192" s="3">
        <f>[8]Input!E192</f>
        <v>0</v>
      </c>
      <c r="F192" s="3">
        <f>[8]Input!F192</f>
        <v>0</v>
      </c>
      <c r="G192" s="3">
        <f>[8]Input!G192</f>
        <v>0</v>
      </c>
      <c r="H192" s="3">
        <f>[8]Input!H192</f>
        <v>0</v>
      </c>
      <c r="I192" s="3">
        <f>[8]Input!I192</f>
        <v>0</v>
      </c>
      <c r="J192" s="3">
        <f>[8]Input!J192</f>
        <v>0</v>
      </c>
      <c r="K192" s="3">
        <f>[8]Input!K192</f>
        <v>0</v>
      </c>
      <c r="L192" s="3">
        <f>[8]Input!L192</f>
        <v>0</v>
      </c>
    </row>
    <row r="193" spans="1:12">
      <c r="A193" s="38">
        <f>[8]Input!A193</f>
        <v>0</v>
      </c>
      <c r="B193" s="38">
        <f>[8]Input!B193</f>
        <v>0</v>
      </c>
      <c r="C193" s="38">
        <f>[8]Input!C193</f>
        <v>0</v>
      </c>
      <c r="D193" s="3">
        <f>[8]Input!D193</f>
        <v>0</v>
      </c>
      <c r="E193" s="3">
        <f>[8]Input!E193</f>
        <v>0</v>
      </c>
      <c r="F193" s="3">
        <f>[8]Input!F193</f>
        <v>0</v>
      </c>
      <c r="G193" s="3">
        <f>[8]Input!G193</f>
        <v>0</v>
      </c>
      <c r="H193" s="3">
        <f>[8]Input!H193</f>
        <v>0</v>
      </c>
      <c r="I193" s="3">
        <f>[8]Input!I193</f>
        <v>0</v>
      </c>
      <c r="J193" s="3">
        <f>[8]Input!J193</f>
        <v>0</v>
      </c>
      <c r="K193" s="3">
        <f>[8]Input!K193</f>
        <v>0</v>
      </c>
      <c r="L193" s="3">
        <f>[8]Input!L193</f>
        <v>0</v>
      </c>
    </row>
    <row r="194" spans="1:12">
      <c r="A194" s="38">
        <f>[8]Input!A194</f>
        <v>0</v>
      </c>
      <c r="B194" s="38">
        <f>[8]Input!B194</f>
        <v>0</v>
      </c>
      <c r="C194" s="38">
        <f>[8]Input!C194</f>
        <v>0</v>
      </c>
      <c r="D194" s="3">
        <f>[8]Input!D194</f>
        <v>0</v>
      </c>
      <c r="E194" s="3">
        <f>[8]Input!E194</f>
        <v>0</v>
      </c>
      <c r="F194" s="3">
        <f>[8]Input!F194</f>
        <v>0</v>
      </c>
      <c r="G194" s="3">
        <f>[8]Input!G194</f>
        <v>0</v>
      </c>
      <c r="H194" s="3">
        <f>[8]Input!H194</f>
        <v>0</v>
      </c>
      <c r="I194" s="3">
        <f>[8]Input!I194</f>
        <v>0</v>
      </c>
      <c r="J194" s="3">
        <f>[8]Input!J194</f>
        <v>0</v>
      </c>
      <c r="K194" s="3">
        <f>[8]Input!K194</f>
        <v>0</v>
      </c>
      <c r="L194" s="3">
        <f>[8]Input!L194</f>
        <v>0</v>
      </c>
    </row>
    <row r="195" spans="1:12">
      <c r="A195" s="38">
        <f>[8]Input!A195</f>
        <v>0</v>
      </c>
      <c r="B195" s="38">
        <f>[8]Input!B195</f>
        <v>0</v>
      </c>
      <c r="C195" s="38">
        <f>[8]Input!C195</f>
        <v>0</v>
      </c>
      <c r="D195" s="3">
        <f>[8]Input!D195</f>
        <v>0</v>
      </c>
      <c r="E195" s="3">
        <f>[8]Input!E195</f>
        <v>0</v>
      </c>
      <c r="F195" s="3">
        <f>[8]Input!F195</f>
        <v>0</v>
      </c>
      <c r="G195" s="3">
        <f>[8]Input!G195</f>
        <v>0</v>
      </c>
      <c r="H195" s="3">
        <f>[8]Input!H195</f>
        <v>0</v>
      </c>
      <c r="I195" s="3">
        <f>[8]Input!I195</f>
        <v>0</v>
      </c>
      <c r="J195" s="3">
        <f>[8]Input!J195</f>
        <v>0</v>
      </c>
      <c r="K195" s="3">
        <f>[8]Input!K195</f>
        <v>0</v>
      </c>
      <c r="L195" s="3">
        <f>[8]Input!L195</f>
        <v>0</v>
      </c>
    </row>
    <row r="196" spans="1:12">
      <c r="A196" s="38">
        <f>[8]Input!A196</f>
        <v>0</v>
      </c>
      <c r="B196" s="38">
        <f>[8]Input!B196</f>
        <v>0</v>
      </c>
      <c r="C196" s="38">
        <f>[8]Input!C196</f>
        <v>0</v>
      </c>
      <c r="D196" s="3">
        <f>[8]Input!D196</f>
        <v>0</v>
      </c>
      <c r="E196" s="3">
        <f>[8]Input!E196</f>
        <v>0</v>
      </c>
      <c r="F196" s="3">
        <f>[8]Input!F196</f>
        <v>0</v>
      </c>
      <c r="G196" s="3">
        <f>[8]Input!G196</f>
        <v>0</v>
      </c>
      <c r="H196" s="3">
        <f>[8]Input!H196</f>
        <v>0</v>
      </c>
      <c r="I196" s="3">
        <f>[8]Input!I196</f>
        <v>0</v>
      </c>
      <c r="J196" s="3">
        <f>[8]Input!J196</f>
        <v>0</v>
      </c>
      <c r="K196" s="3">
        <f>[8]Input!K196</f>
        <v>0</v>
      </c>
      <c r="L196" s="3">
        <f>[8]Input!L196</f>
        <v>0</v>
      </c>
    </row>
    <row r="197" spans="1:12">
      <c r="A197" s="38">
        <f>[8]Input!A197</f>
        <v>0</v>
      </c>
      <c r="B197" s="38">
        <f>[8]Input!B197</f>
        <v>0</v>
      </c>
      <c r="C197" s="38">
        <f>[8]Input!C197</f>
        <v>0</v>
      </c>
      <c r="D197" s="3">
        <f>[8]Input!D197</f>
        <v>0</v>
      </c>
      <c r="E197" s="3">
        <f>[8]Input!E197</f>
        <v>0</v>
      </c>
      <c r="F197" s="3">
        <f>[8]Input!F197</f>
        <v>0</v>
      </c>
      <c r="G197" s="3">
        <f>[8]Input!G197</f>
        <v>0</v>
      </c>
      <c r="H197" s="3">
        <f>[8]Input!H197</f>
        <v>0</v>
      </c>
      <c r="I197" s="3">
        <f>[8]Input!I197</f>
        <v>0</v>
      </c>
      <c r="J197" s="3">
        <f>[8]Input!J197</f>
        <v>0</v>
      </c>
      <c r="K197" s="3">
        <f>[8]Input!K197</f>
        <v>0</v>
      </c>
      <c r="L197" s="3">
        <f>[8]Input!L197</f>
        <v>0</v>
      </c>
    </row>
    <row r="198" spans="1:12">
      <c r="A198" s="38">
        <f>[8]Input!A198</f>
        <v>0</v>
      </c>
      <c r="B198" s="38">
        <f>[8]Input!B198</f>
        <v>0</v>
      </c>
      <c r="C198" s="38">
        <f>[8]Input!C198</f>
        <v>0</v>
      </c>
      <c r="D198" s="3">
        <f>[8]Input!D198</f>
        <v>0</v>
      </c>
      <c r="E198" s="3">
        <f>[8]Input!E198</f>
        <v>0</v>
      </c>
      <c r="F198" s="3">
        <f>[8]Input!F198</f>
        <v>0</v>
      </c>
      <c r="G198" s="3">
        <f>[8]Input!G198</f>
        <v>0</v>
      </c>
      <c r="H198" s="3">
        <f>[8]Input!H198</f>
        <v>0</v>
      </c>
      <c r="I198" s="3">
        <f>[8]Input!I198</f>
        <v>0</v>
      </c>
      <c r="J198" s="3">
        <f>[8]Input!J198</f>
        <v>0</v>
      </c>
      <c r="K198" s="3">
        <f>[8]Input!K198</f>
        <v>0</v>
      </c>
      <c r="L198" s="3">
        <f>[8]Input!L198</f>
        <v>0</v>
      </c>
    </row>
    <row r="199" spans="1:12">
      <c r="A199" s="38">
        <f>[8]Input!A199</f>
        <v>0</v>
      </c>
      <c r="B199" s="38">
        <f>[8]Input!B199</f>
        <v>0</v>
      </c>
      <c r="C199" s="38">
        <f>[8]Input!C199</f>
        <v>0</v>
      </c>
      <c r="D199" s="3">
        <f>[8]Input!D199</f>
        <v>0</v>
      </c>
      <c r="E199" s="3">
        <f>[8]Input!E199</f>
        <v>0</v>
      </c>
      <c r="F199" s="3">
        <f>[8]Input!F199</f>
        <v>0</v>
      </c>
      <c r="G199" s="3">
        <f>[8]Input!G199</f>
        <v>0</v>
      </c>
      <c r="H199" s="3">
        <f>[8]Input!H199</f>
        <v>0</v>
      </c>
      <c r="I199" s="3">
        <f>[8]Input!I199</f>
        <v>0</v>
      </c>
      <c r="J199" s="3">
        <f>[8]Input!J199</f>
        <v>0</v>
      </c>
      <c r="K199" s="3">
        <f>[8]Input!K199</f>
        <v>0</v>
      </c>
      <c r="L199" s="3">
        <f>[8]Input!L199</f>
        <v>0</v>
      </c>
    </row>
    <row r="200" spans="1:12">
      <c r="A200" s="38">
        <f>[8]Input!A200</f>
        <v>0</v>
      </c>
      <c r="B200" s="38">
        <f>[8]Input!B200</f>
        <v>0</v>
      </c>
      <c r="C200" s="38">
        <f>[8]Input!C200</f>
        <v>0</v>
      </c>
      <c r="D200" s="3">
        <f>[8]Input!D200</f>
        <v>0</v>
      </c>
      <c r="E200" s="3">
        <f>[8]Input!E200</f>
        <v>0</v>
      </c>
      <c r="F200" s="3">
        <f>[8]Input!F200</f>
        <v>0</v>
      </c>
      <c r="G200" s="3">
        <f>[8]Input!G200</f>
        <v>0</v>
      </c>
      <c r="H200" s="3">
        <f>[8]Input!H200</f>
        <v>0</v>
      </c>
      <c r="I200" s="3">
        <f>[8]Input!I200</f>
        <v>0</v>
      </c>
      <c r="J200" s="3">
        <f>[8]Input!J200</f>
        <v>0</v>
      </c>
      <c r="K200" s="3">
        <f>[8]Input!K200</f>
        <v>0</v>
      </c>
      <c r="L200" s="3">
        <f>[8]Input!L200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[9]Output!A1</f>
        <v>0</v>
      </c>
      <c r="B1" s="38" t="str">
        <f>[9]Output!B1</f>
        <v>tech</v>
      </c>
      <c r="C1" s="38" t="str">
        <f>[9]Output!C1</f>
        <v>output_comm</v>
      </c>
      <c r="D1" s="38" t="str">
        <f>[9]Output!D1</f>
        <v>2010</v>
      </c>
      <c r="E1" s="38" t="str">
        <f>[9]Output!E1</f>
        <v>2015</v>
      </c>
      <c r="F1" s="38" t="str">
        <f>[9]Output!F1</f>
        <v>2020</v>
      </c>
      <c r="G1" s="38" t="str">
        <f>[9]Output!G1</f>
        <v>2025</v>
      </c>
      <c r="H1" s="38" t="str">
        <f>[9]Output!H1</f>
        <v>2030</v>
      </c>
      <c r="I1" s="38" t="str">
        <f>[9]Output!I1</f>
        <v>2035</v>
      </c>
      <c r="J1" s="38" t="str">
        <f>[9]Output!J1</f>
        <v>2040</v>
      </c>
      <c r="K1" s="38" t="str">
        <f>[9]Output!K1</f>
        <v>2045</v>
      </c>
      <c r="L1" s="38" t="str">
        <f>[9]Output!L1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[9]Output!A2</f>
        <v>0</v>
      </c>
      <c r="B2" s="38" t="str">
        <f>[9]Output!B2</f>
        <v>ELC_CHP_OIL_EXS</v>
      </c>
      <c r="C2" s="38" t="str">
        <f>[9]Output!C2</f>
        <v>HET</v>
      </c>
      <c r="D2" s="38">
        <f>[9]Output!D2</f>
        <v>58.030277374999983</v>
      </c>
      <c r="E2" s="38">
        <f>[9]Output!E2</f>
        <v>44.591304800000003</v>
      </c>
      <c r="F2" s="38">
        <f>[9]Output!F2</f>
        <v>33.443478599999999</v>
      </c>
      <c r="G2" s="38">
        <f>[9]Output!G2</f>
        <v>22.295652400000002</v>
      </c>
      <c r="H2" s="38">
        <f>[9]Output!H2</f>
        <v>11.147826200000001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38" t="s">
        <v>8</v>
      </c>
      <c r="O2" s="3">
        <f>SUMIF($B:$B,"*NGA*",D:D)</f>
        <v>1067.875</v>
      </c>
      <c r="P2" s="3">
        <f t="shared" ref="P2:W2" si="1">SUMIF($B:$B,"*NGA*",E:E)</f>
        <v>826.62899999999991</v>
      </c>
      <c r="Q2" s="3">
        <f t="shared" si="1"/>
        <v>810.31399999999985</v>
      </c>
      <c r="R2" s="3">
        <f t="shared" si="1"/>
        <v>588.42064237309182</v>
      </c>
      <c r="S2" s="3">
        <f t="shared" si="1"/>
        <v>411.50864701178887</v>
      </c>
      <c r="T2" s="3">
        <f t="shared" si="1"/>
        <v>334.70513777387418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[9]Output!A3</f>
        <v>1</v>
      </c>
      <c r="B3" s="38" t="str">
        <f>[9]Output!B3</f>
        <v>ELC_CHP_NGA_EXS</v>
      </c>
      <c r="C3" s="38" t="str">
        <f>[9]Output!C3</f>
        <v>HET</v>
      </c>
      <c r="D3" s="38">
        <f>[9]Output!D3</f>
        <v>652.18999424686149</v>
      </c>
      <c r="E3" s="38">
        <f>[9]Output!E3</f>
        <v>335.94771600000001</v>
      </c>
      <c r="F3" s="38">
        <f>[9]Output!F3</f>
        <v>348.55024099999991</v>
      </c>
      <c r="G3" s="38">
        <f>[9]Output!G3</f>
        <v>167.97385800000001</v>
      </c>
      <c r="H3" s="38">
        <f>[9]Output!H3</f>
        <v>83.986928999999989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t="s">
        <v>34</v>
      </c>
      <c r="O3" s="3">
        <f>SUMIF($B:$B,"*COA*",D:D)</f>
        <v>774.23199999999974</v>
      </c>
      <c r="P3" s="3">
        <f t="shared" ref="P3:W3" si="2">SUMIF($B:$B,"*COA*",E:E)</f>
        <v>616.47699999999998</v>
      </c>
      <c r="Q3" s="3">
        <f t="shared" si="2"/>
        <v>468.21100000000013</v>
      </c>
      <c r="R3" s="3">
        <f t="shared" si="2"/>
        <v>594.90086726713946</v>
      </c>
      <c r="S3" s="3">
        <f t="shared" si="2"/>
        <v>559.76205422713952</v>
      </c>
      <c r="T3" s="3">
        <f t="shared" si="2"/>
        <v>524.62324118713946</v>
      </c>
      <c r="U3" s="3">
        <f t="shared" si="2"/>
        <v>61.627432252303819</v>
      </c>
      <c r="V3" s="3">
        <f t="shared" si="2"/>
        <v>217.35296264060659</v>
      </c>
      <c r="W3" s="3">
        <f t="shared" si="2"/>
        <v>217.35296264060659</v>
      </c>
    </row>
    <row r="4" spans="1:23">
      <c r="A4" s="38">
        <f>[9]Output!A4</f>
        <v>2</v>
      </c>
      <c r="B4" s="38" t="str">
        <f>[9]Output!B4</f>
        <v>ELC_CHP_COA_EXS</v>
      </c>
      <c r="C4" s="38" t="str">
        <f>[9]Output!C4</f>
        <v>HET</v>
      </c>
      <c r="D4" s="38">
        <f>[9]Output!D4</f>
        <v>199.09459048495441</v>
      </c>
      <c r="E4" s="38">
        <f>[9]Output!E4</f>
        <v>140.55525216000001</v>
      </c>
      <c r="F4" s="38">
        <f>[9]Output!F4</f>
        <v>105.41643912000001</v>
      </c>
      <c r="G4" s="38">
        <f>[9]Output!G4</f>
        <v>70.27762607999999</v>
      </c>
      <c r="H4" s="38">
        <f>[9]Output!H4</f>
        <v>35.138813040000002</v>
      </c>
      <c r="I4" s="38">
        <f>[9]Output!I4</f>
        <v>0</v>
      </c>
      <c r="J4" s="38">
        <f>[9]Output!J4</f>
        <v>0</v>
      </c>
      <c r="K4" s="38">
        <f>[9]Output!K4</f>
        <v>0</v>
      </c>
      <c r="L4" s="38">
        <f>[9]Output!L4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92.48599999999999</v>
      </c>
      <c r="Q4" s="3">
        <f t="shared" si="3"/>
        <v>75.256000000000029</v>
      </c>
      <c r="R4" s="3">
        <f t="shared" si="3"/>
        <v>90.197352266874987</v>
      </c>
      <c r="S4" s="3">
        <f t="shared" si="3"/>
        <v>103.53109132500001</v>
      </c>
      <c r="T4" s="3">
        <f t="shared" si="3"/>
        <v>24.481565258124999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[9]Output!A5</f>
        <v>3</v>
      </c>
      <c r="B5" s="38" t="str">
        <f>[9]Output!B5</f>
        <v>ELC_CHP_BIO_EXS</v>
      </c>
      <c r="C5" s="38" t="str">
        <f>[9]Output!C5</f>
        <v>HET</v>
      </c>
      <c r="D5" s="38">
        <f>[9]Output!D5</f>
        <v>96.109438168088801</v>
      </c>
      <c r="E5" s="38">
        <f>[9]Output!E5</f>
        <v>49.31653750400001</v>
      </c>
      <c r="F5" s="38">
        <f>[9]Output!F5</f>
        <v>60.868697491792858</v>
      </c>
      <c r="G5" s="38">
        <f>[9]Output!G5</f>
        <v>24.658268752000001</v>
      </c>
      <c r="H5" s="38">
        <f>[9]Output!H5</f>
        <v>12.32913437599999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t="s">
        <v>45</v>
      </c>
      <c r="O5" s="3">
        <f>SUMIF($B:$B,"*GEO*",D:D)</f>
        <v>31.16</v>
      </c>
      <c r="P5" s="3">
        <f t="shared" ref="P5:W5" si="4">SUMIF($B:$B,"*GEO*",E:E)</f>
        <v>41.429000000000002</v>
      </c>
      <c r="Q5" s="3">
        <f t="shared" si="4"/>
        <v>49.155999999999992</v>
      </c>
      <c r="R5" s="3">
        <f t="shared" si="4"/>
        <v>47.481675240546771</v>
      </c>
      <c r="S5" s="3">
        <f t="shared" si="4"/>
        <v>167.17646597568179</v>
      </c>
      <c r="T5" s="3">
        <f t="shared" si="4"/>
        <v>177.49519667791898</v>
      </c>
      <c r="U5" s="3">
        <f t="shared" si="4"/>
        <v>265.85099003784597</v>
      </c>
      <c r="V5" s="3">
        <f t="shared" si="4"/>
        <v>363.11782850581233</v>
      </c>
      <c r="W5" s="3">
        <f t="shared" si="4"/>
        <v>363.11782850581233</v>
      </c>
    </row>
    <row r="6" spans="1:23">
      <c r="A6" s="38">
        <f>[9]Output!A6</f>
        <v>4</v>
      </c>
      <c r="B6" s="38" t="str">
        <f>[9]Output!B6</f>
        <v>ELC_CHP_GEO_EXS</v>
      </c>
      <c r="C6" s="38" t="str">
        <f>[9]Output!C6</f>
        <v>HET</v>
      </c>
      <c r="D6" s="38">
        <f>[9]Output!D6</f>
        <v>6.9215670000000014</v>
      </c>
      <c r="E6" s="38">
        <f>[9]Output!E6</f>
        <v>5.5372536000000014</v>
      </c>
      <c r="F6" s="38">
        <f>[9]Output!F6</f>
        <v>4.1529401999999989</v>
      </c>
      <c r="G6" s="38">
        <f>[9]Output!G6</f>
        <v>2.7686267999999989</v>
      </c>
      <c r="H6" s="38">
        <f>[9]Output!H6</f>
        <v>1.384313399999999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t="s">
        <v>46</v>
      </c>
      <c r="O6" s="3">
        <f>SUMIF($B:$B,"*SOL*",D:D)</f>
        <v>0.20599999999999991</v>
      </c>
      <c r="P6" s="3">
        <f t="shared" ref="P6:W6" si="5">SUMIF($B:$B,"*SOL*",E:E)</f>
        <v>1.0620000000000001</v>
      </c>
      <c r="Q6" s="3">
        <f t="shared" si="5"/>
        <v>2.8439999999999981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1.7960089720833323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[9]Output!A7</f>
        <v>5</v>
      </c>
      <c r="B7" s="38" t="str">
        <f>[9]Output!B7</f>
        <v>ELC_CHP_BIO_NEW</v>
      </c>
      <c r="C7" s="38" t="str">
        <f>[9]Output!C7</f>
        <v>HET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10.58993419594303</v>
      </c>
      <c r="K7" s="38">
        <f>[9]Output!K7</f>
        <v>152.37113373627781</v>
      </c>
      <c r="L7" s="38">
        <f>[9]Output!L7</f>
        <v>152.37113373627781</v>
      </c>
      <c r="N7" t="s">
        <v>43</v>
      </c>
      <c r="O7" s="3">
        <f>SUMIF($B:$B,"*BIO*",D:D)</f>
        <v>526.52899999999988</v>
      </c>
      <c r="P7" s="3">
        <f t="shared" ref="P7:W7" si="6">SUMIF($B:$B,"*BIO*",E:E)</f>
        <v>688.95199999999988</v>
      </c>
      <c r="Q7" s="3">
        <f t="shared" si="6"/>
        <v>803.43100000000027</v>
      </c>
      <c r="R7" s="3">
        <f t="shared" si="6"/>
        <v>757.37667886020745</v>
      </c>
      <c r="S7" s="3">
        <f t="shared" si="6"/>
        <v>735.20365208420742</v>
      </c>
      <c r="T7" s="3">
        <f t="shared" si="6"/>
        <v>713.03062530820739</v>
      </c>
      <c r="U7" s="3">
        <f t="shared" si="6"/>
        <v>342.42045967223936</v>
      </c>
      <c r="V7" s="3">
        <f t="shared" si="6"/>
        <v>152.37113373627781</v>
      </c>
      <c r="W7" s="3">
        <f t="shared" si="6"/>
        <v>152.37113373627781</v>
      </c>
    </row>
    <row r="8" spans="1:23">
      <c r="A8" s="38">
        <f>[9]Output!A8</f>
        <v>6</v>
      </c>
      <c r="B8" s="38" t="str">
        <f>[9]Output!B8</f>
        <v>HET_OIL_EXS</v>
      </c>
      <c r="C8" s="38" t="str">
        <f>[9]Output!C8</f>
        <v>HET</v>
      </c>
      <c r="D8" s="38">
        <f>[9]Output!D8</f>
        <v>23.187457500000001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</row>
    <row r="9" spans="1:23">
      <c r="A9" s="38">
        <f>[9]Output!A9</f>
        <v>7</v>
      </c>
      <c r="B9" s="38" t="str">
        <f>[9]Output!B9</f>
        <v>HET_NGA_EXS</v>
      </c>
      <c r="C9" s="38" t="str">
        <f>[9]Output!C9</f>
        <v>HET</v>
      </c>
      <c r="D9" s="38">
        <f>[9]Output!D9</f>
        <v>127.52628525</v>
      </c>
      <c r="E9" s="38">
        <f>[9]Output!E9</f>
        <v>144.587625</v>
      </c>
      <c r="F9" s="38">
        <f>[9]Output!F9</f>
        <v>115.67010000000001</v>
      </c>
      <c r="G9" s="38">
        <f>[9]Output!G9</f>
        <v>74.35312537309197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t="s">
        <v>54</v>
      </c>
      <c r="O9" s="3">
        <f>SUM(O2:O7)</f>
        <v>2573.6029999999996</v>
      </c>
      <c r="P9" s="3">
        <f t="shared" ref="P9:W9" si="7">SUM(P2:P7)</f>
        <v>2267.0349999999994</v>
      </c>
      <c r="Q9" s="3">
        <f t="shared" si="7"/>
        <v>2209.2120000000004</v>
      </c>
      <c r="R9" s="3">
        <f t="shared" si="7"/>
        <v>2081.2117903691105</v>
      </c>
      <c r="S9" s="3">
        <f t="shared" si="7"/>
        <v>1979.8576131788177</v>
      </c>
      <c r="T9" s="3">
        <f t="shared" si="7"/>
        <v>1776.1317751773483</v>
      </c>
      <c r="U9" s="3">
        <f t="shared" si="7"/>
        <v>669.89888196238917</v>
      </c>
      <c r="V9" s="3">
        <f t="shared" si="7"/>
        <v>732.84192488269673</v>
      </c>
      <c r="W9" s="3">
        <f t="shared" si="7"/>
        <v>732.84192488269673</v>
      </c>
    </row>
    <row r="10" spans="1:23">
      <c r="A10" s="38">
        <f>[9]Output!A10</f>
        <v>8</v>
      </c>
      <c r="B10" s="38" t="str">
        <f>[9]Output!B10</f>
        <v>HET_COA_EXS</v>
      </c>
      <c r="C10" s="38" t="str">
        <f>[9]Output!C10</f>
        <v>HET</v>
      </c>
      <c r="D10" s="38">
        <f>[9]Output!D10</f>
        <v>50.514168327905971</v>
      </c>
      <c r="E10" s="38">
        <f>[9]Output!E10</f>
        <v>29.33076359999999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</row>
    <row r="11" spans="1:23">
      <c r="A11" s="38">
        <f>[9]Output!A11</f>
        <v>9</v>
      </c>
      <c r="B11" s="38" t="str">
        <f>[9]Output!B11</f>
        <v>HET_BIO_EXS</v>
      </c>
      <c r="C11" s="38" t="str">
        <f>[9]Output!C11</f>
        <v>HET</v>
      </c>
      <c r="D11" s="38">
        <f>[9]Output!D11</f>
        <v>59.063354399999987</v>
      </c>
      <c r="E11" s="38">
        <f>[9]Output!E11</f>
        <v>49.219461999999993</v>
      </c>
      <c r="F11" s="38">
        <f>[9]Output!F11</f>
        <v>39.375569599999992</v>
      </c>
      <c r="G11" s="38">
        <f>[9]Output!G11</f>
        <v>29.531677200000001</v>
      </c>
      <c r="H11" s="38">
        <f>[9]Output!H11</f>
        <v>19.687784799999999</v>
      </c>
      <c r="I11" s="38">
        <f>[9]Output!I11</f>
        <v>9.8438923999999961</v>
      </c>
      <c r="J11" s="38">
        <f>[9]Output!J11</f>
        <v>0</v>
      </c>
      <c r="K11" s="38">
        <f>[9]Output!K11</f>
        <v>0</v>
      </c>
      <c r="L11" s="38">
        <f>[9]Output!L11</f>
        <v>0</v>
      </c>
    </row>
    <row r="12" spans="1:23">
      <c r="A12" s="38">
        <f>[9]Output!A12</f>
        <v>10</v>
      </c>
      <c r="B12" s="38" t="str">
        <f>[9]Output!B12</f>
        <v>HET_GEO_EXS</v>
      </c>
      <c r="C12" s="38" t="str">
        <f>[9]Output!C12</f>
        <v>HET</v>
      </c>
      <c r="D12" s="38">
        <f>[9]Output!D12</f>
        <v>2.5000499999999999</v>
      </c>
      <c r="E12" s="38">
        <f>[9]Output!E12</f>
        <v>2.0833750000000002</v>
      </c>
      <c r="F12" s="38">
        <f>[9]Output!F12</f>
        <v>1.6667000000000001</v>
      </c>
      <c r="G12" s="38">
        <f>[9]Output!G12</f>
        <v>1.2500249999999999</v>
      </c>
      <c r="H12" s="38">
        <f>[9]Output!H12</f>
        <v>1.2666919999999999</v>
      </c>
      <c r="I12" s="38">
        <f>[9]Output!I12</f>
        <v>0.63334599999999985</v>
      </c>
      <c r="J12" s="38">
        <f>[9]Output!J12</f>
        <v>0</v>
      </c>
      <c r="K12" s="38">
        <f>[9]Output!K12</f>
        <v>0</v>
      </c>
      <c r="L12" s="38">
        <f>[9]Output!L12</f>
        <v>0</v>
      </c>
    </row>
    <row r="13" spans="1:23">
      <c r="A13" s="38">
        <f>[9]Output!A13</f>
        <v>11</v>
      </c>
      <c r="B13" s="38" t="str">
        <f>[9]Output!B13</f>
        <v>HET_SOL_EXS</v>
      </c>
      <c r="C13" s="38" t="str">
        <f>[9]Output!C13</f>
        <v>HET</v>
      </c>
      <c r="D13" s="38">
        <f>[9]Output!D13</f>
        <v>5.6553832499999998E-2</v>
      </c>
      <c r="E13" s="38">
        <f>[9]Output!E13</f>
        <v>4.7128193750000012E-2</v>
      </c>
      <c r="F13" s="38">
        <f>[9]Output!F13</f>
        <v>3.7702554999999999E-2</v>
      </c>
      <c r="G13" s="38">
        <f>[9]Output!G13</f>
        <v>2.8276916249999999E-2</v>
      </c>
      <c r="H13" s="38">
        <f>[9]Output!H13</f>
        <v>1.8851277499999999E-2</v>
      </c>
      <c r="I13" s="38">
        <f>[9]Output!I13</f>
        <v>4.583333333333336E-3</v>
      </c>
      <c r="J13" s="38">
        <f>[9]Output!J13</f>
        <v>0</v>
      </c>
      <c r="K13" s="38">
        <f>[9]Output!K13</f>
        <v>0</v>
      </c>
      <c r="L13" s="38">
        <f>[9]Output!L13</f>
        <v>0</v>
      </c>
    </row>
    <row r="14" spans="1:23">
      <c r="A14" s="38">
        <f>[9]Output!A14</f>
        <v>12</v>
      </c>
      <c r="B14" s="38" t="str">
        <f>[9]Output!B14</f>
        <v>HET_OIL_NEW</v>
      </c>
      <c r="C14" s="38" t="str">
        <f>[9]Output!C14</f>
        <v>HET</v>
      </c>
      <c r="D14" s="38">
        <f>[9]Output!D14</f>
        <v>92.383265125000008</v>
      </c>
      <c r="E14" s="38">
        <f>[9]Output!E14</f>
        <v>47.89469519999998</v>
      </c>
      <c r="F14" s="38">
        <f>[9]Output!F14</f>
        <v>41.812521400000023</v>
      </c>
      <c r="G14" s="38">
        <f>[9]Output!G14</f>
        <v>67.901699866874992</v>
      </c>
      <c r="H14" s="38">
        <f>[9]Output!H14</f>
        <v>92.383265125000008</v>
      </c>
      <c r="I14" s="38">
        <f>[9]Output!I14</f>
        <v>24.481565258124999</v>
      </c>
      <c r="J14" s="38">
        <f>[9]Output!J14</f>
        <v>0</v>
      </c>
      <c r="K14" s="38">
        <f>[9]Output!K14</f>
        <v>0</v>
      </c>
      <c r="L14" s="38">
        <f>[9]Output!L14</f>
        <v>0</v>
      </c>
    </row>
    <row r="15" spans="1:23">
      <c r="A15" s="38">
        <f>[9]Output!A15</f>
        <v>13</v>
      </c>
      <c r="B15" s="38" t="str">
        <f>[9]Output!B15</f>
        <v>HET_NGA_NEW</v>
      </c>
      <c r="C15" s="38" t="str">
        <f>[9]Output!C15</f>
        <v>HET</v>
      </c>
      <c r="D15" s="38">
        <f>[9]Output!D15</f>
        <v>288.15872050313862</v>
      </c>
      <c r="E15" s="38">
        <f>[9]Output!E15</f>
        <v>346.09365899999989</v>
      </c>
      <c r="F15" s="38">
        <f>[9]Output!F15</f>
        <v>346.093659</v>
      </c>
      <c r="G15" s="38">
        <f>[9]Output!G15</f>
        <v>346.09365899999989</v>
      </c>
      <c r="H15" s="38">
        <f>[9]Output!H15</f>
        <v>327.52171801178889</v>
      </c>
      <c r="I15" s="38">
        <f>[9]Output!I15</f>
        <v>334.70513777387418</v>
      </c>
      <c r="J15" s="38">
        <f>[9]Output!J15</f>
        <v>0</v>
      </c>
      <c r="K15" s="38">
        <f>[9]Output!K15</f>
        <v>0</v>
      </c>
      <c r="L15" s="38">
        <f>[9]Output!L15</f>
        <v>0</v>
      </c>
    </row>
    <row r="16" spans="1:23">
      <c r="A16" s="38">
        <f>[9]Output!A16</f>
        <v>14</v>
      </c>
      <c r="B16" s="38" t="str">
        <f>[9]Output!B16</f>
        <v>HET_COA_NEW</v>
      </c>
      <c r="C16" s="38" t="str">
        <f>[9]Output!C16</f>
        <v>HET</v>
      </c>
      <c r="D16" s="38">
        <f>[9]Output!D16</f>
        <v>524.62324118713934</v>
      </c>
      <c r="E16" s="38">
        <f>[9]Output!E16</f>
        <v>446.59098424000001</v>
      </c>
      <c r="F16" s="38">
        <f>[9]Output!F16</f>
        <v>362.79456088000012</v>
      </c>
      <c r="G16" s="38">
        <f>[9]Output!G16</f>
        <v>524.62324118713946</v>
      </c>
      <c r="H16" s="38">
        <f>[9]Output!H16</f>
        <v>524.62324118713946</v>
      </c>
      <c r="I16" s="38">
        <f>[9]Output!I16</f>
        <v>524.62324118713946</v>
      </c>
      <c r="J16" s="38">
        <f>[9]Output!J16</f>
        <v>61.627432252303819</v>
      </c>
      <c r="K16" s="38">
        <f>[9]Output!K16</f>
        <v>217.35296264060659</v>
      </c>
      <c r="L16" s="38">
        <f>[9]Output!L16</f>
        <v>217.35296264060659</v>
      </c>
    </row>
    <row r="17" spans="1:12">
      <c r="A17" s="38">
        <f>[9]Output!A17</f>
        <v>15</v>
      </c>
      <c r="B17" s="38" t="str">
        <f>[9]Output!B17</f>
        <v>HET_BIO_NEW</v>
      </c>
      <c r="C17" s="38" t="str">
        <f>[9]Output!C17</f>
        <v>HET</v>
      </c>
      <c r="D17" s="38">
        <f>[9]Output!D17</f>
        <v>371.35620743191112</v>
      </c>
      <c r="E17" s="38">
        <f>[9]Output!E17</f>
        <v>590.41600049599992</v>
      </c>
      <c r="F17" s="38">
        <f>[9]Output!F17</f>
        <v>703.18673290820743</v>
      </c>
      <c r="G17" s="38">
        <f>[9]Output!G17</f>
        <v>703.18673290820743</v>
      </c>
      <c r="H17" s="38">
        <f>[9]Output!H17</f>
        <v>703.18673290820743</v>
      </c>
      <c r="I17" s="38">
        <f>[9]Output!I17</f>
        <v>703.18673290820743</v>
      </c>
      <c r="J17" s="38">
        <f>[9]Output!J17</f>
        <v>331.83052547629632</v>
      </c>
      <c r="K17" s="38">
        <f>[9]Output!K17</f>
        <v>0</v>
      </c>
      <c r="L17" s="38">
        <f>[9]Output!L17</f>
        <v>0</v>
      </c>
    </row>
    <row r="18" spans="1:12">
      <c r="A18" s="38">
        <f>[9]Output!A18</f>
        <v>16</v>
      </c>
      <c r="B18" s="38" t="str">
        <f>[9]Output!B18</f>
        <v>HET_GEO_NEW</v>
      </c>
      <c r="C18" s="38" t="str">
        <f>[9]Output!C18</f>
        <v>HET</v>
      </c>
      <c r="D18" s="38">
        <f>[9]Output!D18</f>
        <v>21.738382999999999</v>
      </c>
      <c r="E18" s="38">
        <f>[9]Output!E18</f>
        <v>33.808371399999999</v>
      </c>
      <c r="F18" s="38">
        <f>[9]Output!F18</f>
        <v>43.336359799999997</v>
      </c>
      <c r="G18" s="38">
        <f>[9]Output!G18</f>
        <v>43.46302344054677</v>
      </c>
      <c r="H18" s="38">
        <f>[9]Output!H18</f>
        <v>164.52546057568179</v>
      </c>
      <c r="I18" s="38">
        <f>[9]Output!I18</f>
        <v>176.86185067791899</v>
      </c>
      <c r="J18" s="38">
        <f>[9]Output!J18</f>
        <v>265.85099003784597</v>
      </c>
      <c r="K18" s="38">
        <f>[9]Output!K18</f>
        <v>363.11782850581233</v>
      </c>
      <c r="L18" s="38">
        <f>[9]Output!L18</f>
        <v>363.11782850581233</v>
      </c>
    </row>
    <row r="19" spans="1:12">
      <c r="A19" s="38">
        <f>[9]Output!A19</f>
        <v>17</v>
      </c>
      <c r="B19" s="38" t="str">
        <f>[9]Output!B19</f>
        <v>HET_SOL_NEW</v>
      </c>
      <c r="C19" s="38" t="str">
        <f>[9]Output!C19</f>
        <v>HET</v>
      </c>
      <c r="D19" s="38">
        <f>[9]Output!D19</f>
        <v>0.14944616749999989</v>
      </c>
      <c r="E19" s="38">
        <f>[9]Output!E19</f>
        <v>1.01487180625</v>
      </c>
      <c r="F19" s="38">
        <f>[9]Output!F19</f>
        <v>2.806297444999998</v>
      </c>
      <c r="G19" s="38">
        <f>[9]Output!G19</f>
        <v>2.8062974449999989</v>
      </c>
      <c r="H19" s="38">
        <f>[9]Output!H19</f>
        <v>2.6568512774999991</v>
      </c>
      <c r="I19" s="38">
        <f>[9]Output!I19</f>
        <v>1.7914256387499989</v>
      </c>
      <c r="J19" s="38">
        <f>[9]Output!J19</f>
        <v>0</v>
      </c>
      <c r="K19" s="38">
        <f>[9]Output!K19</f>
        <v>0</v>
      </c>
      <c r="L19" s="38">
        <f>[9]Output!L19</f>
        <v>0</v>
      </c>
    </row>
    <row r="20" spans="1:12">
      <c r="A20" s="38">
        <f>[9]Output!A20</f>
        <v>0</v>
      </c>
      <c r="B20" s="38">
        <f>[9]Output!B20</f>
        <v>0</v>
      </c>
      <c r="C20" s="38">
        <f>[9]Output!C20</f>
        <v>0</v>
      </c>
      <c r="D20" s="38">
        <f>[9]Output!D20</f>
        <v>0</v>
      </c>
      <c r="E20" s="38">
        <f>[9]Output!E20</f>
        <v>0</v>
      </c>
      <c r="F20" s="38">
        <f>[9]Output!F20</f>
        <v>0</v>
      </c>
      <c r="G20" s="38">
        <f>[9]Output!G20</f>
        <v>0</v>
      </c>
      <c r="H20" s="38">
        <f>[9]Output!H20</f>
        <v>0</v>
      </c>
      <c r="I20" s="38">
        <f>[9]Output!I20</f>
        <v>0</v>
      </c>
      <c r="J20" s="38">
        <f>[9]Output!J20</f>
        <v>0</v>
      </c>
      <c r="K20" s="38">
        <f>[9]Output!K20</f>
        <v>0</v>
      </c>
      <c r="L20" s="38">
        <f>[9]Output!L20</f>
        <v>0</v>
      </c>
    </row>
    <row r="21" spans="1:12">
      <c r="A21" s="38">
        <f>[9]Output!A21</f>
        <v>0</v>
      </c>
      <c r="B21" s="38">
        <f>[9]Output!B21</f>
        <v>0</v>
      </c>
      <c r="C21" s="38">
        <f>[9]Output!C21</f>
        <v>0</v>
      </c>
      <c r="D21" s="38">
        <f>[9]Output!D21</f>
        <v>0</v>
      </c>
      <c r="E21" s="38">
        <f>[9]Output!E21</f>
        <v>0</v>
      </c>
      <c r="F21" s="38">
        <f>[9]Output!F21</f>
        <v>0</v>
      </c>
      <c r="G21" s="38">
        <f>[9]Output!G21</f>
        <v>0</v>
      </c>
      <c r="H21" s="38">
        <f>[9]Output!H21</f>
        <v>0</v>
      </c>
      <c r="I21" s="38">
        <f>[9]Output!I21</f>
        <v>0</v>
      </c>
      <c r="J21" s="38">
        <f>[9]Output!J21</f>
        <v>0</v>
      </c>
      <c r="K21" s="38">
        <f>[9]Output!K21</f>
        <v>0</v>
      </c>
      <c r="L21" s="38">
        <f>[9]Output!L21</f>
        <v>0</v>
      </c>
    </row>
    <row r="22" spans="1:12">
      <c r="A22" s="38">
        <f>[9]Output!A22</f>
        <v>0</v>
      </c>
      <c r="B22" s="38">
        <f>[9]Output!B22</f>
        <v>0</v>
      </c>
      <c r="C22" s="38">
        <f>[9]Output!C22</f>
        <v>0</v>
      </c>
      <c r="D22" s="38">
        <f>[9]Output!D22</f>
        <v>0</v>
      </c>
      <c r="E22" s="38">
        <f>[9]Output!E22</f>
        <v>0</v>
      </c>
      <c r="F22" s="38">
        <f>[9]Output!F22</f>
        <v>0</v>
      </c>
      <c r="G22" s="38">
        <f>[9]Output!G22</f>
        <v>0</v>
      </c>
      <c r="H22" s="38">
        <f>[9]Output!H22</f>
        <v>0</v>
      </c>
      <c r="I22" s="38">
        <f>[9]Output!I22</f>
        <v>0</v>
      </c>
      <c r="J22" s="38">
        <f>[9]Output!J22</f>
        <v>0</v>
      </c>
      <c r="K22" s="38">
        <f>[9]Output!K22</f>
        <v>0</v>
      </c>
      <c r="L22" s="38">
        <f>[9]Output!L22</f>
        <v>0</v>
      </c>
    </row>
    <row r="23" spans="1:12">
      <c r="A23" s="38">
        <f>[9]Output!A23</f>
        <v>0</v>
      </c>
      <c r="B23" s="38">
        <f>[9]Output!B23</f>
        <v>0</v>
      </c>
      <c r="C23" s="38">
        <f>[9]Output!C23</f>
        <v>0</v>
      </c>
      <c r="D23" s="38">
        <f>[9]Output!D23</f>
        <v>0</v>
      </c>
      <c r="E23" s="38">
        <f>[9]Output!E23</f>
        <v>0</v>
      </c>
      <c r="F23" s="38">
        <f>[9]Output!F23</f>
        <v>0</v>
      </c>
      <c r="G23" s="38">
        <f>[9]Output!G23</f>
        <v>0</v>
      </c>
      <c r="H23" s="38">
        <f>[9]Output!H23</f>
        <v>0</v>
      </c>
      <c r="I23" s="38">
        <f>[9]Output!I23</f>
        <v>0</v>
      </c>
      <c r="J23" s="38">
        <f>[9]Output!J23</f>
        <v>0</v>
      </c>
      <c r="K23" s="38">
        <f>[9]Output!K23</f>
        <v>0</v>
      </c>
      <c r="L23" s="38">
        <f>[9]Output!L23</f>
        <v>0</v>
      </c>
    </row>
    <row r="24" spans="1:12">
      <c r="A24" s="38">
        <f>[9]Output!A24</f>
        <v>0</v>
      </c>
      <c r="B24" s="38">
        <f>[9]Output!B24</f>
        <v>0</v>
      </c>
      <c r="C24" s="38">
        <f>[9]Output!C24</f>
        <v>0</v>
      </c>
      <c r="D24" s="38">
        <f>[9]Output!D24</f>
        <v>0</v>
      </c>
      <c r="E24" s="38">
        <f>[9]Output!E24</f>
        <v>0</v>
      </c>
      <c r="F24" s="38">
        <f>[9]Output!F24</f>
        <v>0</v>
      </c>
      <c r="G24" s="38">
        <f>[9]Output!G24</f>
        <v>0</v>
      </c>
      <c r="H24" s="38">
        <f>[9]Output!H24</f>
        <v>0</v>
      </c>
      <c r="I24" s="38">
        <f>[9]Output!I24</f>
        <v>0</v>
      </c>
      <c r="J24" s="38">
        <f>[9]Output!J24</f>
        <v>0</v>
      </c>
      <c r="K24" s="38">
        <f>[9]Output!K24</f>
        <v>0</v>
      </c>
      <c r="L24" s="38">
        <f>[9]Output!L24</f>
        <v>0</v>
      </c>
    </row>
    <row r="25" spans="1:12">
      <c r="A25" s="38">
        <f>[9]Output!A25</f>
        <v>0</v>
      </c>
      <c r="B25" s="38">
        <f>[9]Output!B25</f>
        <v>0</v>
      </c>
      <c r="C25" s="38">
        <f>[9]Output!C25</f>
        <v>0</v>
      </c>
      <c r="D25" s="38">
        <f>[9]Output!D25</f>
        <v>0</v>
      </c>
      <c r="E25" s="38">
        <f>[9]Output!E25</f>
        <v>0</v>
      </c>
      <c r="F25" s="38">
        <f>[9]Output!F25</f>
        <v>0</v>
      </c>
      <c r="G25" s="38">
        <f>[9]Output!G25</f>
        <v>0</v>
      </c>
      <c r="H25" s="38">
        <f>[9]Output!H25</f>
        <v>0</v>
      </c>
      <c r="I25" s="38">
        <f>[9]Output!I25</f>
        <v>0</v>
      </c>
      <c r="J25" s="38">
        <f>[9]Output!J25</f>
        <v>0</v>
      </c>
      <c r="K25" s="38">
        <f>[9]Output!K25</f>
        <v>0</v>
      </c>
      <c r="L25" s="38">
        <f>[9]Output!L25</f>
        <v>0</v>
      </c>
    </row>
    <row r="26" spans="1:12">
      <c r="A26" s="38">
        <f>[9]Output!A26</f>
        <v>0</v>
      </c>
      <c r="B26" s="38">
        <f>[9]Output!B26</f>
        <v>0</v>
      </c>
      <c r="C26" s="38">
        <f>[9]Output!C26</f>
        <v>0</v>
      </c>
      <c r="D26" s="38">
        <f>[9]Output!D26</f>
        <v>0</v>
      </c>
      <c r="E26" s="38">
        <f>[9]Output!E26</f>
        <v>0</v>
      </c>
      <c r="F26" s="38">
        <f>[9]Output!F26</f>
        <v>0</v>
      </c>
      <c r="G26" s="38">
        <f>[9]Output!G26</f>
        <v>0</v>
      </c>
      <c r="H26" s="38">
        <f>[9]Output!H26</f>
        <v>0</v>
      </c>
      <c r="I26" s="38">
        <f>[9]Output!I26</f>
        <v>0</v>
      </c>
      <c r="J26" s="38">
        <f>[9]Output!J26</f>
        <v>0</v>
      </c>
      <c r="K26" s="38">
        <f>[9]Output!K26</f>
        <v>0</v>
      </c>
      <c r="L26" s="38">
        <f>[9]Output!L26</f>
        <v>0</v>
      </c>
    </row>
    <row r="27" spans="1:12">
      <c r="A27" s="38">
        <f>[9]Output!A27</f>
        <v>0</v>
      </c>
      <c r="B27" s="38">
        <f>[9]Output!B27</f>
        <v>0</v>
      </c>
      <c r="C27" s="38">
        <f>[9]Output!C27</f>
        <v>0</v>
      </c>
      <c r="D27" s="38">
        <f>[9]Output!D27</f>
        <v>0</v>
      </c>
      <c r="E27" s="38">
        <f>[9]Output!E27</f>
        <v>0</v>
      </c>
      <c r="F27" s="38">
        <f>[9]Output!F27</f>
        <v>0</v>
      </c>
      <c r="G27" s="38">
        <f>[9]Output!G27</f>
        <v>0</v>
      </c>
      <c r="H27" s="38">
        <f>[9]Output!H27</f>
        <v>0</v>
      </c>
      <c r="I27" s="38">
        <f>[9]Output!I27</f>
        <v>0</v>
      </c>
      <c r="J27" s="38">
        <f>[9]Output!J27</f>
        <v>0</v>
      </c>
      <c r="K27" s="38">
        <f>[9]Output!K27</f>
        <v>0</v>
      </c>
      <c r="L27" s="38">
        <f>[9]Output!L27</f>
        <v>0</v>
      </c>
    </row>
    <row r="28" spans="1:12">
      <c r="A28" s="38">
        <f>[9]Output!A28</f>
        <v>0</v>
      </c>
      <c r="B28" s="38">
        <f>[9]Output!B28</f>
        <v>0</v>
      </c>
      <c r="C28" s="38">
        <f>[9]Output!C28</f>
        <v>0</v>
      </c>
      <c r="D28" s="38">
        <f>[9]Output!D28</f>
        <v>0</v>
      </c>
      <c r="E28" s="38">
        <f>[9]Output!E28</f>
        <v>0</v>
      </c>
      <c r="F28" s="38">
        <f>[9]Output!F28</f>
        <v>0</v>
      </c>
      <c r="G28" s="38">
        <f>[9]Output!G28</f>
        <v>0</v>
      </c>
      <c r="H28" s="38">
        <f>[9]Output!H28</f>
        <v>0</v>
      </c>
      <c r="I28" s="38">
        <f>[9]Output!I28</f>
        <v>0</v>
      </c>
      <c r="J28" s="38">
        <f>[9]Output!J28</f>
        <v>0</v>
      </c>
      <c r="K28" s="38">
        <f>[9]Output!K28</f>
        <v>0</v>
      </c>
      <c r="L28" s="38">
        <f>[9]Output!L28</f>
        <v>0</v>
      </c>
    </row>
    <row r="29" spans="1:12">
      <c r="A29" s="38">
        <f>[9]Output!A29</f>
        <v>0</v>
      </c>
      <c r="B29" s="38">
        <f>[9]Output!B29</f>
        <v>0</v>
      </c>
      <c r="C29" s="38">
        <f>[9]Output!C29</f>
        <v>0</v>
      </c>
      <c r="D29" s="38">
        <f>[9]Output!D29</f>
        <v>0</v>
      </c>
      <c r="E29" s="38">
        <f>[9]Output!E29</f>
        <v>0</v>
      </c>
      <c r="F29" s="38">
        <f>[9]Output!F29</f>
        <v>0</v>
      </c>
      <c r="G29" s="38">
        <f>[9]Output!G29</f>
        <v>0</v>
      </c>
      <c r="H29" s="38">
        <f>[9]Output!H29</f>
        <v>0</v>
      </c>
      <c r="I29" s="38">
        <f>[9]Output!I29</f>
        <v>0</v>
      </c>
      <c r="J29" s="38">
        <f>[9]Output!J29</f>
        <v>0</v>
      </c>
      <c r="K29" s="38">
        <f>[9]Output!K29</f>
        <v>0</v>
      </c>
      <c r="L29" s="38">
        <f>[9]Output!L29</f>
        <v>0</v>
      </c>
    </row>
    <row r="30" spans="1:12">
      <c r="A30" s="38">
        <f>[9]Output!A30</f>
        <v>0</v>
      </c>
      <c r="B30" s="38">
        <f>[9]Output!B30</f>
        <v>0</v>
      </c>
      <c r="C30" s="38">
        <f>[9]Output!C30</f>
        <v>0</v>
      </c>
      <c r="D30" s="38">
        <f>[9]Output!D30</f>
        <v>0</v>
      </c>
      <c r="E30" s="38">
        <f>[9]Output!E30</f>
        <v>0</v>
      </c>
      <c r="F30" s="38">
        <f>[9]Output!F30</f>
        <v>0</v>
      </c>
      <c r="G30" s="38">
        <f>[9]Output!G30</f>
        <v>0</v>
      </c>
      <c r="H30" s="38">
        <f>[9]Output!H30</f>
        <v>0</v>
      </c>
      <c r="I30" s="38">
        <f>[9]Output!I30</f>
        <v>0</v>
      </c>
      <c r="J30" s="38">
        <f>[9]Output!J30</f>
        <v>0</v>
      </c>
      <c r="K30" s="38">
        <f>[9]Output!K30</f>
        <v>0</v>
      </c>
      <c r="L30" s="38">
        <f>[9]Output!L30</f>
        <v>0</v>
      </c>
    </row>
    <row r="31" spans="1:12">
      <c r="A31" s="38">
        <f>[9]Output!A31</f>
        <v>0</v>
      </c>
      <c r="B31" s="38">
        <f>[9]Output!B31</f>
        <v>0</v>
      </c>
      <c r="C31" s="38">
        <f>[9]Output!C31</f>
        <v>0</v>
      </c>
      <c r="D31" s="38">
        <f>[9]Output!D31</f>
        <v>0</v>
      </c>
      <c r="E31" s="38">
        <f>[9]Output!E31</f>
        <v>0</v>
      </c>
      <c r="F31" s="38">
        <f>[9]Output!F31</f>
        <v>0</v>
      </c>
      <c r="G31" s="38">
        <f>[9]Output!G31</f>
        <v>0</v>
      </c>
      <c r="H31" s="38">
        <f>[9]Output!H31</f>
        <v>0</v>
      </c>
      <c r="I31" s="38">
        <f>[9]Output!I31</f>
        <v>0</v>
      </c>
      <c r="J31" s="38">
        <f>[9]Output!J31</f>
        <v>0</v>
      </c>
      <c r="K31" s="38">
        <f>[9]Output!K31</f>
        <v>0</v>
      </c>
      <c r="L31" s="38">
        <f>[9]Output!L31</f>
        <v>0</v>
      </c>
    </row>
    <row r="32" spans="1:12">
      <c r="A32" s="38">
        <f>[9]Output!A32</f>
        <v>0</v>
      </c>
      <c r="B32" s="38">
        <f>[9]Output!B32</f>
        <v>0</v>
      </c>
      <c r="C32" s="38">
        <f>[9]Output!C32</f>
        <v>0</v>
      </c>
      <c r="D32" s="38">
        <f>[9]Output!D32</f>
        <v>0</v>
      </c>
      <c r="E32" s="38">
        <f>[9]Output!E32</f>
        <v>0</v>
      </c>
      <c r="F32" s="38">
        <f>[9]Output!F32</f>
        <v>0</v>
      </c>
      <c r="G32" s="38">
        <f>[9]Output!G32</f>
        <v>0</v>
      </c>
      <c r="H32" s="38">
        <f>[9]Output!H32</f>
        <v>0</v>
      </c>
      <c r="I32" s="38">
        <f>[9]Output!I32</f>
        <v>0</v>
      </c>
      <c r="J32" s="38">
        <f>[9]Output!J32</f>
        <v>0</v>
      </c>
      <c r="K32" s="38">
        <f>[9]Output!K32</f>
        <v>0</v>
      </c>
      <c r="L32" s="38">
        <f>[9]Output!L32</f>
        <v>0</v>
      </c>
    </row>
    <row r="33" spans="1:12">
      <c r="A33" s="38">
        <f>[9]Output!A33</f>
        <v>0</v>
      </c>
      <c r="B33" s="38">
        <f>[9]Output!B33</f>
        <v>0</v>
      </c>
      <c r="C33" s="38">
        <f>[9]Output!C33</f>
        <v>0</v>
      </c>
      <c r="D33" s="38">
        <f>[9]Output!D33</f>
        <v>0</v>
      </c>
      <c r="E33" s="38">
        <f>[9]Output!E33</f>
        <v>0</v>
      </c>
      <c r="F33" s="38">
        <f>[9]Output!F33</f>
        <v>0</v>
      </c>
      <c r="G33" s="38">
        <f>[9]Output!G33</f>
        <v>0</v>
      </c>
      <c r="H33" s="38">
        <f>[9]Output!H33</f>
        <v>0</v>
      </c>
      <c r="I33" s="38">
        <f>[9]Output!I33</f>
        <v>0</v>
      </c>
      <c r="J33" s="38">
        <f>[9]Output!J33</f>
        <v>0</v>
      </c>
      <c r="K33" s="38">
        <f>[9]Output!K33</f>
        <v>0</v>
      </c>
      <c r="L33" s="38">
        <f>[9]Output!L33</f>
        <v>0</v>
      </c>
    </row>
    <row r="34" spans="1:12">
      <c r="A34" s="38">
        <f>[9]Output!A34</f>
        <v>0</v>
      </c>
      <c r="B34" s="38">
        <f>[9]Output!B34</f>
        <v>0</v>
      </c>
      <c r="C34" s="38">
        <f>[9]Output!C34</f>
        <v>0</v>
      </c>
      <c r="D34" s="38">
        <f>[9]Output!D34</f>
        <v>0</v>
      </c>
      <c r="E34" s="38">
        <f>[9]Output!E34</f>
        <v>0</v>
      </c>
      <c r="F34" s="38">
        <f>[9]Output!F34</f>
        <v>0</v>
      </c>
      <c r="G34" s="38">
        <f>[9]Output!G34</f>
        <v>0</v>
      </c>
      <c r="H34" s="38">
        <f>[9]Output!H34</f>
        <v>0</v>
      </c>
      <c r="I34" s="38">
        <f>[9]Output!I34</f>
        <v>0</v>
      </c>
      <c r="J34" s="38">
        <f>[9]Output!J34</f>
        <v>0</v>
      </c>
      <c r="K34" s="38">
        <f>[9]Output!K34</f>
        <v>0</v>
      </c>
      <c r="L34" s="38">
        <f>[9]Output!L34</f>
        <v>0</v>
      </c>
    </row>
    <row r="35" spans="1:12">
      <c r="A35" s="38">
        <f>[9]Output!A35</f>
        <v>0</v>
      </c>
      <c r="B35" s="38">
        <f>[9]Output!B35</f>
        <v>0</v>
      </c>
      <c r="C35" s="38">
        <f>[9]Output!C35</f>
        <v>0</v>
      </c>
      <c r="D35" s="38">
        <f>[9]Output!D35</f>
        <v>0</v>
      </c>
      <c r="E35" s="38">
        <f>[9]Output!E35</f>
        <v>0</v>
      </c>
      <c r="F35" s="38">
        <f>[9]Output!F35</f>
        <v>0</v>
      </c>
      <c r="G35" s="38">
        <f>[9]Output!G35</f>
        <v>0</v>
      </c>
      <c r="H35" s="38">
        <f>[9]Output!H35</f>
        <v>0</v>
      </c>
      <c r="I35" s="38">
        <f>[9]Output!I35</f>
        <v>0</v>
      </c>
      <c r="J35" s="38">
        <f>[9]Output!J35</f>
        <v>0</v>
      </c>
      <c r="K35" s="38">
        <f>[9]Output!K35</f>
        <v>0</v>
      </c>
      <c r="L35" s="38">
        <f>[9]Output!L35</f>
        <v>0</v>
      </c>
    </row>
    <row r="36" spans="1:12">
      <c r="A36" s="38">
        <f>[9]Output!A36</f>
        <v>0</v>
      </c>
      <c r="B36" s="38">
        <f>[9]Output!B36</f>
        <v>0</v>
      </c>
      <c r="C36" s="38">
        <f>[9]Output!C36</f>
        <v>0</v>
      </c>
      <c r="D36" s="38">
        <f>[9]Output!D36</f>
        <v>0</v>
      </c>
      <c r="E36" s="38">
        <f>[9]Output!E36</f>
        <v>0</v>
      </c>
      <c r="F36" s="38">
        <f>[9]Output!F36</f>
        <v>0</v>
      </c>
      <c r="G36" s="38">
        <f>[9]Output!G36</f>
        <v>0</v>
      </c>
      <c r="H36" s="38">
        <f>[9]Output!H36</f>
        <v>0</v>
      </c>
      <c r="I36" s="38">
        <f>[9]Output!I36</f>
        <v>0</v>
      </c>
      <c r="J36" s="38">
        <f>[9]Output!J36</f>
        <v>0</v>
      </c>
      <c r="K36" s="38">
        <f>[9]Output!K36</f>
        <v>0</v>
      </c>
      <c r="L36" s="38">
        <f>[9]Output!L36</f>
        <v>0</v>
      </c>
    </row>
    <row r="37" spans="1:12">
      <c r="A37" s="38">
        <f>[9]Output!A37</f>
        <v>0</v>
      </c>
      <c r="B37" s="38">
        <f>[9]Output!B37</f>
        <v>0</v>
      </c>
      <c r="C37" s="38">
        <f>[9]Output!C37</f>
        <v>0</v>
      </c>
      <c r="D37" s="38">
        <f>[9]Output!D37</f>
        <v>0</v>
      </c>
      <c r="E37" s="38">
        <f>[9]Output!E37</f>
        <v>0</v>
      </c>
      <c r="F37" s="38">
        <f>[9]Output!F37</f>
        <v>0</v>
      </c>
      <c r="G37" s="38">
        <f>[9]Output!G37</f>
        <v>0</v>
      </c>
      <c r="H37" s="38">
        <f>[9]Output!H37</f>
        <v>0</v>
      </c>
      <c r="I37" s="38">
        <f>[9]Output!I37</f>
        <v>0</v>
      </c>
      <c r="J37" s="38">
        <f>[9]Output!J37</f>
        <v>0</v>
      </c>
      <c r="K37" s="38">
        <f>[9]Output!K37</f>
        <v>0</v>
      </c>
      <c r="L37" s="38">
        <f>[9]Output!L37</f>
        <v>0</v>
      </c>
    </row>
    <row r="38" spans="1:12">
      <c r="A38" s="38">
        <f>[9]Output!A38</f>
        <v>0</v>
      </c>
      <c r="B38" s="38">
        <f>[9]Output!B38</f>
        <v>0</v>
      </c>
      <c r="C38" s="38">
        <f>[9]Output!C38</f>
        <v>0</v>
      </c>
      <c r="D38" s="38">
        <f>[9]Output!D38</f>
        <v>0</v>
      </c>
      <c r="E38" s="38">
        <f>[9]Output!E38</f>
        <v>0</v>
      </c>
      <c r="F38" s="38">
        <f>[9]Output!F38</f>
        <v>0</v>
      </c>
      <c r="G38" s="38">
        <f>[9]Output!G38</f>
        <v>0</v>
      </c>
      <c r="H38" s="38">
        <f>[9]Output!H38</f>
        <v>0</v>
      </c>
      <c r="I38" s="38">
        <f>[9]Output!I38</f>
        <v>0</v>
      </c>
      <c r="J38" s="38">
        <f>[9]Output!J38</f>
        <v>0</v>
      </c>
      <c r="K38" s="38">
        <f>[9]Output!K38</f>
        <v>0</v>
      </c>
      <c r="L38" s="38">
        <f>[9]Output!L38</f>
        <v>0</v>
      </c>
    </row>
    <row r="39" spans="1:12">
      <c r="A39" s="38">
        <f>[9]Output!A39</f>
        <v>0</v>
      </c>
      <c r="B39" s="38">
        <f>[9]Output!B39</f>
        <v>0</v>
      </c>
      <c r="C39" s="38">
        <f>[9]Output!C39</f>
        <v>0</v>
      </c>
      <c r="D39" s="38">
        <f>[9]Output!D39</f>
        <v>0</v>
      </c>
      <c r="E39" s="38">
        <f>[9]Output!E39</f>
        <v>0</v>
      </c>
      <c r="F39" s="38">
        <f>[9]Output!F39</f>
        <v>0</v>
      </c>
      <c r="G39" s="38">
        <f>[9]Output!G39</f>
        <v>0</v>
      </c>
      <c r="H39" s="38">
        <f>[9]Output!H39</f>
        <v>0</v>
      </c>
      <c r="I39" s="38">
        <f>[9]Output!I39</f>
        <v>0</v>
      </c>
      <c r="J39" s="38">
        <f>[9]Output!J39</f>
        <v>0</v>
      </c>
      <c r="K39" s="38">
        <f>[9]Output!K39</f>
        <v>0</v>
      </c>
      <c r="L39" s="38">
        <f>[9]Output!L39</f>
        <v>0</v>
      </c>
    </row>
    <row r="40" spans="1:12">
      <c r="A40" s="38">
        <f>[9]Output!A40</f>
        <v>0</v>
      </c>
      <c r="B40" s="38">
        <f>[9]Output!B40</f>
        <v>0</v>
      </c>
      <c r="C40" s="38">
        <f>[9]Output!C40</f>
        <v>0</v>
      </c>
      <c r="D40" s="38">
        <f>[9]Output!D40</f>
        <v>0</v>
      </c>
      <c r="E40" s="38">
        <f>[9]Output!E40</f>
        <v>0</v>
      </c>
      <c r="F40" s="38">
        <f>[9]Output!F40</f>
        <v>0</v>
      </c>
      <c r="G40" s="38">
        <f>[9]Output!G40</f>
        <v>0</v>
      </c>
      <c r="H40" s="38">
        <f>[9]Output!H40</f>
        <v>0</v>
      </c>
      <c r="I40" s="38">
        <f>[9]Output!I40</f>
        <v>0</v>
      </c>
      <c r="J40" s="38">
        <f>[9]Output!J40</f>
        <v>0</v>
      </c>
      <c r="K40" s="38">
        <f>[9]Output!K40</f>
        <v>0</v>
      </c>
      <c r="L40" s="38">
        <f>[9]Output!L40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2.8858061885949762</v>
      </c>
      <c r="G6">
        <f>[2]Capacity_HH2!G6</f>
        <v>3.4529986316580539</v>
      </c>
      <c r="H6">
        <f>[2]Capacity_HH2!H6</f>
        <v>10.773375679663831</v>
      </c>
      <c r="I6">
        <f>[2]Capacity_HH2!I6</f>
        <v>10.773375679663831</v>
      </c>
      <c r="J6">
        <f>[2]Capacity_HH2!J6</f>
        <v>96.262049363184744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724.74992835858518</v>
      </c>
      <c r="E23">
        <f>[2]Capacity_HH2!E23</f>
        <v>732.69506117003436</v>
      </c>
      <c r="F23">
        <f>[2]Capacity_HH2!F23</f>
        <v>740.64017240747057</v>
      </c>
      <c r="G23">
        <f>[2]Capacity_HH2!G23</f>
        <v>748.58530521891976</v>
      </c>
      <c r="H23">
        <f>[2]Capacity_HH2!H23</f>
        <v>756.5304380303686</v>
      </c>
      <c r="I23">
        <f>[2]Capacity_HH2!I23</f>
        <v>764.4755708418179</v>
      </c>
      <c r="J23">
        <f>[2]Capacity_HH2!J23</f>
        <v>764.4755708418179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</v>
      </c>
      <c r="G28">
        <f>[2]Capacity_HH2!G28</f>
        <v>6.0452182323781897E-2</v>
      </c>
      <c r="H28">
        <f>[2]Capacity_HH2!H28</f>
        <v>0.45542843729421911</v>
      </c>
      <c r="I28">
        <f>[2]Capacity_HH2!I28</f>
        <v>0.45542843729421911</v>
      </c>
      <c r="J28">
        <f>[2]Capacity_HH2!J28</f>
        <v>0.4252023461323281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1.1606819006166121E-2</v>
      </c>
      <c r="G30">
        <f>[2]Capacity_HH2!G30</f>
        <v>1.1606819006166121E-2</v>
      </c>
      <c r="H30">
        <f>[2]Capacity_HH2!H30</f>
        <v>1.1606819006166121E-2</v>
      </c>
      <c r="I30">
        <f>[2]Capacity_HH2!I30</f>
        <v>2.4516959639380742</v>
      </c>
      <c r="J30">
        <f>[2]Capacity_HH2!J30</f>
        <v>16.742663733185079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9.5039227785613765</v>
      </c>
      <c r="H34">
        <f>[2]Capacity_HH2!H34</f>
        <v>9.5039227785613765</v>
      </c>
      <c r="I34">
        <f>[2]Capacity_HH2!I34</f>
        <v>9.5039227785613765</v>
      </c>
      <c r="J34">
        <f>[2]Capacity_HH2!J34</f>
        <v>651.18920934406401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62.326159026666772</v>
      </c>
      <c r="G38">
        <f>[2]Capacity_HH2!G38</f>
        <v>62.326159026666772</v>
      </c>
      <c r="H38">
        <f>[2]Capacity_HH2!H38</f>
        <v>219.03337044861729</v>
      </c>
      <c r="I38">
        <f>[2]Capacity_HH2!I38</f>
        <v>219.03337044861729</v>
      </c>
      <c r="J38">
        <f>[2]Capacity_HH2!J38</f>
        <v>156.70721142195049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270.96991090939662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0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49" zoomScale="70" zoomScaleNormal="70" workbookViewId="0">
      <selection activeCell="K66" sqref="K66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[10]Output!A1</f>
        <v>0</v>
      </c>
      <c r="B1" s="2" t="str">
        <f>[10]Output!B1</f>
        <v>tech</v>
      </c>
      <c r="C1" s="2" t="str">
        <f>[10]Output!C1</f>
        <v>output_comm</v>
      </c>
      <c r="D1" s="2" t="str">
        <f>[10]Output!D1</f>
        <v>2010</v>
      </c>
      <c r="E1" s="2" t="str">
        <f>[10]Output!E1</f>
        <v>2015</v>
      </c>
      <c r="F1" s="2" t="str">
        <f>[10]Output!F1</f>
        <v>2020</v>
      </c>
      <c r="G1" s="2" t="str">
        <f>[10]Output!G1</f>
        <v>2025</v>
      </c>
      <c r="H1" s="2" t="str">
        <f>[10]Output!H1</f>
        <v>2030</v>
      </c>
      <c r="I1" s="2" t="str">
        <f>[10]Output!I1</f>
        <v>2035</v>
      </c>
      <c r="J1" s="2" t="str">
        <f>[10]Output!J1</f>
        <v>2040</v>
      </c>
      <c r="K1" s="2" t="str">
        <f>[10]Output!K1</f>
        <v>2045</v>
      </c>
      <c r="L1" s="2" t="str">
        <f>[10]Output!L1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[10]Output!A2</f>
        <v>0</v>
      </c>
      <c r="B2" s="2" t="str">
        <f>[10]Output!B2</f>
        <v>UPS_BIO_REF_GEN1_ETHAMIDE_EXS</v>
      </c>
      <c r="C2" s="2" t="str">
        <f>[10]Output!C2</f>
        <v>RNW_BIO_ETH</v>
      </c>
      <c r="D2" s="38">
        <f>[10]Output!D2</f>
        <v>0</v>
      </c>
      <c r="E2" s="38">
        <f>[10]Output!E2</f>
        <v>56.351811897002818</v>
      </c>
      <c r="F2" s="38">
        <f>[10]Output!F2</f>
        <v>1347.2986710183491</v>
      </c>
      <c r="G2" s="38">
        <f>[10]Output!G2</f>
        <v>0</v>
      </c>
      <c r="H2" s="38">
        <f>[10]Output!H2</f>
        <v>0</v>
      </c>
      <c r="I2" s="38">
        <f>[10]Output!I2</f>
        <v>0</v>
      </c>
      <c r="J2" s="38">
        <f>[10]Output!J2</f>
        <v>0</v>
      </c>
      <c r="K2" s="38">
        <f>[10]Output!K2</f>
        <v>0</v>
      </c>
      <c r="L2" s="38">
        <f>[10]Output!L2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2.1695447580346086</v>
      </c>
      <c r="R2" s="3">
        <f t="shared" si="3"/>
        <v>51.870998834206439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[10]Output!A3</f>
        <v>1</v>
      </c>
      <c r="B3" s="2" t="str">
        <f>[10]Output!B3</f>
        <v>UPS_BIO_REF_GEN1_ETHSUG_EXS</v>
      </c>
      <c r="C3" s="2" t="str">
        <f>[10]Output!C3</f>
        <v>RNW_BIO_ETH</v>
      </c>
      <c r="D3" s="38">
        <f>[10]Output!D3</f>
        <v>0</v>
      </c>
      <c r="E3" s="38">
        <f>[10]Output!E3</f>
        <v>0</v>
      </c>
      <c r="F3" s="38">
        <f>[10]Output!F3</f>
        <v>1229.2878024527411</v>
      </c>
      <c r="G3" s="38">
        <f>[10]Output!G3</f>
        <v>0</v>
      </c>
      <c r="H3" s="38">
        <f>[10]Output!H3</f>
        <v>0</v>
      </c>
      <c r="I3" s="38">
        <f>[10]Output!I3</f>
        <v>0</v>
      </c>
      <c r="J3" s="38">
        <f>[10]Output!J3</f>
        <v>0</v>
      </c>
      <c r="K3" s="38">
        <f>[10]Output!K3</f>
        <v>0</v>
      </c>
      <c r="L3" s="38">
        <f>[10]Output!L3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33.190770666224012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[10]Output!A4</f>
        <v>2</v>
      </c>
      <c r="B4" s="2" t="str">
        <f>[10]Output!B4</f>
        <v>UPS_BIO_REF_GEN1_ETBE_EXS</v>
      </c>
      <c r="C4" s="2" t="str">
        <f>[10]Output!C4</f>
        <v>RNW_BIO_ETBE</v>
      </c>
      <c r="D4" s="38">
        <f>[10]Output!D4</f>
        <v>6544.0247629663363</v>
      </c>
      <c r="E4" s="38">
        <f>[10]Output!E4</f>
        <v>5842.1376630805016</v>
      </c>
      <c r="F4" s="38">
        <f>[10]Output!F4</f>
        <v>5209.4783995691032</v>
      </c>
      <c r="G4" s="38">
        <f>[10]Output!G4</f>
        <v>6018.3270894688148</v>
      </c>
      <c r="H4" s="38">
        <f>[10]Output!H4</f>
        <v>4965.1976494210094</v>
      </c>
      <c r="I4" s="38">
        <f>[10]Output!I4</f>
        <v>3927.8581625491001</v>
      </c>
      <c r="J4" s="38">
        <f>[10]Output!J4</f>
        <v>3419.606983052965</v>
      </c>
      <c r="K4" s="38">
        <f>[10]Output!K4</f>
        <v>3927.8279623529811</v>
      </c>
      <c r="L4" s="38">
        <f>[10]Output!L4</f>
        <v>4089.1949438166089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176.68866860009109</v>
      </c>
      <c r="Q4" s="3">
        <f t="shared" si="5"/>
        <v>157.73771690317355</v>
      </c>
      <c r="R4" s="3">
        <f t="shared" si="5"/>
        <v>140.65591678836577</v>
      </c>
      <c r="S4" s="3">
        <f t="shared" si="5"/>
        <v>162.49483141565801</v>
      </c>
      <c r="T4" s="3">
        <f t="shared" si="5"/>
        <v>134.06033653436725</v>
      </c>
      <c r="U4" s="3">
        <f t="shared" si="5"/>
        <v>106.0521703888257</v>
      </c>
      <c r="V4" s="3">
        <f t="shared" si="5"/>
        <v>92.329388542430053</v>
      </c>
      <c r="W4" s="3">
        <f t="shared" si="5"/>
        <v>106.05135498353049</v>
      </c>
      <c r="X4" s="3">
        <f t="shared" si="5"/>
        <v>110.40826348304844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2.1695447580346086</v>
      </c>
      <c r="AD4" s="3">
        <f t="shared" si="7"/>
        <v>85.061769500430444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[10]Output!A5</f>
        <v>0</v>
      </c>
      <c r="B5" s="2">
        <f>[10]Output!B5</f>
        <v>0</v>
      </c>
      <c r="C5" s="2">
        <f>[10]Output!C5</f>
        <v>0</v>
      </c>
      <c r="D5" s="38">
        <f>[10]Output!D5</f>
        <v>0</v>
      </c>
      <c r="E5" s="38">
        <f>[10]Output!E5</f>
        <v>0</v>
      </c>
      <c r="F5" s="38">
        <f>[10]Output!F5</f>
        <v>0</v>
      </c>
      <c r="G5" s="38">
        <f>[10]Output!G5</f>
        <v>0</v>
      </c>
      <c r="H5" s="38">
        <f>[10]Output!H5</f>
        <v>0</v>
      </c>
      <c r="I5" s="38">
        <f>[10]Output!I5</f>
        <v>0</v>
      </c>
      <c r="J5" s="38">
        <f>[10]Output!J5</f>
        <v>0</v>
      </c>
      <c r="K5" s="38">
        <f>[10]Output!K5</f>
        <v>0</v>
      </c>
      <c r="L5" s="38">
        <f>[10]Output!L5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5" t="s">
        <v>224</v>
      </c>
      <c r="AA5" s="2" t="s">
        <v>137</v>
      </c>
      <c r="AB5" s="3">
        <f>SUMIF($O:$O,"*ETBE*",P:P)</f>
        <v>176.68866860009109</v>
      </c>
      <c r="AC5" s="3">
        <f t="shared" ref="AC5:AJ5" si="9">SUMIF($O:$O,"*ETBE*",Q:Q)</f>
        <v>157.73771690317355</v>
      </c>
      <c r="AD5" s="3">
        <f t="shared" si="9"/>
        <v>140.65591678836577</v>
      </c>
      <c r="AE5" s="3">
        <f t="shared" si="9"/>
        <v>162.49483141565801</v>
      </c>
      <c r="AF5" s="3">
        <f t="shared" si="9"/>
        <v>134.06033653436725</v>
      </c>
      <c r="AG5" s="3">
        <f t="shared" si="9"/>
        <v>106.0521703888257</v>
      </c>
      <c r="AH5" s="3">
        <f t="shared" si="9"/>
        <v>92.329388542430053</v>
      </c>
      <c r="AI5" s="3">
        <f t="shared" si="9"/>
        <v>106.05135498353049</v>
      </c>
      <c r="AJ5" s="3">
        <f t="shared" si="9"/>
        <v>110.40826348304844</v>
      </c>
    </row>
    <row r="6" spans="1:36">
      <c r="A6" s="2">
        <f>[10]Output!A6</f>
        <v>0</v>
      </c>
      <c r="B6" s="2">
        <f>[10]Output!B6</f>
        <v>0</v>
      </c>
      <c r="C6" s="2">
        <f>[10]Output!C6</f>
        <v>0</v>
      </c>
      <c r="D6" s="38">
        <f>[10]Output!D6</f>
        <v>0</v>
      </c>
      <c r="E6" s="38">
        <f>[10]Output!E6</f>
        <v>0</v>
      </c>
      <c r="F6" s="38">
        <f>[10]Output!F6</f>
        <v>0</v>
      </c>
      <c r="G6" s="38">
        <f>[10]Output!G6</f>
        <v>0</v>
      </c>
      <c r="H6" s="38">
        <f>[10]Output!H6</f>
        <v>0</v>
      </c>
      <c r="I6" s="38">
        <f>[10]Output!I6</f>
        <v>0</v>
      </c>
      <c r="J6" s="38">
        <f>[10]Output!J6</f>
        <v>0</v>
      </c>
      <c r="K6" s="38">
        <f>[10]Output!K6</f>
        <v>0</v>
      </c>
      <c r="L6" s="38">
        <f>[10]Output!L6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[10]Output!A7</f>
        <v>0</v>
      </c>
      <c r="B7" s="2">
        <f>[10]Output!B7</f>
        <v>0</v>
      </c>
      <c r="C7" s="2">
        <f>[10]Output!C7</f>
        <v>0</v>
      </c>
      <c r="D7" s="38">
        <f>[10]Output!D7</f>
        <v>0</v>
      </c>
      <c r="E7" s="38">
        <f>[10]Output!E7</f>
        <v>0</v>
      </c>
      <c r="F7" s="38">
        <f>[10]Output!F7</f>
        <v>0</v>
      </c>
      <c r="G7" s="38">
        <f>[10]Output!G7</f>
        <v>0</v>
      </c>
      <c r="H7" s="38">
        <f>[10]Output!H7</f>
        <v>0</v>
      </c>
      <c r="I7" s="38">
        <f>[10]Output!I7</f>
        <v>0</v>
      </c>
      <c r="J7" s="38">
        <f>[10]Output!J7</f>
        <v>0</v>
      </c>
      <c r="K7" s="38">
        <f>[10]Output!K7</f>
        <v>0</v>
      </c>
      <c r="L7" s="38">
        <f>[10]Output!L7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[10]Output!A8</f>
        <v>0</v>
      </c>
      <c r="B8" s="2">
        <f>[10]Output!B8</f>
        <v>0</v>
      </c>
      <c r="C8" s="2">
        <f>[10]Output!C8</f>
        <v>0</v>
      </c>
      <c r="D8" s="38">
        <f>[10]Output!D8</f>
        <v>0</v>
      </c>
      <c r="E8" s="38">
        <f>[10]Output!E8</f>
        <v>0</v>
      </c>
      <c r="F8" s="38">
        <f>[10]Output!F8</f>
        <v>0</v>
      </c>
      <c r="G8" s="38">
        <f>[10]Output!G8</f>
        <v>0</v>
      </c>
      <c r="H8" s="38">
        <f>[10]Output!H8</f>
        <v>0</v>
      </c>
      <c r="I8" s="38">
        <f>[10]Output!I8</f>
        <v>0</v>
      </c>
      <c r="J8" s="38">
        <f>[10]Output!J8</f>
        <v>0</v>
      </c>
      <c r="K8" s="38">
        <f>[10]Output!K8</f>
        <v>0</v>
      </c>
      <c r="L8" s="38">
        <f>[10]Output!L8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[10]Output!A9</f>
        <v>0</v>
      </c>
      <c r="B9" s="2">
        <f>[10]Output!B9</f>
        <v>0</v>
      </c>
      <c r="C9" s="2">
        <f>[10]Output!C9</f>
        <v>0</v>
      </c>
      <c r="D9" s="38">
        <f>[10]Output!D9</f>
        <v>0</v>
      </c>
      <c r="E9" s="38">
        <f>[10]Output!E9</f>
        <v>0</v>
      </c>
      <c r="F9" s="38">
        <f>[10]Output!F9</f>
        <v>0</v>
      </c>
      <c r="G9" s="38">
        <f>[10]Output!G9</f>
        <v>0</v>
      </c>
      <c r="H9" s="38">
        <f>[10]Output!H9</f>
        <v>0</v>
      </c>
      <c r="I9" s="38">
        <f>[10]Output!I9</f>
        <v>0</v>
      </c>
      <c r="J9" s="38">
        <f>[10]Output!J9</f>
        <v>0</v>
      </c>
      <c r="K9" s="38">
        <f>[10]Output!K9</f>
        <v>0</v>
      </c>
      <c r="L9" s="38">
        <f>[10]Output!L9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[10]Output!A10</f>
        <v>0</v>
      </c>
      <c r="B10" s="2">
        <f>[10]Output!B10</f>
        <v>0</v>
      </c>
      <c r="C10" s="2">
        <f>[10]Output!C10</f>
        <v>0</v>
      </c>
      <c r="D10" s="38">
        <f>[10]Output!D10</f>
        <v>0</v>
      </c>
      <c r="E10" s="38">
        <f>[10]Output!E10</f>
        <v>0</v>
      </c>
      <c r="F10" s="38">
        <f>[10]Output!F10</f>
        <v>0</v>
      </c>
      <c r="G10" s="38">
        <f>[10]Output!G10</f>
        <v>0</v>
      </c>
      <c r="H10" s="38">
        <f>[10]Output!H10</f>
        <v>0</v>
      </c>
      <c r="I10" s="38">
        <f>[10]Output!I10</f>
        <v>0</v>
      </c>
      <c r="J10" s="38">
        <f>[10]Output!J10</f>
        <v>0</v>
      </c>
      <c r="K10" s="38">
        <f>[10]Output!K10</f>
        <v>0</v>
      </c>
      <c r="L10" s="38">
        <f>[10]Output!L10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[10]Output!A11</f>
        <v>0</v>
      </c>
      <c r="B11" s="2">
        <f>[10]Output!B11</f>
        <v>0</v>
      </c>
      <c r="C11" s="2">
        <f>[10]Output!C11</f>
        <v>0</v>
      </c>
      <c r="D11" s="38">
        <f>[10]Output!D11</f>
        <v>0</v>
      </c>
      <c r="E11" s="38">
        <f>[10]Output!E11</f>
        <v>0</v>
      </c>
      <c r="F11" s="38">
        <f>[10]Output!F11</f>
        <v>0</v>
      </c>
      <c r="G11" s="38">
        <f>[10]Output!G11</f>
        <v>0</v>
      </c>
      <c r="H11" s="38">
        <f>[10]Output!H11</f>
        <v>0</v>
      </c>
      <c r="I11" s="38">
        <f>[10]Output!I11</f>
        <v>0</v>
      </c>
      <c r="J11" s="38">
        <f>[10]Output!J11</f>
        <v>0</v>
      </c>
      <c r="K11" s="38">
        <f>[10]Output!K11</f>
        <v>0</v>
      </c>
      <c r="L11" s="38">
        <f>[10]Output!L11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[10]Output!A12</f>
        <v>0</v>
      </c>
      <c r="B12" s="2">
        <f>[10]Output!B12</f>
        <v>0</v>
      </c>
      <c r="C12" s="2">
        <f>[10]Output!C12</f>
        <v>0</v>
      </c>
      <c r="D12" s="38">
        <f>[10]Output!D12</f>
        <v>0</v>
      </c>
      <c r="E12" s="38">
        <f>[10]Output!E12</f>
        <v>0</v>
      </c>
      <c r="F12" s="38">
        <f>[10]Output!F12</f>
        <v>0</v>
      </c>
      <c r="G12" s="38">
        <f>[10]Output!G12</f>
        <v>0</v>
      </c>
      <c r="H12" s="38">
        <f>[10]Output!H12</f>
        <v>0</v>
      </c>
      <c r="I12" s="38">
        <f>[10]Output!I12</f>
        <v>0</v>
      </c>
      <c r="J12" s="38">
        <f>[10]Output!J12</f>
        <v>0</v>
      </c>
      <c r="K12" s="38">
        <f>[10]Output!K12</f>
        <v>0</v>
      </c>
      <c r="L12" s="38">
        <f>[10]Output!L12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[10]Output!A13</f>
        <v>0</v>
      </c>
      <c r="B13" s="2">
        <f>[10]Output!B13</f>
        <v>0</v>
      </c>
      <c r="C13" s="2">
        <f>[10]Output!C13</f>
        <v>0</v>
      </c>
      <c r="D13" s="38">
        <f>[10]Output!D13</f>
        <v>0</v>
      </c>
      <c r="E13" s="38">
        <f>[10]Output!E13</f>
        <v>0</v>
      </c>
      <c r="F13" s="38">
        <f>[10]Output!F13</f>
        <v>0</v>
      </c>
      <c r="G13" s="38">
        <f>[10]Output!G13</f>
        <v>0</v>
      </c>
      <c r="H13" s="38">
        <f>[10]Output!H13</f>
        <v>0</v>
      </c>
      <c r="I13" s="38">
        <f>[10]Output!I13</f>
        <v>0</v>
      </c>
      <c r="J13" s="38">
        <f>[10]Output!J13</f>
        <v>0</v>
      </c>
      <c r="K13" s="38">
        <f>[10]Output!K13</f>
        <v>0</v>
      </c>
      <c r="L13" s="38">
        <f>[10]Output!L13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[10]Output!A14</f>
        <v>0</v>
      </c>
      <c r="B14" s="2">
        <f>[10]Output!B14</f>
        <v>0</v>
      </c>
      <c r="C14" s="2">
        <f>[10]Output!C14</f>
        <v>0</v>
      </c>
      <c r="D14" s="38">
        <f>[10]Output!D14</f>
        <v>0</v>
      </c>
      <c r="E14" s="38">
        <f>[10]Output!E14</f>
        <v>0</v>
      </c>
      <c r="F14" s="38">
        <f>[10]Output!F14</f>
        <v>0</v>
      </c>
      <c r="G14" s="38">
        <f>[10]Output!G14</f>
        <v>0</v>
      </c>
      <c r="H14" s="38">
        <f>[10]Output!H14</f>
        <v>0</v>
      </c>
      <c r="I14" s="38">
        <f>[10]Output!I14</f>
        <v>0</v>
      </c>
      <c r="J14" s="38">
        <f>[10]Output!J14</f>
        <v>0</v>
      </c>
      <c r="K14" s="38">
        <f>[10]Output!K14</f>
        <v>0</v>
      </c>
      <c r="L14" s="38">
        <f>[10]Output!L14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[10]Output!A15</f>
        <v>0</v>
      </c>
      <c r="B15" s="2">
        <f>[10]Output!B15</f>
        <v>0</v>
      </c>
      <c r="C15" s="2">
        <f>[10]Output!C15</f>
        <v>0</v>
      </c>
      <c r="D15" s="38">
        <f>[10]Output!D15</f>
        <v>0</v>
      </c>
      <c r="E15" s="38">
        <f>[10]Output!E15</f>
        <v>0</v>
      </c>
      <c r="F15" s="38">
        <f>[10]Output!F15</f>
        <v>0</v>
      </c>
      <c r="G15" s="38">
        <f>[10]Output!G15</f>
        <v>0</v>
      </c>
      <c r="H15" s="38">
        <f>[10]Output!H15</f>
        <v>0</v>
      </c>
      <c r="I15" s="38">
        <f>[10]Output!I15</f>
        <v>0</v>
      </c>
      <c r="J15" s="38">
        <f>[10]Output!J15</f>
        <v>0</v>
      </c>
      <c r="K15" s="38">
        <f>[10]Output!K15</f>
        <v>0</v>
      </c>
      <c r="L15" s="38">
        <f>[10]Output!L15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[11]Input!A1</f>
        <v>0</v>
      </c>
      <c r="B17" s="2" t="str">
        <f>[11]Input!B1</f>
        <v>tech</v>
      </c>
      <c r="C17" s="2" t="str">
        <f>[11]Input!C1</f>
        <v>input_comm</v>
      </c>
      <c r="D17" s="2" t="str">
        <f>[11]Input!D1</f>
        <v>2010</v>
      </c>
      <c r="E17" s="2" t="str">
        <f>[11]Input!E1</f>
        <v>2015</v>
      </c>
      <c r="F17" s="2" t="str">
        <f>[11]Input!F1</f>
        <v>2020</v>
      </c>
      <c r="G17" s="2" t="str">
        <f>[11]Input!G1</f>
        <v>2025</v>
      </c>
      <c r="H17" s="2" t="str">
        <f>[11]Input!H1</f>
        <v>2030</v>
      </c>
      <c r="I17" s="2" t="str">
        <f>[11]Input!I1</f>
        <v>2035</v>
      </c>
      <c r="J17" s="2" t="str">
        <f>[11]Input!J1</f>
        <v>2040</v>
      </c>
      <c r="K17" s="2" t="str">
        <f>[11]Input!K1</f>
        <v>2045</v>
      </c>
      <c r="L17" s="2" t="str">
        <f>[11]Input!L1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[11]Input!A2</f>
        <v>0</v>
      </c>
      <c r="B18" s="2" t="str">
        <f>[11]Input!B2</f>
        <v>UPS_BIO_BLD_STC</v>
      </c>
      <c r="C18" s="2" t="str">
        <f>[11]Input!C2</f>
        <v>RNW_POT_BIO_CRP_STC</v>
      </c>
      <c r="D18" s="50">
        <f>[11]Input!D2</f>
        <v>0</v>
      </c>
      <c r="E18" s="50">
        <f>[11]Input!E2</f>
        <v>2.7834896105056219</v>
      </c>
      <c r="F18" s="50">
        <f>[11]Input!F2</f>
        <v>66.549623282424861</v>
      </c>
      <c r="G18" s="50">
        <f>[11]Input!G2</f>
        <v>0</v>
      </c>
      <c r="H18" s="50">
        <f>[11]Input!H2</f>
        <v>0</v>
      </c>
      <c r="I18" s="50">
        <f>[11]Input!I2</f>
        <v>0</v>
      </c>
      <c r="J18" s="50">
        <f>[11]Input!J2</f>
        <v>0</v>
      </c>
      <c r="K18" s="50">
        <f>[11]Input!K2</f>
        <v>0</v>
      </c>
      <c r="L18" s="50">
        <f>[11]Input!L2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2.7834896105056219</v>
      </c>
      <c r="R18" s="3">
        <f t="shared" si="13"/>
        <v>66.549623282424861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[11]Input!A3</f>
        <v>0</v>
      </c>
      <c r="B19" s="2">
        <f>[11]Input!B3</f>
        <v>0</v>
      </c>
      <c r="C19" s="2">
        <f>[11]Input!C3</f>
        <v>0</v>
      </c>
      <c r="D19" s="50">
        <f>[11]Input!D3</f>
        <v>0</v>
      </c>
      <c r="E19" s="50">
        <f>[11]Input!E3</f>
        <v>0</v>
      </c>
      <c r="F19" s="50">
        <f>[11]Input!F3</f>
        <v>0</v>
      </c>
      <c r="G19" s="50">
        <f>[11]Input!G3</f>
        <v>0</v>
      </c>
      <c r="H19" s="50">
        <f>[11]Input!H3</f>
        <v>0</v>
      </c>
      <c r="I19" s="50">
        <f>[11]Input!I3</f>
        <v>0</v>
      </c>
      <c r="J19" s="50">
        <f>[11]Input!J3</f>
        <v>0</v>
      </c>
      <c r="K19" s="50">
        <f>[11]Input!K3</f>
        <v>0</v>
      </c>
      <c r="L19" s="50">
        <f>[11]Input!L3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[11]Input!A4</f>
        <v>0</v>
      </c>
      <c r="B20" s="2">
        <f>[11]Input!B4</f>
        <v>0</v>
      </c>
      <c r="C20" s="2">
        <f>[11]Input!C4</f>
        <v>0</v>
      </c>
      <c r="D20" s="50">
        <f>[11]Input!D4</f>
        <v>0</v>
      </c>
      <c r="E20" s="50">
        <f>[11]Input!E4</f>
        <v>0</v>
      </c>
      <c r="F20" s="50">
        <f>[11]Input!F4</f>
        <v>0</v>
      </c>
      <c r="G20" s="50">
        <f>[11]Input!G4</f>
        <v>0</v>
      </c>
      <c r="H20" s="50">
        <f>[11]Input!H4</f>
        <v>0</v>
      </c>
      <c r="I20" s="50">
        <f>[11]Input!I4</f>
        <v>0</v>
      </c>
      <c r="J20" s="50">
        <f>[11]Input!J4</f>
        <v>0</v>
      </c>
      <c r="K20" s="50">
        <f>[11]Input!K4</f>
        <v>0</v>
      </c>
      <c r="L20" s="50">
        <f>[11]Input!L4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[11]Input!A5</f>
        <v>0</v>
      </c>
      <c r="B21" s="2">
        <f>[11]Input!B5</f>
        <v>0</v>
      </c>
      <c r="C21" s="2">
        <f>[11]Input!C5</f>
        <v>0</v>
      </c>
      <c r="D21" s="50">
        <f>[11]Input!D5</f>
        <v>0</v>
      </c>
      <c r="E21" s="50">
        <f>[11]Input!E5</f>
        <v>0</v>
      </c>
      <c r="F21" s="50">
        <f>[11]Input!F5</f>
        <v>0</v>
      </c>
      <c r="G21" s="50">
        <f>[11]Input!G5</f>
        <v>0</v>
      </c>
      <c r="H21" s="50">
        <f>[11]Input!H5</f>
        <v>0</v>
      </c>
      <c r="I21" s="50">
        <f>[11]Input!I5</f>
        <v>0</v>
      </c>
      <c r="J21" s="50">
        <f>[11]Input!J5</f>
        <v>0</v>
      </c>
      <c r="K21" s="50">
        <f>[11]Input!K5</f>
        <v>0</v>
      </c>
      <c r="L21" s="50">
        <f>[11]Input!L5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[11]Input!A6</f>
        <v>0</v>
      </c>
      <c r="B22" s="2">
        <f>[11]Input!B6</f>
        <v>0</v>
      </c>
      <c r="C22" s="2">
        <f>[11]Input!C6</f>
        <v>0</v>
      </c>
      <c r="D22" s="50">
        <f>[11]Input!D6</f>
        <v>0</v>
      </c>
      <c r="E22" s="50">
        <f>[11]Input!E6</f>
        <v>0</v>
      </c>
      <c r="F22" s="50">
        <f>[11]Input!F6</f>
        <v>0</v>
      </c>
      <c r="G22" s="50">
        <f>[11]Input!G6</f>
        <v>0</v>
      </c>
      <c r="H22" s="50">
        <f>[11]Input!H6</f>
        <v>0</v>
      </c>
      <c r="I22" s="50">
        <f>[11]Input!I6</f>
        <v>0</v>
      </c>
      <c r="J22" s="50">
        <f>[11]Input!J6</f>
        <v>0</v>
      </c>
      <c r="K22" s="50">
        <f>[11]Input!K6</f>
        <v>0</v>
      </c>
      <c r="L22" s="50">
        <f>[11]Input!L6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[11]Input!A7</f>
        <v>0</v>
      </c>
      <c r="B23" s="2">
        <f>[11]Input!B7</f>
        <v>0</v>
      </c>
      <c r="C23" s="2">
        <f>[11]Input!C7</f>
        <v>0</v>
      </c>
      <c r="D23" s="50">
        <f>[11]Input!D7</f>
        <v>0</v>
      </c>
      <c r="E23" s="50">
        <f>[11]Input!E7</f>
        <v>0</v>
      </c>
      <c r="F23" s="50">
        <f>[11]Input!F7</f>
        <v>0</v>
      </c>
      <c r="G23" s="50">
        <f>[11]Input!G7</f>
        <v>0</v>
      </c>
      <c r="H23" s="50">
        <f>[11]Input!H7</f>
        <v>0</v>
      </c>
      <c r="I23" s="50">
        <f>[11]Input!I7</f>
        <v>0</v>
      </c>
      <c r="J23" s="50">
        <f>[11]Input!J7</f>
        <v>0</v>
      </c>
      <c r="K23" s="50">
        <f>[11]Input!K7</f>
        <v>0</v>
      </c>
      <c r="L23" s="50">
        <f>[11]Input!L7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[11]Input!A8</f>
        <v>0</v>
      </c>
      <c r="B24" s="2">
        <f>[11]Input!B8</f>
        <v>0</v>
      </c>
      <c r="C24" s="50">
        <f>[11]Input!C8</f>
        <v>0</v>
      </c>
      <c r="D24" s="50">
        <f>[11]Input!D8</f>
        <v>0</v>
      </c>
      <c r="E24" s="50">
        <f>[11]Input!E8</f>
        <v>0</v>
      </c>
      <c r="F24" s="50">
        <f>[11]Input!F8</f>
        <v>0</v>
      </c>
      <c r="G24" s="50">
        <f>[11]Input!G8</f>
        <v>0</v>
      </c>
      <c r="H24" s="50">
        <f>[11]Input!H8</f>
        <v>0</v>
      </c>
      <c r="I24" s="50">
        <f>[11]Input!I8</f>
        <v>0</v>
      </c>
      <c r="J24" s="50">
        <f>[11]Input!J8</f>
        <v>0</v>
      </c>
      <c r="K24" s="50">
        <f>[11]Input!K8</f>
        <v>0</v>
      </c>
      <c r="L24" s="50">
        <f>[11]Input!L8</f>
        <v>0</v>
      </c>
    </row>
    <row r="25" spans="1:25">
      <c r="A25" s="2">
        <f>[11]Input!A9</f>
        <v>0</v>
      </c>
      <c r="B25" s="2">
        <f>[11]Input!B9</f>
        <v>0</v>
      </c>
      <c r="C25" s="50">
        <f>[11]Input!C9</f>
        <v>0</v>
      </c>
      <c r="D25" s="50">
        <f>[11]Input!D9</f>
        <v>0</v>
      </c>
      <c r="E25" s="50">
        <f>[11]Input!E9</f>
        <v>0</v>
      </c>
      <c r="F25" s="50">
        <f>[11]Input!F9</f>
        <v>0</v>
      </c>
      <c r="G25" s="50">
        <f>[11]Input!G9</f>
        <v>0</v>
      </c>
      <c r="H25" s="50">
        <f>[11]Input!H9</f>
        <v>0</v>
      </c>
      <c r="I25" s="50">
        <f>[11]Input!I9</f>
        <v>0</v>
      </c>
      <c r="J25" s="50">
        <f>[11]Input!J9</f>
        <v>0</v>
      </c>
      <c r="K25" s="50">
        <f>[11]Input!K9</f>
        <v>0</v>
      </c>
      <c r="L25" s="50">
        <f>[11]Input!L9</f>
        <v>0</v>
      </c>
    </row>
    <row r="26" spans="1:25">
      <c r="A26" s="2">
        <f>[11]Input!A10</f>
        <v>0</v>
      </c>
      <c r="B26" s="2">
        <f>[11]Input!B10</f>
        <v>0</v>
      </c>
      <c r="C26" s="50">
        <f>[11]Input!C10</f>
        <v>0</v>
      </c>
      <c r="D26" s="50">
        <f>[11]Input!D10</f>
        <v>0</v>
      </c>
      <c r="E26" s="50">
        <f>[11]Input!E10</f>
        <v>0</v>
      </c>
      <c r="F26" s="50">
        <f>[11]Input!F10</f>
        <v>0</v>
      </c>
      <c r="G26" s="50">
        <f>[11]Input!G10</f>
        <v>0</v>
      </c>
      <c r="H26" s="50">
        <f>[11]Input!H10</f>
        <v>0</v>
      </c>
      <c r="I26" s="50">
        <f>[11]Input!I10</f>
        <v>0</v>
      </c>
      <c r="J26" s="50">
        <f>[11]Input!J10</f>
        <v>0</v>
      </c>
      <c r="K26" s="50">
        <f>[11]Input!K10</f>
        <v>0</v>
      </c>
      <c r="L26" s="50">
        <f>[11]Input!L10</f>
        <v>0</v>
      </c>
    </row>
    <row r="27" spans="1:25">
      <c r="A27" s="2">
        <f>[11]Input!A11</f>
        <v>0</v>
      </c>
      <c r="B27" s="2">
        <f>[11]Input!B11</f>
        <v>0</v>
      </c>
      <c r="C27" s="50">
        <f>[11]Input!C11</f>
        <v>0</v>
      </c>
      <c r="D27" s="50">
        <f>[11]Input!D11</f>
        <v>0</v>
      </c>
      <c r="E27" s="50">
        <f>[11]Input!E11</f>
        <v>0</v>
      </c>
      <c r="F27" s="50">
        <f>[11]Input!F11</f>
        <v>0</v>
      </c>
      <c r="G27" s="50">
        <f>[11]Input!G11</f>
        <v>0</v>
      </c>
      <c r="H27" s="50">
        <f>[11]Input!H11</f>
        <v>0</v>
      </c>
      <c r="I27" s="50">
        <f>[11]Input!I11</f>
        <v>0</v>
      </c>
      <c r="J27" s="50">
        <f>[11]Input!J11</f>
        <v>0</v>
      </c>
      <c r="K27" s="50">
        <f>[11]Input!K11</f>
        <v>0</v>
      </c>
      <c r="L27" s="50">
        <f>[11]Input!L11</f>
        <v>0</v>
      </c>
    </row>
    <row r="28" spans="1:25">
      <c r="A28" s="2">
        <f>[11]Input!A12</f>
        <v>0</v>
      </c>
      <c r="B28" s="2">
        <f>[11]Input!B12</f>
        <v>0</v>
      </c>
      <c r="C28" s="50">
        <f>[11]Input!C12</f>
        <v>0</v>
      </c>
      <c r="D28" s="50">
        <f>[11]Input!D12</f>
        <v>0</v>
      </c>
      <c r="E28" s="50">
        <f>[11]Input!E12</f>
        <v>0</v>
      </c>
      <c r="F28" s="50">
        <f>[11]Input!F12</f>
        <v>0</v>
      </c>
      <c r="G28" s="50">
        <f>[11]Input!G12</f>
        <v>0</v>
      </c>
      <c r="H28" s="50">
        <f>[11]Input!H12</f>
        <v>0</v>
      </c>
      <c r="I28" s="50">
        <f>[11]Input!I12</f>
        <v>0</v>
      </c>
      <c r="J28" s="50">
        <f>[11]Input!J12</f>
        <v>0</v>
      </c>
      <c r="K28" s="50">
        <f>[11]Input!K12</f>
        <v>0</v>
      </c>
      <c r="L28" s="50">
        <f>[11]Input!L12</f>
        <v>0</v>
      </c>
    </row>
    <row r="29" spans="1:25">
      <c r="A29" s="2">
        <f>[11]Input!A13</f>
        <v>0</v>
      </c>
      <c r="B29" s="2">
        <f>[11]Input!B13</f>
        <v>0</v>
      </c>
      <c r="C29" s="50">
        <f>[11]Input!C13</f>
        <v>0</v>
      </c>
      <c r="D29" s="50">
        <f>[11]Input!D13</f>
        <v>0</v>
      </c>
      <c r="E29" s="50">
        <f>[11]Input!E13</f>
        <v>0</v>
      </c>
      <c r="F29" s="50">
        <f>[11]Input!F13</f>
        <v>0</v>
      </c>
      <c r="G29" s="50">
        <f>[11]Input!G13</f>
        <v>0</v>
      </c>
      <c r="H29" s="50">
        <f>[11]Input!H13</f>
        <v>0</v>
      </c>
      <c r="I29" s="50">
        <f>[11]Input!I13</f>
        <v>0</v>
      </c>
      <c r="J29" s="50">
        <f>[11]Input!J13</f>
        <v>0</v>
      </c>
      <c r="K29" s="50">
        <f>[11]Input!K13</f>
        <v>0</v>
      </c>
      <c r="L29" s="50">
        <f>[11]Input!L13</f>
        <v>0</v>
      </c>
    </row>
    <row r="30" spans="1:25">
      <c r="A30" s="2">
        <f>[11]Input!A14</f>
        <v>0</v>
      </c>
      <c r="B30" s="2">
        <f>[11]Input!B14</f>
        <v>0</v>
      </c>
      <c r="C30" s="50">
        <f>[11]Input!C14</f>
        <v>0</v>
      </c>
      <c r="D30" s="50">
        <f>[11]Input!D14</f>
        <v>0</v>
      </c>
      <c r="E30" s="50">
        <f>[11]Input!E14</f>
        <v>0</v>
      </c>
      <c r="F30" s="50">
        <f>[11]Input!F14</f>
        <v>0</v>
      </c>
      <c r="G30" s="50">
        <f>[11]Input!G14</f>
        <v>0</v>
      </c>
      <c r="H30" s="50">
        <f>[11]Input!H14</f>
        <v>0</v>
      </c>
      <c r="I30" s="50">
        <f>[11]Input!I14</f>
        <v>0</v>
      </c>
      <c r="J30" s="50">
        <f>[11]Input!J14</f>
        <v>0</v>
      </c>
      <c r="K30" s="50">
        <f>[11]Input!K14</f>
        <v>0</v>
      </c>
      <c r="L30" s="50">
        <f>[11]Input!L14</f>
        <v>0</v>
      </c>
    </row>
    <row r="31" spans="1:25">
      <c r="A31" s="2">
        <f>[11]Input!A15</f>
        <v>0</v>
      </c>
      <c r="B31" s="2">
        <f>[11]Input!B15</f>
        <v>0</v>
      </c>
      <c r="C31" s="50">
        <f>[11]Input!C15</f>
        <v>0</v>
      </c>
      <c r="D31" s="50">
        <f>[11]Input!D15</f>
        <v>0</v>
      </c>
      <c r="E31" s="50">
        <f>[11]Input!E15</f>
        <v>0</v>
      </c>
      <c r="F31" s="50">
        <f>[11]Input!F15</f>
        <v>0</v>
      </c>
      <c r="G31" s="50">
        <f>[11]Input!G15</f>
        <v>0</v>
      </c>
      <c r="H31" s="50">
        <f>[11]Input!H15</f>
        <v>0</v>
      </c>
      <c r="I31" s="50">
        <f>[11]Input!I15</f>
        <v>0</v>
      </c>
      <c r="J31" s="50">
        <f>[11]Input!J15</f>
        <v>0</v>
      </c>
      <c r="K31" s="50">
        <f>[11]Input!K15</f>
        <v>0</v>
      </c>
      <c r="L31" s="50">
        <f>[11]Input!L15</f>
        <v>0</v>
      </c>
    </row>
    <row r="32" spans="1:25">
      <c r="A32" s="2">
        <f>[11]Input!A16</f>
        <v>0</v>
      </c>
      <c r="B32" s="2">
        <f>[11]Input!B16</f>
        <v>0</v>
      </c>
      <c r="C32" s="50">
        <f>[11]Input!C16</f>
        <v>0</v>
      </c>
      <c r="D32" s="50">
        <f>[11]Input!D16</f>
        <v>0</v>
      </c>
      <c r="E32" s="50">
        <f>[11]Input!E16</f>
        <v>0</v>
      </c>
      <c r="F32" s="50">
        <f>[11]Input!F16</f>
        <v>0</v>
      </c>
      <c r="G32" s="50">
        <f>[11]Input!G16</f>
        <v>0</v>
      </c>
      <c r="H32" s="50">
        <f>[11]Input!H16</f>
        <v>0</v>
      </c>
      <c r="I32" s="50">
        <f>[11]Input!I16</f>
        <v>0</v>
      </c>
      <c r="J32" s="50">
        <f>[11]Input!J16</f>
        <v>0</v>
      </c>
      <c r="K32" s="50">
        <f>[11]Input!K16</f>
        <v>0</v>
      </c>
      <c r="L32" s="50">
        <f>[11]Input!L16</f>
        <v>0</v>
      </c>
    </row>
    <row r="33" spans="1:12">
      <c r="A33" s="2">
        <f>[11]Input!A17</f>
        <v>0</v>
      </c>
      <c r="B33" s="2">
        <f>[11]Input!B17</f>
        <v>0</v>
      </c>
      <c r="C33" s="50">
        <f>[11]Input!C17</f>
        <v>0</v>
      </c>
      <c r="D33" s="50">
        <f>[11]Input!D17</f>
        <v>0</v>
      </c>
      <c r="E33" s="50">
        <f>[11]Input!E17</f>
        <v>0</v>
      </c>
      <c r="F33" s="50">
        <f>[11]Input!F17</f>
        <v>0</v>
      </c>
      <c r="G33" s="50">
        <f>[11]Input!G17</f>
        <v>0</v>
      </c>
      <c r="H33" s="50">
        <f>[11]Input!H17</f>
        <v>0</v>
      </c>
      <c r="I33" s="50">
        <f>[11]Input!I17</f>
        <v>0</v>
      </c>
      <c r="J33" s="50">
        <f>[11]Input!J17</f>
        <v>0</v>
      </c>
      <c r="K33" s="50">
        <f>[11]Input!K17</f>
        <v>0</v>
      </c>
      <c r="L33" s="50">
        <f>[11]Input!L17</f>
        <v>0</v>
      </c>
    </row>
    <row r="34" spans="1:12">
      <c r="A34" s="2">
        <f>[11]Input!A18</f>
        <v>0</v>
      </c>
      <c r="B34" s="2">
        <f>[11]Input!B18</f>
        <v>0</v>
      </c>
      <c r="C34" s="50">
        <f>[11]Input!C18</f>
        <v>0</v>
      </c>
      <c r="D34" s="50">
        <f>[11]Input!D18</f>
        <v>0</v>
      </c>
      <c r="E34" s="50">
        <f>[11]Input!E18</f>
        <v>0</v>
      </c>
      <c r="F34" s="50">
        <f>[11]Input!F18</f>
        <v>0</v>
      </c>
      <c r="G34" s="50">
        <f>[11]Input!G18</f>
        <v>0</v>
      </c>
      <c r="H34" s="50">
        <f>[11]Input!H18</f>
        <v>0</v>
      </c>
      <c r="I34" s="50">
        <f>[11]Input!I18</f>
        <v>0</v>
      </c>
      <c r="J34" s="50">
        <f>[11]Input!J18</f>
        <v>0</v>
      </c>
      <c r="K34" s="50">
        <f>[11]Input!K18</f>
        <v>0</v>
      </c>
      <c r="L34" s="50">
        <f>[11]Input!L18</f>
        <v>0</v>
      </c>
    </row>
    <row r="35" spans="1:12">
      <c r="A35" s="2">
        <f>[11]Input!A19</f>
        <v>0</v>
      </c>
      <c r="B35" s="2">
        <f>[11]Input!B19</f>
        <v>0</v>
      </c>
      <c r="C35" s="50">
        <f>[11]Input!C19</f>
        <v>0</v>
      </c>
      <c r="D35" s="50">
        <f>[11]Input!D19</f>
        <v>0</v>
      </c>
      <c r="E35" s="50">
        <f>[11]Input!E19</f>
        <v>0</v>
      </c>
      <c r="F35" s="50">
        <f>[11]Input!F19</f>
        <v>0</v>
      </c>
      <c r="G35" s="50">
        <f>[11]Input!G19</f>
        <v>0</v>
      </c>
      <c r="H35" s="50">
        <f>[11]Input!H19</f>
        <v>0</v>
      </c>
      <c r="I35" s="50">
        <f>[11]Input!I19</f>
        <v>0</v>
      </c>
      <c r="J35" s="50">
        <f>[11]Input!J19</f>
        <v>0</v>
      </c>
      <c r="K35" s="50">
        <f>[11]Input!K19</f>
        <v>0</v>
      </c>
      <c r="L35" s="50">
        <f>[11]Input!L19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2024-05-28T14:31:55Z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