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ESCOM\QUINTO SEMESTRE\PROYECTOS\TERCER PARCIAL\"/>
    </mc:Choice>
  </mc:AlternateContent>
  <xr:revisionPtr revIDLastSave="0" documentId="13_ncr:1_{6D9114F9-F4AE-4A1C-B3C0-424B3612DB26}" xr6:coauthVersionLast="38" xr6:coauthVersionMax="38" xr10:uidLastSave="{00000000-0000-0000-0000-000000000000}"/>
  <bookViews>
    <workbookView xWindow="0" yWindow="0" windowWidth="15345" windowHeight="4410" xr2:uid="{60B4A30D-9452-40FF-A1C4-4E74A152A1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B38" i="1"/>
  <c r="C7" i="1"/>
  <c r="C8" i="1" s="1"/>
  <c r="C9" i="1" s="1"/>
  <c r="D7" i="1"/>
  <c r="D8" i="1" s="1"/>
  <c r="D9" i="1" s="1"/>
  <c r="E7" i="1"/>
  <c r="E8" i="1" s="1"/>
  <c r="E9" i="1" s="1"/>
  <c r="B7" i="1"/>
  <c r="B8" i="1" s="1"/>
  <c r="B9" i="1" s="1"/>
  <c r="C28" i="1"/>
  <c r="D28" i="1"/>
  <c r="E28" i="1"/>
  <c r="B28" i="1"/>
  <c r="C16" i="1"/>
  <c r="D16" i="1"/>
  <c r="E16" i="1"/>
  <c r="B16" i="1"/>
  <c r="C15" i="1"/>
  <c r="C17" i="1" s="1"/>
  <c r="E15" i="1"/>
  <c r="D15" i="1"/>
  <c r="B15" i="1"/>
  <c r="B17" i="1" s="1"/>
  <c r="E27" i="1"/>
  <c r="D27" i="1"/>
  <c r="D26" i="1"/>
  <c r="E25" i="1"/>
  <c r="D25" i="1"/>
  <c r="C25" i="1"/>
  <c r="C31" i="1" s="1"/>
  <c r="B25" i="1"/>
  <c r="C26" i="1"/>
  <c r="C29" i="1" s="1"/>
  <c r="E26" i="1"/>
  <c r="B26" i="1"/>
  <c r="C32" i="1" l="1"/>
  <c r="E17" i="1"/>
  <c r="D29" i="1"/>
  <c r="D17" i="1"/>
  <c r="D31" i="1" s="1"/>
  <c r="D32" i="1" s="1"/>
  <c r="B29" i="1"/>
  <c r="B31" i="1" s="1"/>
  <c r="B32" i="1" s="1"/>
  <c r="E29" i="1"/>
  <c r="E31" i="1" l="1"/>
  <c r="E32" i="1" s="1"/>
</calcChain>
</file>

<file path=xl/sharedStrings.xml><?xml version="1.0" encoding="utf-8"?>
<sst xmlns="http://schemas.openxmlformats.org/spreadsheetml/2006/main" count="40" uniqueCount="40">
  <si>
    <t>PRESUPUESTO DE PRODUCCIÓN</t>
  </si>
  <si>
    <t>Q (Cantidad producida)</t>
  </si>
  <si>
    <t>Costo Unitario</t>
  </si>
  <si>
    <t>Inventario materia prima</t>
  </si>
  <si>
    <t>Inventario en proceso</t>
  </si>
  <si>
    <t>Inventario de productos terminados</t>
  </si>
  <si>
    <t>2 (SEPTIEMBRE)</t>
  </si>
  <si>
    <t>1 (AGOSTO)</t>
  </si>
  <si>
    <t>3 (OCTUBRE)</t>
  </si>
  <si>
    <t>4 (NOVIEMBRE)</t>
  </si>
  <si>
    <t>Equipos de cómputo (Dividido por mes)</t>
  </si>
  <si>
    <t>Insumos TOTALES</t>
  </si>
  <si>
    <t>Tractor de prueba (Renta)</t>
  </si>
  <si>
    <t>4 Desarrolladores de Software</t>
  </si>
  <si>
    <t>3 Ing  en ensamblaje  de Arquitectura</t>
  </si>
  <si>
    <t>1 Líder de proyecto</t>
  </si>
  <si>
    <t>2 Supervisores</t>
  </si>
  <si>
    <t xml:space="preserve">2 Ing especialistas en Embebidos </t>
  </si>
  <si>
    <t xml:space="preserve">1 Encargado de la primera innovación </t>
  </si>
  <si>
    <t xml:space="preserve">2 Encargado de la segunda innovación </t>
  </si>
  <si>
    <t>Mano de obra directa TOTALES</t>
  </si>
  <si>
    <t>Depreciación TOTAL</t>
  </si>
  <si>
    <t>Depreciación equipo de cómputo</t>
  </si>
  <si>
    <t>FPGA NEXYS 4DDR</t>
  </si>
  <si>
    <t>Depreciación FPGA</t>
  </si>
  <si>
    <t>Herramienta de ensamblaje</t>
  </si>
  <si>
    <t>???</t>
  </si>
  <si>
    <t>Herramientas de ensamblaje</t>
  </si>
  <si>
    <t>Recursos Esperados</t>
  </si>
  <si>
    <t>COSTO DE PRODUCCIÓN</t>
  </si>
  <si>
    <t>Precio Unitario</t>
  </si>
  <si>
    <t>Gasto</t>
  </si>
  <si>
    <t>Margen de ganancia</t>
  </si>
  <si>
    <t>IVA 16%</t>
  </si>
  <si>
    <t>TOTALES</t>
  </si>
  <si>
    <t>GANACIA O PÉRDIDA POR PERIODO</t>
  </si>
  <si>
    <t>VIDEO</t>
  </si>
  <si>
    <t>BALANCE</t>
  </si>
  <si>
    <t>PRESUPUESTOS</t>
  </si>
  <si>
    <t>Dron Militar (Multiplicado por cantidad producida)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</si>
</sst>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vertical="center"/>
    </xf>
    <xf numFmtId="44" fontId="0" fillId="0" borderId="0" xfId="1" applyFont="1" applyAlignment="1">
      <alignment horizontal="right" vertical="top"/>
    </xf>
    <xf numFmtId="0" fontId="2" fillId="0" borderId="0" xfId="0" applyFont="1"/>
    <xf numFmtId="44" fontId="2" fillId="0" borderId="0" xfId="1" applyFont="1"/>
    <xf numFmtId="44" fontId="0" fillId="0" borderId="0" xfId="0" applyNumberFormat="1"/>
    <xf numFmtId="44" fontId="2" fillId="0" borderId="0" xfId="0" applyNumberFormat="1" applyFont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C063-B10E-4414-82E9-653125071480}">
  <dimension ref="A1:I38"/>
  <sheetViews>
    <sheetView tabSelected="1" zoomScale="80" zoomScaleNormal="80" workbookViewId="0">
      <selection activeCell="K13" sqref="K13"/>
    </sheetView>
  </sheetViews>
  <sheetFormatPr baseColWidth="10" defaultRowHeight="15" x14ac:dyDescent="0.25"/>
  <cols>
    <col min="1" max="1" width="62.85546875" customWidth="1"/>
    <col min="2" max="5" width="25.42578125" customWidth="1"/>
    <col min="8" max="8" width="16.85546875" customWidth="1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B2" s="2" t="s">
        <v>7</v>
      </c>
      <c r="C2" s="2" t="s">
        <v>6</v>
      </c>
      <c r="D2" s="2" t="s">
        <v>8</v>
      </c>
      <c r="E2" s="2" t="s">
        <v>9</v>
      </c>
    </row>
    <row r="3" spans="1:9" x14ac:dyDescent="0.25">
      <c r="A3" t="s">
        <v>1</v>
      </c>
      <c r="B3" s="1">
        <v>38</v>
      </c>
      <c r="C3" s="1">
        <v>50</v>
      </c>
      <c r="D3" s="1">
        <v>75</v>
      </c>
      <c r="E3" s="1">
        <v>100</v>
      </c>
    </row>
    <row r="4" spans="1:9" x14ac:dyDescent="0.25">
      <c r="A4" t="s">
        <v>2</v>
      </c>
      <c r="B4" s="4">
        <v>7200</v>
      </c>
      <c r="C4" s="4">
        <v>7200</v>
      </c>
      <c r="D4" s="4">
        <v>7200</v>
      </c>
      <c r="E4" s="4">
        <v>7200</v>
      </c>
    </row>
    <row r="5" spans="1:9" x14ac:dyDescent="0.25">
      <c r="A5" t="s">
        <v>31</v>
      </c>
      <c r="B5" s="3">
        <v>3120</v>
      </c>
      <c r="C5" s="3">
        <v>3120</v>
      </c>
      <c r="D5" s="3">
        <v>3120</v>
      </c>
      <c r="E5" s="3">
        <v>3120</v>
      </c>
    </row>
    <row r="6" spans="1:9" x14ac:dyDescent="0.25">
      <c r="A6" t="s">
        <v>32</v>
      </c>
      <c r="B6" s="8">
        <v>3000</v>
      </c>
      <c r="C6" s="8">
        <v>3000</v>
      </c>
      <c r="D6" s="8">
        <v>3000</v>
      </c>
      <c r="E6" s="8">
        <v>3000</v>
      </c>
    </row>
    <row r="7" spans="1:9" x14ac:dyDescent="0.25">
      <c r="A7" t="s">
        <v>33</v>
      </c>
      <c r="B7" s="8">
        <f>SUM(B4:B6)*16%</f>
        <v>2131.1999999999998</v>
      </c>
      <c r="C7" s="8">
        <f t="shared" ref="C7:E7" si="0">SUM(C4:C6)*16%</f>
        <v>2131.1999999999998</v>
      </c>
      <c r="D7" s="8">
        <f t="shared" si="0"/>
        <v>2131.1999999999998</v>
      </c>
      <c r="E7" s="8">
        <f t="shared" si="0"/>
        <v>2131.1999999999998</v>
      </c>
    </row>
    <row r="8" spans="1:9" x14ac:dyDescent="0.25">
      <c r="A8" t="s">
        <v>30</v>
      </c>
      <c r="B8" s="3">
        <f>SUM(B4:B7)</f>
        <v>15451.2</v>
      </c>
      <c r="C8" s="3">
        <f t="shared" ref="C8:E8" si="1">SUM(C4:C7)</f>
        <v>15451.2</v>
      </c>
      <c r="D8" s="3">
        <f t="shared" si="1"/>
        <v>15451.2</v>
      </c>
      <c r="E8" s="3">
        <f t="shared" si="1"/>
        <v>15451.2</v>
      </c>
    </row>
    <row r="9" spans="1:9" x14ac:dyDescent="0.25">
      <c r="A9" s="6" t="s">
        <v>28</v>
      </c>
      <c r="B9" s="7">
        <f>B8*B3</f>
        <v>587145.6</v>
      </c>
      <c r="C9" s="7">
        <f>C8*C3</f>
        <v>772560</v>
      </c>
      <c r="D9" s="7">
        <f t="shared" ref="D9:E9" si="2">D8*D3</f>
        <v>1158840</v>
      </c>
      <c r="E9" s="7">
        <f t="shared" si="2"/>
        <v>1545120</v>
      </c>
    </row>
    <row r="12" spans="1:9" x14ac:dyDescent="0.25">
      <c r="A12" t="s">
        <v>10</v>
      </c>
      <c r="B12" s="5">
        <v>31865.33</v>
      </c>
      <c r="C12" s="5">
        <v>31865.33</v>
      </c>
      <c r="D12" s="5">
        <v>31865.33</v>
      </c>
      <c r="E12" s="5">
        <v>31865.33</v>
      </c>
      <c r="F12" t="s">
        <v>26</v>
      </c>
      <c r="H12" t="s">
        <v>36</v>
      </c>
    </row>
    <row r="13" spans="1:9" x14ac:dyDescent="0.25">
      <c r="A13" t="s">
        <v>12</v>
      </c>
      <c r="B13" s="3">
        <v>800</v>
      </c>
      <c r="C13" s="3">
        <v>800</v>
      </c>
      <c r="D13" s="3">
        <v>800</v>
      </c>
      <c r="E13" s="3"/>
      <c r="H13" t="s">
        <v>37</v>
      </c>
    </row>
    <row r="14" spans="1:9" x14ac:dyDescent="0.25">
      <c r="A14" t="s">
        <v>23</v>
      </c>
      <c r="B14" s="3"/>
      <c r="C14" s="3"/>
      <c r="D14" s="3">
        <v>1766</v>
      </c>
      <c r="E14" s="3">
        <v>1766</v>
      </c>
      <c r="H14" t="s">
        <v>38</v>
      </c>
    </row>
    <row r="15" spans="1:9" x14ac:dyDescent="0.25">
      <c r="A15" t="s">
        <v>39</v>
      </c>
      <c r="B15" s="3">
        <f>491.58*38</f>
        <v>18680.04</v>
      </c>
      <c r="C15" s="3">
        <f>491.58*C3</f>
        <v>24579</v>
      </c>
      <c r="D15" s="3">
        <f>491.58*D3</f>
        <v>36868.5</v>
      </c>
      <c r="E15" s="3">
        <f>491.58*E3</f>
        <v>49158</v>
      </c>
    </row>
    <row r="16" spans="1:9" x14ac:dyDescent="0.25">
      <c r="A16" t="s">
        <v>27</v>
      </c>
      <c r="B16">
        <f>4800/12</f>
        <v>400</v>
      </c>
      <c r="C16">
        <f t="shared" ref="C16:E16" si="3">4800/12</f>
        <v>400</v>
      </c>
      <c r="D16">
        <f t="shared" si="3"/>
        <v>400</v>
      </c>
      <c r="E16">
        <f t="shared" si="3"/>
        <v>400</v>
      </c>
    </row>
    <row r="17" spans="1:5" x14ac:dyDescent="0.25">
      <c r="A17" s="6" t="s">
        <v>11</v>
      </c>
      <c r="B17" s="7">
        <f>SUM(B12:B16)</f>
        <v>51745.37</v>
      </c>
      <c r="C17" s="7">
        <f t="shared" ref="C17:D17" si="4">SUM(C12:C16)</f>
        <v>57644.33</v>
      </c>
      <c r="D17" s="7">
        <f t="shared" si="4"/>
        <v>71699.83</v>
      </c>
      <c r="E17" s="7">
        <f>SUM(E12:E16)</f>
        <v>83189.33</v>
      </c>
    </row>
    <row r="18" spans="1:5" x14ac:dyDescent="0.25">
      <c r="A18" t="s">
        <v>13</v>
      </c>
      <c r="B18" s="3">
        <v>48000</v>
      </c>
      <c r="C18" s="3">
        <v>48000</v>
      </c>
      <c r="D18" s="3">
        <v>48000</v>
      </c>
      <c r="E18" s="3"/>
    </row>
    <row r="19" spans="1:5" x14ac:dyDescent="0.25">
      <c r="A19" t="s">
        <v>14</v>
      </c>
      <c r="B19" s="3"/>
      <c r="C19" s="3">
        <v>60000</v>
      </c>
      <c r="D19" s="3">
        <v>60000</v>
      </c>
      <c r="E19" s="3"/>
    </row>
    <row r="20" spans="1:5" x14ac:dyDescent="0.25">
      <c r="A20" t="s">
        <v>15</v>
      </c>
      <c r="B20" s="3">
        <v>35000</v>
      </c>
      <c r="C20" s="3">
        <v>35000</v>
      </c>
      <c r="D20" s="3">
        <v>35000</v>
      </c>
      <c r="E20" s="3">
        <v>35000</v>
      </c>
    </row>
    <row r="21" spans="1:5" x14ac:dyDescent="0.25">
      <c r="A21" t="s">
        <v>16</v>
      </c>
      <c r="B21" s="3">
        <v>40000</v>
      </c>
      <c r="C21" s="3">
        <v>40000</v>
      </c>
      <c r="D21" s="3">
        <v>40000</v>
      </c>
      <c r="E21" s="3">
        <v>40000</v>
      </c>
    </row>
    <row r="22" spans="1:5" x14ac:dyDescent="0.25">
      <c r="A22" t="s">
        <v>17</v>
      </c>
      <c r="B22" s="3"/>
      <c r="C22" s="3">
        <v>31000</v>
      </c>
      <c r="D22" s="3">
        <v>31000</v>
      </c>
      <c r="E22" s="3">
        <v>31000</v>
      </c>
    </row>
    <row r="23" spans="1:5" x14ac:dyDescent="0.25">
      <c r="A23" t="s">
        <v>18</v>
      </c>
      <c r="B23" s="3"/>
      <c r="C23" s="3"/>
      <c r="D23" s="3"/>
      <c r="E23" s="3">
        <v>18500</v>
      </c>
    </row>
    <row r="24" spans="1:5" x14ac:dyDescent="0.25">
      <c r="A24" t="s">
        <v>19</v>
      </c>
      <c r="B24" s="3"/>
      <c r="C24" s="3"/>
      <c r="D24" s="3"/>
      <c r="E24" s="3">
        <v>18500</v>
      </c>
    </row>
    <row r="25" spans="1:5" x14ac:dyDescent="0.25">
      <c r="A25" s="6" t="s">
        <v>20</v>
      </c>
      <c r="B25" s="9">
        <f>SUM(B18:B24)</f>
        <v>123000</v>
      </c>
      <c r="C25" s="7">
        <f>SUM(C18:C24)</f>
        <v>214000</v>
      </c>
      <c r="D25" s="7">
        <f>SUM(D18:D24)</f>
        <v>214000</v>
      </c>
      <c r="E25" s="7">
        <f>SUM(E18:E24)</f>
        <v>143000</v>
      </c>
    </row>
    <row r="26" spans="1:5" x14ac:dyDescent="0.25">
      <c r="A26" t="s">
        <v>22</v>
      </c>
      <c r="B26" s="3">
        <f>((382384*33.3%)/3)/12</f>
        <v>3537.0519999999997</v>
      </c>
      <c r="C26" s="3">
        <f t="shared" ref="C26:E26" si="5">((382384*33.3%)/3)/12</f>
        <v>3537.0519999999997</v>
      </c>
      <c r="D26" s="3">
        <f>((382384*33.3%)/3)/12</f>
        <v>3537.0519999999997</v>
      </c>
      <c r="E26" s="3">
        <f t="shared" si="5"/>
        <v>3537.0519999999997</v>
      </c>
    </row>
    <row r="27" spans="1:5" x14ac:dyDescent="0.25">
      <c r="A27" t="s">
        <v>24</v>
      </c>
      <c r="D27" s="3">
        <f>((21200*33.3%)/3)/12</f>
        <v>196.1</v>
      </c>
      <c r="E27" s="3">
        <f>((21200*33.3%)/3)/12</f>
        <v>196.1</v>
      </c>
    </row>
    <row r="28" spans="1:5" x14ac:dyDescent="0.25">
      <c r="A28" t="s">
        <v>25</v>
      </c>
      <c r="B28" s="3">
        <f>(4800*10%)/10</f>
        <v>48</v>
      </c>
      <c r="C28" s="3">
        <f t="shared" ref="C28:E28" si="6">(4800*10%)/10</f>
        <v>48</v>
      </c>
      <c r="D28" s="3">
        <f t="shared" si="6"/>
        <v>48</v>
      </c>
      <c r="E28" s="3">
        <f t="shared" si="6"/>
        <v>48</v>
      </c>
    </row>
    <row r="29" spans="1:5" x14ac:dyDescent="0.25">
      <c r="A29" s="6" t="s">
        <v>21</v>
      </c>
      <c r="B29" s="9">
        <f>SUM(B26:B28)</f>
        <v>3585.0519999999997</v>
      </c>
      <c r="C29" s="9">
        <f t="shared" ref="C29:E29" si="7">SUM(C26:C28)</f>
        <v>3585.0519999999997</v>
      </c>
      <c r="D29" s="9">
        <f t="shared" si="7"/>
        <v>3781.1519999999996</v>
      </c>
      <c r="E29" s="9">
        <f t="shared" si="7"/>
        <v>3781.1519999999996</v>
      </c>
    </row>
    <row r="31" spans="1:5" x14ac:dyDescent="0.25">
      <c r="A31" t="s">
        <v>29</v>
      </c>
      <c r="B31" s="8">
        <f>B25+B17+B29</f>
        <v>178330.42199999999</v>
      </c>
      <c r="C31" s="8">
        <f t="shared" ref="C31:E31" si="8">C25+C17+C29</f>
        <v>275229.38200000004</v>
      </c>
      <c r="D31" s="8">
        <f t="shared" si="8"/>
        <v>289480.98200000002</v>
      </c>
      <c r="E31" s="8">
        <f t="shared" si="8"/>
        <v>229970.48200000002</v>
      </c>
    </row>
    <row r="32" spans="1:5" x14ac:dyDescent="0.25">
      <c r="A32" t="s">
        <v>35</v>
      </c>
      <c r="B32" s="8">
        <f>B9-B31</f>
        <v>408815.17799999996</v>
      </c>
      <c r="C32" s="8">
        <f t="shared" ref="C32:E32" si="9">C9-C31</f>
        <v>497330.61799999996</v>
      </c>
      <c r="D32" s="8">
        <f t="shared" si="9"/>
        <v>869359.01799999992</v>
      </c>
      <c r="E32" s="8">
        <f t="shared" si="9"/>
        <v>1315149.5179999999</v>
      </c>
    </row>
    <row r="35" spans="1:5" x14ac:dyDescent="0.25">
      <c r="A35" t="s">
        <v>3</v>
      </c>
      <c r="B35">
        <v>4</v>
      </c>
      <c r="C35">
        <v>10</v>
      </c>
      <c r="D35">
        <v>19</v>
      </c>
      <c r="E35">
        <v>25</v>
      </c>
    </row>
    <row r="36" spans="1:5" x14ac:dyDescent="0.25">
      <c r="A36" t="s">
        <v>4</v>
      </c>
      <c r="B36">
        <v>4</v>
      </c>
      <c r="C36">
        <v>5</v>
      </c>
      <c r="D36">
        <v>21</v>
      </c>
      <c r="E36">
        <v>30</v>
      </c>
    </row>
    <row r="37" spans="1:5" x14ac:dyDescent="0.25">
      <c r="A37" t="s">
        <v>5</v>
      </c>
      <c r="B37">
        <v>30</v>
      </c>
      <c r="C37">
        <v>40</v>
      </c>
      <c r="D37">
        <v>35</v>
      </c>
      <c r="E37">
        <v>45</v>
      </c>
    </row>
    <row r="38" spans="1:5" x14ac:dyDescent="0.25">
      <c r="A38" s="6" t="s">
        <v>34</v>
      </c>
      <c r="B38" s="6">
        <f>SUM(B35:B37)</f>
        <v>38</v>
      </c>
      <c r="C38" s="6">
        <f t="shared" ref="C38:E38" si="10">SUM(C35:C37)</f>
        <v>55</v>
      </c>
      <c r="D38" s="6">
        <f t="shared" si="10"/>
        <v>75</v>
      </c>
      <c r="E38" s="6">
        <f t="shared" si="10"/>
        <v>100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Vazquez</dc:creator>
  <cp:lastModifiedBy>Marcos Vazquez</cp:lastModifiedBy>
  <dcterms:created xsi:type="dcterms:W3CDTF">2018-11-16T02:58:26Z</dcterms:created>
  <dcterms:modified xsi:type="dcterms:W3CDTF">2018-11-22T02:39:23Z</dcterms:modified>
</cp:coreProperties>
</file>