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ogamad-Ameen Rawoot\Documents\UNIVERSITY\4th Year\2nd Semester\EEE4022S\GitHub\Mini-Drone\"/>
    </mc:Choice>
  </mc:AlternateContent>
  <xr:revisionPtr revIDLastSave="0" documentId="13_ncr:1_{B7A3801A-DC42-42B1-97A2-64E655F64052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Sheet2" sheetId="2" r:id="rId2"/>
    <sheet name="Sheet3" sheetId="3" r:id="rId3"/>
    <sheet name="Compare" sheetId="5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2" i="2" l="1"/>
  <c r="B43" i="2"/>
  <c r="B69" i="2"/>
  <c r="B29" i="2"/>
  <c r="B15" i="2"/>
  <c r="B56" i="2"/>
  <c r="B24" i="4"/>
  <c r="C23" i="4"/>
  <c r="O20" i="5"/>
  <c r="O19" i="5"/>
  <c r="O18" i="5"/>
  <c r="N20" i="5"/>
  <c r="N19" i="5"/>
  <c r="N18" i="5"/>
  <c r="M20" i="5"/>
  <c r="M19" i="5"/>
  <c r="M18" i="5"/>
  <c r="L20" i="5"/>
  <c r="L19" i="5"/>
  <c r="L18" i="5"/>
  <c r="C13" i="5"/>
  <c r="B13" i="5"/>
  <c r="B14" i="5" s="1"/>
  <c r="F24" i="3"/>
  <c r="C66" i="3"/>
  <c r="C79" i="3"/>
  <c r="F79" i="3"/>
  <c r="F45" i="3"/>
  <c r="F32" i="3"/>
  <c r="B130" i="3"/>
  <c r="C129" i="3"/>
  <c r="B129" i="3"/>
  <c r="C126" i="3"/>
  <c r="F126" i="3"/>
  <c r="C141" i="3"/>
  <c r="L125" i="3"/>
  <c r="K125" i="3"/>
  <c r="J125" i="3"/>
  <c r="I125" i="3"/>
  <c r="H125" i="3"/>
  <c r="F141" i="3"/>
  <c r="B144" i="3"/>
  <c r="B145" i="3" s="1"/>
  <c r="C135" i="3"/>
  <c r="C144" i="3" s="1"/>
  <c r="K123" i="3"/>
  <c r="K122" i="3"/>
  <c r="J123" i="3"/>
  <c r="J122" i="3"/>
  <c r="I123" i="3"/>
  <c r="I122" i="3"/>
  <c r="H123" i="3"/>
  <c r="H122" i="3"/>
  <c r="L123" i="3"/>
  <c r="L122" i="3"/>
  <c r="B111" i="3"/>
  <c r="C110" i="3"/>
  <c r="B110" i="3"/>
  <c r="C107" i="3"/>
  <c r="B98" i="3"/>
  <c r="C97" i="3"/>
  <c r="B97" i="3"/>
  <c r="C94" i="3"/>
  <c r="K121" i="3"/>
  <c r="K120" i="3"/>
  <c r="K119" i="3"/>
  <c r="K118" i="3"/>
  <c r="K117" i="3"/>
  <c r="K116" i="3"/>
  <c r="J121" i="3"/>
  <c r="J120" i="3"/>
  <c r="J119" i="3"/>
  <c r="J118" i="3"/>
  <c r="J117" i="3"/>
  <c r="J116" i="3"/>
  <c r="I121" i="3"/>
  <c r="I120" i="3"/>
  <c r="I119" i="3"/>
  <c r="I117" i="3"/>
  <c r="I116" i="3"/>
  <c r="H118" i="3"/>
  <c r="L121" i="3"/>
  <c r="L120" i="3"/>
  <c r="L119" i="3"/>
  <c r="L118" i="3"/>
  <c r="L117" i="3"/>
  <c r="L116" i="3"/>
  <c r="E91" i="2"/>
  <c r="E90" i="2"/>
  <c r="E89" i="2"/>
  <c r="E88" i="2"/>
  <c r="E86" i="2"/>
  <c r="D91" i="2"/>
  <c r="D90" i="2"/>
  <c r="D89" i="2"/>
  <c r="D88" i="2"/>
  <c r="D86" i="2"/>
  <c r="C82" i="3"/>
  <c r="H121" i="3" s="1"/>
  <c r="B82" i="3"/>
  <c r="B83" i="3" s="1"/>
  <c r="F73" i="3"/>
  <c r="C69" i="3"/>
  <c r="H120" i="3" s="1"/>
  <c r="B69" i="3"/>
  <c r="B70" i="3" s="1"/>
  <c r="F66" i="3"/>
  <c r="F60" i="3"/>
  <c r="B54" i="3"/>
  <c r="B55" i="3" s="1"/>
  <c r="C51" i="3"/>
  <c r="C54" i="3" s="1"/>
  <c r="H119" i="3" s="1"/>
  <c r="B41" i="3"/>
  <c r="B42" i="3" s="1"/>
  <c r="C41" i="3"/>
  <c r="B26" i="3"/>
  <c r="B27" i="3" s="1"/>
  <c r="C17" i="3"/>
  <c r="B12" i="3"/>
  <c r="B13" i="3" s="1"/>
  <c r="C2" i="3"/>
  <c r="F91" i="2"/>
  <c r="F90" i="2"/>
  <c r="F89" i="2"/>
  <c r="F88" i="2"/>
  <c r="F87" i="2"/>
  <c r="F86" i="2"/>
  <c r="C91" i="2"/>
  <c r="C90" i="2"/>
  <c r="C89" i="2"/>
  <c r="C88" i="2"/>
  <c r="C87" i="2"/>
  <c r="C86" i="2"/>
  <c r="C68" i="2"/>
  <c r="B90" i="2" s="1"/>
  <c r="C72" i="2"/>
  <c r="C55" i="2"/>
  <c r="B89" i="2" s="1"/>
  <c r="C32" i="2"/>
  <c r="C28" i="2"/>
  <c r="B87" i="2" s="1"/>
  <c r="C14" i="2"/>
  <c r="B86" i="2" s="1"/>
  <c r="B81" i="2"/>
  <c r="B68" i="2"/>
  <c r="B55" i="2"/>
  <c r="B42" i="2"/>
  <c r="B28" i="2"/>
  <c r="B14" i="2"/>
  <c r="B92" i="1"/>
  <c r="B131" i="1"/>
  <c r="B78" i="1"/>
  <c r="B64" i="1"/>
  <c r="B118" i="1"/>
  <c r="B105" i="1"/>
  <c r="B48" i="1"/>
  <c r="B36" i="1"/>
  <c r="B25" i="1"/>
  <c r="D8" i="1"/>
  <c r="D7" i="1"/>
  <c r="D6" i="1"/>
  <c r="D5" i="1"/>
  <c r="D4" i="1"/>
  <c r="D3" i="1"/>
  <c r="D2" i="1"/>
  <c r="I118" i="3" l="1"/>
  <c r="C26" i="3"/>
  <c r="H117" i="3" s="1"/>
  <c r="C12" i="3"/>
  <c r="H116" i="3" s="1"/>
  <c r="C81" i="2"/>
  <c r="B91" i="2" s="1"/>
  <c r="C42" i="2"/>
  <c r="B88" i="2" s="1"/>
  <c r="E2" i="1"/>
</calcChain>
</file>

<file path=xl/sharedStrings.xml><?xml version="1.0" encoding="utf-8"?>
<sst xmlns="http://schemas.openxmlformats.org/spreadsheetml/2006/main" count="1229" uniqueCount="285">
  <si>
    <t>motors</t>
  </si>
  <si>
    <t>frame</t>
  </si>
  <si>
    <t>https://www.rcworld.co.za/product_details.php?proid=298</t>
  </si>
  <si>
    <t>Component</t>
  </si>
  <si>
    <t>Amount</t>
  </si>
  <si>
    <t>Price</t>
  </si>
  <si>
    <t>Total</t>
  </si>
  <si>
    <t>Ind Price</t>
  </si>
  <si>
    <t>Link</t>
  </si>
  <si>
    <t>Motor</t>
  </si>
  <si>
    <t>Frame</t>
  </si>
  <si>
    <t>Choices based on stock availability</t>
  </si>
  <si>
    <t>ESC</t>
  </si>
  <si>
    <t>https://flyingrobot.co/collections/speed-controllers/products/flycolor-raptor-bls-pro-blheli_s-30a-2-4s-dshot-brushless-esc</t>
  </si>
  <si>
    <t>Flight Controller</t>
  </si>
  <si>
    <t>Battery</t>
  </si>
  <si>
    <t>https://www.rcworld.co.za/product_details.php?proid=1357</t>
  </si>
  <si>
    <t>https://www.rcworld.co.za/product_details.php?proid=308</t>
  </si>
  <si>
    <t>https://www.goblinhobbies.co.za/fpv/receiver/frsky-xm-sbus-mini-receiver.html</t>
  </si>
  <si>
    <t>Receiver</t>
  </si>
  <si>
    <t>Camera</t>
  </si>
  <si>
    <t>https://store.bitcraze.io/collections/decks/products/flow-deck-v2</t>
  </si>
  <si>
    <t>weight</t>
  </si>
  <si>
    <t>https://hobbyking.com/en_us/brushed-motor-4-pcs-per-set.html?queryID=001191b567772c1bde66302cd4100a57&amp;objectID=58351&amp;indexName=hbk_live_products_analytics&amp;___store=en_us</t>
  </si>
  <si>
    <t>150mm drone</t>
  </si>
  <si>
    <t>Weight</t>
  </si>
  <si>
    <t>1.6</t>
  </si>
  <si>
    <t>Weight (g)</t>
  </si>
  <si>
    <t>21.2</t>
  </si>
  <si>
    <t>Mosfets</t>
  </si>
  <si>
    <t>200mm drone</t>
  </si>
  <si>
    <t>for ardupilot</t>
  </si>
  <si>
    <t>168Mhz and 1MB is minimum on mC</t>
  </si>
  <si>
    <t>fc</t>
  </si>
  <si>
    <t>receiver</t>
  </si>
  <si>
    <t>camera</t>
  </si>
  <si>
    <t>battery</t>
  </si>
  <si>
    <t>total</t>
  </si>
  <si>
    <t>FC requirements</t>
  </si>
  <si>
    <t>Support ardupilot</t>
  </si>
  <si>
    <t>168Mhz and 1MB</t>
  </si>
  <si>
    <t>aka STM32F4</t>
  </si>
  <si>
    <t>1S battery</t>
  </si>
  <si>
    <t>SPI and I2C because flowdeck needs both</t>
  </si>
  <si>
    <t>cheap</t>
  </si>
  <si>
    <t>wires+misc</t>
  </si>
  <si>
    <t>maybe</t>
  </si>
  <si>
    <t>https://www.rcworld.co.za/product_details.php?proid=198</t>
  </si>
  <si>
    <t>.</t>
  </si>
  <si>
    <t>https://www.rcworld.co.za/product_details.php?proid=1384</t>
  </si>
  <si>
    <t>props</t>
  </si>
  <si>
    <t>https://micro-motor-warehouse.com/collections/all-motors/products/cl-0716-17</t>
  </si>
  <si>
    <t>https://www.rcworld.co.za/product_details.php?proid=292</t>
  </si>
  <si>
    <t>https://flyingrobot.co/collections/3inch-propellers/products/hq-durable-prop-t65mm-5cw-5ccw-poly-carbonate</t>
  </si>
  <si>
    <t>https://flyingrobot.co/collections/frames-1/products/beta95x-v3-frame-kit</t>
  </si>
  <si>
    <t>100mm 1s drone</t>
  </si>
  <si>
    <t>https://flyingrobot.co/collections/frames-1/products/tbs-source-podracer-5</t>
  </si>
  <si>
    <t>https://www.rcworld.co.za/product_details.php?proid=1174</t>
  </si>
  <si>
    <t>https://www.rcworld.co.za/product_details.php?proid=1356</t>
  </si>
  <si>
    <t>https://micro-motor-warehouse.com/products/cl-0820-15</t>
  </si>
  <si>
    <t>esc</t>
  </si>
  <si>
    <t>7x4</t>
  </si>
  <si>
    <t>https://www.rcworld.co.za/product_details.php?proid=1233</t>
  </si>
  <si>
    <t>https://flyingrobot.co/collections/6inch-propellers/products/ethix-k2-bubble-gum-2cw-2ccw-poly-carbonate</t>
  </si>
  <si>
    <t>https://flyingrobot.co/collections/4inch-propellers/products/hqprop-t4x2x3-2cw-2ccw-poly-carbonate-grey</t>
  </si>
  <si>
    <t>14.8</t>
  </si>
  <si>
    <t>10.5</t>
  </si>
  <si>
    <t>https://store.mrobotics.io/mRo-PixRacer-R15-Official-p/m10023a.htm</t>
  </si>
  <si>
    <t>arduino nano 8g</t>
  </si>
  <si>
    <t>https://www.banggood.com/Omnibus-F4SD-32K-Betaflight_3_2_0-STM32-F405-Flight-Controller-OSD-5V-3A-BEC-30_5X30_5mm-p-1211677.html?cur_warehouse=CN&amp;rmmds=search</t>
  </si>
  <si>
    <t>https://www.goblinhobbies.co.za/fpv/controller/xrotor-flight-controller-f4-g3-w-osd-for-fpv-racing.html</t>
  </si>
  <si>
    <t>https://www.banggood.com/Flywoo-Firefly-Hex-Nano-90mm-GOKU-F4-13A-ESC-4S-1_6-Inch-Hexacopter-Micro-FPV-Racing-Drone-BNF-NO-GPS-Version-w-or-5_8G-450mW-VTX-Caddx-ANT-1200TVL-Camera-p-1843909.html?utm_source=googleshopping&amp;utm_medium=cpc_organic&amp;gmcCountry=ZA&amp;utm_content=minha&amp;utm_campaign=minha-za-en-pc&amp;currency=ZAR&amp;cur_warehouse=CN&amp;createTmp=1&amp;ID=567059&amp;utm_source=googleshopping&amp;utm_medium=cpc_bgs&amp;utm_content=sandra&amp;utm_campaign=sandra-ssc-za-all-newcustom-nca95-0507&amp;ad_id=434436833469&amp;gclid=Cj0KCQjwjo2JBhCRARIsAFG667W96AT7cmI0N5dDc9pFc2Tlc_ZZU7eu342V8xSvw8J9DoORYoczFj0aAmOOEALw_wcB</t>
  </si>
  <si>
    <t>https://www.banggood.com/Flywoo-HEXplorer-LR-4-Hexa-copter-HD-or-Analog-Version-3mm-Arm-Thickness-Carbon-Fiber-Frame-Kit-for-FPV-Racing-RC-Drone-p-1805738.html?utm_source=googleshopping&amp;utm_medium=cpc_organic&amp;gmcCountry=ZA&amp;utm_content=minha&amp;utm_campaign=minha-za-en-pc&amp;currency=ZAR&amp;cur_warehouse=CN&amp;createTmp=1&amp;ID=6301323&amp;utm_source=googleshopping&amp;utm_medium=cpc_bgs&amp;utm_content=sandra&amp;utm_campaign=sandra-ssc-za-all-newcustom-nca95-0507&amp;ad_id=434436833469&amp;gclid=Cj0KCQjwjo2JBhCRARIsAFG667W9p6DPMYiEUAWuK1oM4r6yTDo59fADPcPntoJpPoVM0Fe6NktBml4aAjamEALw_wcB</t>
  </si>
  <si>
    <t>450mah 35/50c</t>
  </si>
  <si>
    <t>https://www.flyingtech.co.uk/electronics/brushed-mosfet-motor-driver-board-pdb-micro-drone</t>
  </si>
  <si>
    <t>esc\mosfet board</t>
  </si>
  <si>
    <t>Arduino + transceiver</t>
  </si>
  <si>
    <t>8+3</t>
  </si>
  <si>
    <t>6.1*4</t>
  </si>
  <si>
    <t>30 or 17.5</t>
  </si>
  <si>
    <t>6.1*6</t>
  </si>
  <si>
    <t>5 or 2.9</t>
  </si>
  <si>
    <t>alt</t>
  </si>
  <si>
    <t>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</t>
  </si>
  <si>
    <t>main</t>
  </si>
  <si>
    <t>http://replacementparts-skyrockettoys-com.3dcartstores.com/2018-Fury-Flight-Board-motor-combo_p_158.html</t>
  </si>
  <si>
    <t>https://www.banggood.com/de/Radiolink-Mini-PIX-F4-Flight-Controller-MPU6500-w-or-M8N-GPS-UBX-M8030-For-RC-Drone-FPV-Racing-p-1240423.html?imageAb=1&amp;cur_warehouse=CN&amp;akmClientCountry=ZA</t>
  </si>
  <si>
    <t>https://opwiki.readthedocs.io/en/latest/user_manual/revo/revo.html</t>
  </si>
  <si>
    <t>Quad or Hexa</t>
  </si>
  <si>
    <t>https://flyingrobot.co/collections/rx/products/frsky-xm-receiver</t>
  </si>
  <si>
    <t>1*6</t>
  </si>
  <si>
    <t>https://flyingrobot.co/collections/brushless-motors/products/f1303-kv5000-1pc-set</t>
  </si>
  <si>
    <t>Big money hex</t>
  </si>
  <si>
    <t>Big money quad</t>
  </si>
  <si>
    <t>20 or 12</t>
  </si>
  <si>
    <t>El cheapo quad</t>
  </si>
  <si>
    <t>El cheapo hex</t>
  </si>
  <si>
    <t>https://www.robotics.org.za/ESP-01?search=transceiv</t>
  </si>
  <si>
    <t>6.1*4=24.4</t>
  </si>
  <si>
    <t>7x4=28</t>
  </si>
  <si>
    <t>Big money quad brushless</t>
  </si>
  <si>
    <t>7*4=28</t>
  </si>
  <si>
    <t>El cheapo quad brushless</t>
  </si>
  <si>
    <t>no bueno</t>
  </si>
  <si>
    <t>eportfolio</t>
  </si>
  <si>
    <t>component choice table</t>
  </si>
  <si>
    <t>add all trials and tribulations into report</t>
  </si>
  <si>
    <t>El Cheapo Hex</t>
  </si>
  <si>
    <t>Complexity</t>
  </si>
  <si>
    <t>El Cheapo Quad</t>
  </si>
  <si>
    <t>El Cheapo Quad Brushless</t>
  </si>
  <si>
    <t>Big Money Hex</t>
  </si>
  <si>
    <t>Big Money Quad</t>
  </si>
  <si>
    <t>Big Money Quad Brushless</t>
  </si>
  <si>
    <t>Motors</t>
  </si>
  <si>
    <t>FC</t>
  </si>
  <si>
    <t>Flow Deck</t>
  </si>
  <si>
    <t>Props</t>
  </si>
  <si>
    <t>ESC\Mosfet Board</t>
  </si>
  <si>
    <t>Arduino + Transceiver</t>
  </si>
  <si>
    <t>Wires + Misc</t>
  </si>
  <si>
    <t>Rod</t>
  </si>
  <si>
    <t>FC1, FC2</t>
  </si>
  <si>
    <t>Bat</t>
  </si>
  <si>
    <t>Prop</t>
  </si>
  <si>
    <t>Mos</t>
  </si>
  <si>
    <t>R1, R2</t>
  </si>
  <si>
    <t>Telem</t>
  </si>
  <si>
    <t>5V</t>
  </si>
  <si>
    <t>Flow</t>
  </si>
  <si>
    <t>45/50</t>
  </si>
  <si>
    <t>35/50</t>
  </si>
  <si>
    <t>40/50</t>
  </si>
  <si>
    <t>FC1</t>
  </si>
  <si>
    <t>Performance</t>
  </si>
  <si>
    <t>42/50</t>
  </si>
  <si>
    <t>31/50</t>
  </si>
  <si>
    <t>33/50</t>
  </si>
  <si>
    <t>All-up Weight</t>
  </si>
  <si>
    <t>Efficiency@Max</t>
  </si>
  <si>
    <t>doesn’t fly</t>
  </si>
  <si>
    <t>Bat Load</t>
  </si>
  <si>
    <t>24C</t>
  </si>
  <si>
    <t>Including Battery</t>
  </si>
  <si>
    <t>Hover Throttle</t>
  </si>
  <si>
    <t>Thrust-Weight</t>
  </si>
  <si>
    <t>Specific Thrust</t>
  </si>
  <si>
    <t>74g</t>
  </si>
  <si>
    <t>1.3:1</t>
  </si>
  <si>
    <t>61g</t>
  </si>
  <si>
    <t>3.3min</t>
  </si>
  <si>
    <t>41C</t>
  </si>
  <si>
    <t>51.7%</t>
  </si>
  <si>
    <t>System 2 - Cheaper Quad, brushed</t>
  </si>
  <si>
    <t>System 3 - Cheaper Quad, brushless</t>
  </si>
  <si>
    <t xml:space="preserve">System 4 - Expensive hex, brushed </t>
  </si>
  <si>
    <t>System 1 - Cheaper hex, brushed</t>
  </si>
  <si>
    <t>System 5 - Expensive quad, brushed</t>
  </si>
  <si>
    <t>System 6 - Expensive quad, brushless</t>
  </si>
  <si>
    <t>System</t>
  </si>
  <si>
    <t>Weight excl battery</t>
  </si>
  <si>
    <t>Flight time</t>
  </si>
  <si>
    <t>Throttle</t>
  </si>
  <si>
    <t>Recommend?</t>
  </si>
  <si>
    <t>No</t>
  </si>
  <si>
    <t>Yes</t>
  </si>
  <si>
    <t>Maybe, with tweaks</t>
  </si>
  <si>
    <t>sys 3</t>
  </si>
  <si>
    <t>sys 6</t>
  </si>
  <si>
    <t>my motor</t>
  </si>
  <si>
    <t>hex &amp; quad as per janes request</t>
  </si>
  <si>
    <t>3 &amp; 6 with 18g reduction as per request</t>
  </si>
  <si>
    <t>hex &amp; quad with gear reduction</t>
  </si>
  <si>
    <t>Hover time</t>
  </si>
  <si>
    <t>1.2:1</t>
  </si>
  <si>
    <t>1.4:1</t>
  </si>
  <si>
    <t>4.2min</t>
  </si>
  <si>
    <t>Brushless 3-18</t>
  </si>
  <si>
    <t>Brushless 6-18</t>
  </si>
  <si>
    <t>Hex my brushed</t>
  </si>
  <si>
    <t>Hex bigger+gear</t>
  </si>
  <si>
    <t>Quad bigger+gear</t>
  </si>
  <si>
    <t>Quad my brushed</t>
  </si>
  <si>
    <t>101g</t>
  </si>
  <si>
    <t>4.88 g/W</t>
  </si>
  <si>
    <t>93g</t>
  </si>
  <si>
    <t>51.5%</t>
  </si>
  <si>
    <t>8.8min</t>
  </si>
  <si>
    <t>3.2:1</t>
  </si>
  <si>
    <t>4.99 g/W</t>
  </si>
  <si>
    <t>69g</t>
  </si>
  <si>
    <t>86g</t>
  </si>
  <si>
    <t>29C</t>
  </si>
  <si>
    <t>1.6:1</t>
  </si>
  <si>
    <t>4.62 g/W</t>
  </si>
  <si>
    <t>100g</t>
  </si>
  <si>
    <t>44.7%</t>
  </si>
  <si>
    <t>2.0:1</t>
  </si>
  <si>
    <t>8.02 g/W</t>
  </si>
  <si>
    <t>7.4min</t>
  </si>
  <si>
    <t>6.5min</t>
  </si>
  <si>
    <t>80g</t>
  </si>
  <si>
    <t>46.4%</t>
  </si>
  <si>
    <t>17C</t>
  </si>
  <si>
    <t>1.8:1</t>
  </si>
  <si>
    <t>7.26 g/W</t>
  </si>
  <si>
    <t>7.9min</t>
  </si>
  <si>
    <t>Hex justin+gear</t>
  </si>
  <si>
    <t>Quad justin+gear</t>
  </si>
  <si>
    <t>no</t>
  </si>
  <si>
    <t>37.6%</t>
  </si>
  <si>
    <t>4.7min</t>
  </si>
  <si>
    <t>21C</t>
  </si>
  <si>
    <t>4.10 g/W</t>
  </si>
  <si>
    <t>45.6%</t>
  </si>
  <si>
    <t>18C</t>
  </si>
  <si>
    <t>5.81 g/W</t>
  </si>
  <si>
    <t>46.7%</t>
  </si>
  <si>
    <t>6.8min</t>
  </si>
  <si>
    <t>12.5C</t>
  </si>
  <si>
    <t>5.11 g/W</t>
  </si>
  <si>
    <t>Quad brushless+big</t>
  </si>
  <si>
    <t>Cheaper Quad Brushless 4in1 ESC</t>
  </si>
  <si>
    <t>Expensive Quad Brushless 4in1 ESC</t>
  </si>
  <si>
    <t>Expensive Hex bigger brushed motors</t>
  </si>
  <si>
    <t>Expensive quad bigger brushed motors</t>
  </si>
  <si>
    <t>expensive hex justin motors geared 1.5:1</t>
  </si>
  <si>
    <t>expensive quad justin motors geared 1.5:1</t>
  </si>
  <si>
    <t>Expensive Quad Brushless 4in1 ESC + bigger frame/props</t>
  </si>
  <si>
    <t>expensive Hex bigger motors &amp; frame/props + geared 3:1</t>
  </si>
  <si>
    <t>expensive quad bigger motors &amp; frame/props + geared 3:1</t>
  </si>
  <si>
    <t>100mm</t>
  </si>
  <si>
    <t>150mm</t>
  </si>
  <si>
    <t>110mm</t>
  </si>
  <si>
    <t>The one justin &amp; I were modifying, bigger brushed motors+ new props</t>
  </si>
  <si>
    <t>A</t>
  </si>
  <si>
    <t>B</t>
  </si>
  <si>
    <t>SYSTEM A</t>
  </si>
  <si>
    <t>Brushless Motor</t>
  </si>
  <si>
    <t>Brushed Motor</t>
  </si>
  <si>
    <t xml:space="preserve">Prop </t>
  </si>
  <si>
    <t>Prop 65mm, 1</t>
  </si>
  <si>
    <t>SYSTEM B</t>
  </si>
  <si>
    <t>Arduino + Telem</t>
  </si>
  <si>
    <t>C</t>
  </si>
  <si>
    <t>System A</t>
  </si>
  <si>
    <t>System B</t>
  </si>
  <si>
    <t>System C</t>
  </si>
  <si>
    <t>Components</t>
  </si>
  <si>
    <t>Bat Load (450mAh)</t>
  </si>
  <si>
    <t>110g</t>
  </si>
  <si>
    <t>7.8min</t>
  </si>
  <si>
    <t>39C</t>
  </si>
  <si>
    <t>2.9:1</t>
  </si>
  <si>
    <t>5.01 g/W</t>
  </si>
  <si>
    <t>SYSTEM C</t>
  </si>
  <si>
    <t>Final system</t>
  </si>
  <si>
    <t>30g</t>
  </si>
  <si>
    <t>BEC+sense</t>
  </si>
  <si>
    <t>PBM</t>
  </si>
  <si>
    <t>65mm 1.5inch prop</t>
  </si>
  <si>
    <t>2s 460mah 75c 30g</t>
  </si>
  <si>
    <t>10a esc</t>
  </si>
  <si>
    <t>8000kv 0.42@8  5.46A max 0.33Ohm 10.2mm 12p 4g</t>
  </si>
  <si>
    <t>25C</t>
  </si>
  <si>
    <t>3.48 g/W</t>
  </si>
  <si>
    <t>84g</t>
  </si>
  <si>
    <t>63g</t>
  </si>
  <si>
    <t>76g</t>
  </si>
  <si>
    <t>4min</t>
  </si>
  <si>
    <t>1.5:1</t>
  </si>
  <si>
    <t>3.76 g/W</t>
  </si>
  <si>
    <t>30.6%</t>
  </si>
  <si>
    <t>3.15 g/W</t>
  </si>
  <si>
    <t>4.57 g/W</t>
  </si>
  <si>
    <t>2.6:1</t>
  </si>
  <si>
    <t>6.1min</t>
  </si>
  <si>
    <t>53.5%</t>
  </si>
  <si>
    <t>125g</t>
  </si>
  <si>
    <t>117g</t>
  </si>
  <si>
    <t>42.3C</t>
  </si>
  <si>
    <t>4.67 g/W</t>
  </si>
  <si>
    <t>2.8:1</t>
  </si>
  <si>
    <t>6.7min</t>
  </si>
  <si>
    <t>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</si>
</sst>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;[Red]\-&quot;R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0B4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0" xfId="0" applyFill="1"/>
    <xf numFmtId="0" fontId="2" fillId="0" borderId="0" xfId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right"/>
    </xf>
    <xf numFmtId="0" fontId="0" fillId="4" borderId="0" xfId="0" applyFill="1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4" borderId="0" xfId="0" applyFill="1" applyAlignment="1">
      <alignment horizontal="center"/>
    </xf>
    <xf numFmtId="9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3" fontId="0" fillId="0" borderId="0" xfId="0" quotePrefix="1" applyNumberFormat="1"/>
    <xf numFmtId="4" fontId="0" fillId="0" borderId="0" xfId="0" quotePrefix="1" applyNumberForma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3" fillId="0" borderId="2" xfId="0" applyFont="1" applyFill="1" applyBorder="1"/>
    <xf numFmtId="0" fontId="3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6" fontId="2" fillId="0" borderId="1" xfId="1" applyNumberForma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Sheet2!$A$86</c:f>
              <c:strCache>
                <c:ptCount val="1"/>
                <c:pt idx="0">
                  <c:v>System 1 - Cheaper hex, brushed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Sheet2!$B$86:$E$86</c:f>
              <c:numCache>
                <c:formatCode>General</c:formatCode>
                <c:ptCount val="4"/>
                <c:pt idx="0">
                  <c:v>1444</c:v>
                </c:pt>
                <c:pt idx="1">
                  <c:v>69.5</c:v>
                </c:pt>
                <c:pt idx="2">
                  <c:v>0</c:v>
                </c:pt>
                <c:pt idx="3" formatCode="0%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3-40A5-BBF6-249E77790579}"/>
            </c:ext>
          </c:extLst>
        </c:ser>
        <c:ser>
          <c:idx val="1"/>
          <c:order val="1"/>
          <c:tx>
            <c:strRef>
              <c:f>Sheet2!$A$87</c:f>
              <c:strCache>
                <c:ptCount val="1"/>
                <c:pt idx="0">
                  <c:v>System 2 - Cheaper Quad, brushed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Sheet2!$B$87:$E$87</c:f>
              <c:numCache>
                <c:formatCode>General</c:formatCode>
                <c:ptCount val="4"/>
                <c:pt idx="0">
                  <c:v>1389</c:v>
                </c:pt>
                <c:pt idx="1">
                  <c:v>57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3-40A5-BBF6-249E77790579}"/>
            </c:ext>
          </c:extLst>
        </c:ser>
        <c:ser>
          <c:idx val="2"/>
          <c:order val="2"/>
          <c:tx>
            <c:strRef>
              <c:f>Sheet2!$A$88</c:f>
              <c:strCache>
                <c:ptCount val="1"/>
                <c:pt idx="0">
                  <c:v>System 3 - Cheaper Quad, brushless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Sheet2!$B$88:$E$88</c:f>
              <c:numCache>
                <c:formatCode>General</c:formatCode>
                <c:ptCount val="4"/>
                <c:pt idx="0">
                  <c:v>2440</c:v>
                </c:pt>
                <c:pt idx="1">
                  <c:v>95</c:v>
                </c:pt>
                <c:pt idx="2">
                  <c:v>0</c:v>
                </c:pt>
                <c:pt idx="3" formatCode="0%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93-40A5-BBF6-249E77790579}"/>
            </c:ext>
          </c:extLst>
        </c:ser>
        <c:ser>
          <c:idx val="3"/>
          <c:order val="3"/>
          <c:tx>
            <c:strRef>
              <c:f>Sheet2!$A$89</c:f>
              <c:strCache>
                <c:ptCount val="1"/>
                <c:pt idx="0">
                  <c:v>System 4 - Expensive hex, brushed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Sheet2!$B$89:$E$89</c:f>
              <c:numCache>
                <c:formatCode>General</c:formatCode>
                <c:ptCount val="4"/>
                <c:pt idx="0">
                  <c:v>3599</c:v>
                </c:pt>
                <c:pt idx="1">
                  <c:v>61.5</c:v>
                </c:pt>
                <c:pt idx="2">
                  <c:v>0</c:v>
                </c:pt>
                <c:pt idx="3" formatCode="0%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93-40A5-BBF6-249E77790579}"/>
            </c:ext>
          </c:extLst>
        </c:ser>
        <c:ser>
          <c:idx val="4"/>
          <c:order val="4"/>
          <c:tx>
            <c:strRef>
              <c:f>Sheet2!$A$90</c:f>
              <c:strCache>
                <c:ptCount val="1"/>
                <c:pt idx="0">
                  <c:v>System 5 - Expensive quad, brushed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Sheet2!$B$90:$E$90</c:f>
              <c:numCache>
                <c:formatCode>General</c:formatCode>
                <c:ptCount val="4"/>
                <c:pt idx="0">
                  <c:v>3544</c:v>
                </c:pt>
                <c:pt idx="1">
                  <c:v>49</c:v>
                </c:pt>
                <c:pt idx="2">
                  <c:v>0</c:v>
                </c:pt>
                <c:pt idx="3" formatCode="0%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93-40A5-BBF6-249E77790579}"/>
            </c:ext>
          </c:extLst>
        </c:ser>
        <c:ser>
          <c:idx val="5"/>
          <c:order val="5"/>
          <c:tx>
            <c:strRef>
              <c:f>Sheet2!$A$91</c:f>
              <c:strCache>
                <c:ptCount val="1"/>
                <c:pt idx="0">
                  <c:v>System 6 - Expensive quad, brushless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Sheet2!$B$91:$E$91</c:f>
              <c:numCache>
                <c:formatCode>General</c:formatCode>
                <c:ptCount val="4"/>
                <c:pt idx="0">
                  <c:v>4595</c:v>
                </c:pt>
                <c:pt idx="1">
                  <c:v>87</c:v>
                </c:pt>
                <c:pt idx="2">
                  <c:v>0</c:v>
                </c:pt>
                <c:pt idx="3" formatCode="0%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93-40A5-BBF6-249E7779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791215"/>
        <c:axId val="1036787887"/>
      </c:radarChart>
      <c:catAx>
        <c:axId val="103679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787887"/>
        <c:crosses val="autoZero"/>
        <c:auto val="1"/>
        <c:lblAlgn val="ctr"/>
        <c:lblOffset val="100"/>
        <c:noMultiLvlLbl val="0"/>
      </c:catAx>
      <c:valAx>
        <c:axId val="103678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79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571500</xdr:colOff>
      <xdr:row>37</xdr:row>
      <xdr:rowOff>47627</xdr:rowOff>
    </xdr:from>
    <xdr:to>
      <xdr:col>18</xdr:col>
      <xdr:colOff>529363</xdr:colOff>
      <xdr:row>49</xdr:row>
      <xdr:rowOff>57151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395C7-D85A-4C3F-A64E-893B8B71D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2175" y="7096127"/>
          <a:ext cx="6663463" cy="2295524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25</xdr:row>
      <xdr:rowOff>152400</xdr:rowOff>
    </xdr:from>
    <xdr:to>
      <xdr:col>18</xdr:col>
      <xdr:colOff>457201</xdr:colOff>
      <xdr:row>37</xdr:row>
      <xdr:rowOff>42327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9CCDFF-5236-41D1-B07C-EFA870521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0276" y="4914900"/>
          <a:ext cx="6553200" cy="2175927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457200</xdr:colOff>
      <xdr:row>15</xdr:row>
      <xdr:rowOff>57150</xdr:rowOff>
    </xdr:from>
    <xdr:to>
      <xdr:col>16</xdr:col>
      <xdr:colOff>245922</xdr:colOff>
      <xdr:row>24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E04203C-34C0-4DF6-BEEF-F11BBB0B0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57875" y="2914650"/>
          <a:ext cx="5275122" cy="1733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82</xdr:row>
      <xdr:rowOff>14287</xdr:rowOff>
    </xdr:from>
    <xdr:to>
      <xdr:col>12</xdr:col>
      <xdr:colOff>95250</xdr:colOff>
      <xdr:row>96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31A71C-3E26-4170-92BB-F6C6046A8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9525</xdr:colOff>
      <xdr:row>29</xdr:row>
      <xdr:rowOff>167227</xdr:rowOff>
    </xdr:from>
    <xdr:to>
      <xdr:col>21</xdr:col>
      <xdr:colOff>392246</xdr:colOff>
      <xdr:row>40</xdr:row>
      <xdr:rowOff>167413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5D28C4-24CE-4403-BCA2-7A4B797E9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49125" y="5691727"/>
          <a:ext cx="5259521" cy="209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</xdr:colOff>
      <xdr:row>1</xdr:row>
      <xdr:rowOff>171450</xdr:rowOff>
    </xdr:from>
    <xdr:to>
      <xdr:col>22</xdr:col>
      <xdr:colOff>106460</xdr:colOff>
      <xdr:row>13</xdr:row>
      <xdr:rowOff>94495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73809B-9D18-48B2-8F98-A86B69D35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96750" y="361950"/>
          <a:ext cx="5535710" cy="22090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390525</xdr:colOff>
      <xdr:row>3</xdr:row>
      <xdr:rowOff>76200</xdr:rowOff>
    </xdr:from>
    <xdr:to>
      <xdr:col>21</xdr:col>
      <xdr:colOff>239069</xdr:colOff>
      <xdr:row>22</xdr:row>
      <xdr:rowOff>17346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438BD3-BA29-460F-BDDC-8CA0B086E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77625" y="647700"/>
          <a:ext cx="4725344" cy="35606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0</xdr:row>
      <xdr:rowOff>171450</xdr:rowOff>
    </xdr:from>
    <xdr:to>
      <xdr:col>16</xdr:col>
      <xdr:colOff>591300</xdr:colOff>
      <xdr:row>14</xdr:row>
      <xdr:rowOff>67033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555E48-E91E-4D64-AAC4-DA5D77000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9700" y="171450"/>
          <a:ext cx="5372850" cy="2562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cworld.co.za/product_details.php?proid=1357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flyingrobot.co/collections/speed-controllers/products/flycolor-raptor-bls-pro-blheli_s-30a-2-4s-dshot-brushless-esc" TargetMode="External"/><Relationship Id="rId1" Type="http://schemas.openxmlformats.org/officeDocument/2006/relationships/hyperlink" Target="https://www.rcworld.co.za/product_details.php?proid=29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goblinhobbies.co.za/fpv/receiver/frsky-xm-sbus-mini-receiver.html" TargetMode="External"/><Relationship Id="rId4" Type="http://schemas.openxmlformats.org/officeDocument/2006/relationships/hyperlink" Target="https://www.rcworld.co.za/product_details.php?proid=308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anggood.com/Omnibus-F4SD-32K-Betaflight_3_2_0-STM32-F405-Flight-Controller-OSD-5V-3A-BEC-30_5X30_5mm-p-1211677.html?cur_warehouse=CN&amp;rmmds=search" TargetMode="External"/><Relationship Id="rId18" Type="http://schemas.openxmlformats.org/officeDocument/2006/relationships/hyperlink" Target="https://www.robotics.org.za/ESP-01?search=transceiv" TargetMode="External"/><Relationship Id="rId26" Type="http://schemas.openxmlformats.org/officeDocument/2006/relationships/hyperlink" Target="https://www.robotics.org.za/ESP-01?search=transceiv" TargetMode="External"/><Relationship Id="rId39" Type="http://schemas.openxmlformats.org/officeDocument/2006/relationships/hyperlink" Target="http://cmchobbies.co.za/shop/carbon-fibre-Build-materials/carbon-solid-rod-5mm" TargetMode="External"/><Relationship Id="rId21" Type="http://schemas.openxmlformats.org/officeDocument/2006/relationships/hyperlink" Target="http://cmchobbies.co.za/shop/carbon-fibre-Build-materials/carbon-solid-rod-5mm" TargetMode="External"/><Relationship Id="rId34" Type="http://schemas.openxmlformats.org/officeDocument/2006/relationships/hyperlink" Target="https://www.flyingtech.co.uk/electronics/brushed-mosfet-motor-driver-board-pdb-micro-drone" TargetMode="External"/><Relationship Id="rId42" Type="http://schemas.openxmlformats.org/officeDocument/2006/relationships/hyperlink" Target="https://flyingrobot.co/collections/3inch-propellers/products/hq-durable-prop-t65mm-5cw-5ccw-poly-carbonate" TargetMode="External"/><Relationship Id="rId47" Type="http://schemas.openxmlformats.org/officeDocument/2006/relationships/hyperlink" Target="https://store.mrobotics.io/mRo-PixRacer-R15-Official-p/m10023a.htm" TargetMode="External"/><Relationship Id="rId50" Type="http://schemas.openxmlformats.org/officeDocument/2006/relationships/hyperlink" Target="https://flyingrobot.co/collections/3inch-propellers/products/hq-durable-prop-t65mm-5cw-5ccw-poly-carbonate" TargetMode="External"/><Relationship Id="rId55" Type="http://schemas.openxmlformats.org/officeDocument/2006/relationships/hyperlink" Target="https://www.goblinhobbies.co.za/fpv/esc/racerstar-rs20a-v2-new-20a-blheli-s-opto-2-4s-esc-support-oneshot42-multishot-16-5-dshot600.html" TargetMode="External"/><Relationship Id="rId7" Type="http://schemas.openxmlformats.org/officeDocument/2006/relationships/hyperlink" Target="https://flyingrobot.co/collections/rx/products/frsky-xm-receiver" TargetMode="External"/><Relationship Id="rId2" Type="http://schemas.openxmlformats.org/officeDocument/2006/relationships/hyperlink" Target="https://micro-motor-warehouse.com/collections/all-motors/products/cl-0716-17" TargetMode="External"/><Relationship Id="rId16" Type="http://schemas.openxmlformats.org/officeDocument/2006/relationships/hyperlink" Target="https://www.flyingtech.co.uk/electronics/brushed-mosfet-motor-driver-board-pdb-micro-drone" TargetMode="External"/><Relationship Id="rId29" Type="http://schemas.openxmlformats.org/officeDocument/2006/relationships/hyperlink" Target="https://www.goblinhobbies.co.za/fpv/esc/racerstar-rs20a-v2-new-20a-blheli-s-opto-2-4s-esc-support-oneshot42-multishot-16-5-dshot600.html" TargetMode="External"/><Relationship Id="rId11" Type="http://schemas.openxmlformats.org/officeDocument/2006/relationships/hyperlink" Target="http://cmchobbies.co.za/shop/carbon-fibre-Build-materials/carbon-solid-rod-5mm" TargetMode="External"/><Relationship Id="rId24" Type="http://schemas.openxmlformats.org/officeDocument/2006/relationships/hyperlink" Target="https://flyingrobot.co/collections/3inch-propellers/products/hq-durable-prop-t65mm-5cw-5ccw-poly-carbonate" TargetMode="External"/><Relationship Id="rId32" Type="http://schemas.openxmlformats.org/officeDocument/2006/relationships/hyperlink" Target="https://flyingrobot.co/collections/1s/products/f949-battery-1s-500mah" TargetMode="External"/><Relationship Id="rId37" Type="http://schemas.openxmlformats.org/officeDocument/2006/relationships/hyperlink" Target="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" TargetMode="External"/><Relationship Id="rId40" Type="http://schemas.openxmlformats.org/officeDocument/2006/relationships/hyperlink" Target="https://micro-motor-warehouse.com/collections/all-motors/products/cl-0716-17" TargetMode="External"/><Relationship Id="rId45" Type="http://schemas.openxmlformats.org/officeDocument/2006/relationships/hyperlink" Target="https://www.bitcraze.io/products/flow-deck-v2/" TargetMode="External"/><Relationship Id="rId53" Type="http://schemas.openxmlformats.org/officeDocument/2006/relationships/hyperlink" Target="https://store.mrobotics.io/mRo-PixRacer-R15-Official-p/m10023a.htm" TargetMode="External"/><Relationship Id="rId5" Type="http://schemas.openxmlformats.org/officeDocument/2006/relationships/hyperlink" Target="https://flyingrobot.co/collections/3inch-propellers/products/hq-durable-prop-t65mm-5cw-5ccw-poly-carbonate" TargetMode="External"/><Relationship Id="rId19" Type="http://schemas.openxmlformats.org/officeDocument/2006/relationships/hyperlink" Target="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" TargetMode="External"/><Relationship Id="rId4" Type="http://schemas.openxmlformats.org/officeDocument/2006/relationships/hyperlink" Target="https://flyingrobot.co/collections/1s/products/f949-battery-1s-500mah" TargetMode="External"/><Relationship Id="rId9" Type="http://schemas.openxmlformats.org/officeDocument/2006/relationships/hyperlink" Target="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" TargetMode="External"/><Relationship Id="rId14" Type="http://schemas.openxmlformats.org/officeDocument/2006/relationships/hyperlink" Target="https://flyingrobot.co/collections/1s/products/f949-battery-1s-500mah" TargetMode="External"/><Relationship Id="rId22" Type="http://schemas.openxmlformats.org/officeDocument/2006/relationships/hyperlink" Target="https://www.banggood.com/Omnibus-F4SD-32K-Betaflight_3_2_0-STM32-F405-Flight-Controller-OSD-5V-3A-BEC-30_5X30_5mm-p-1211677.html?cur_warehouse=CN&amp;rmmds=search" TargetMode="External"/><Relationship Id="rId27" Type="http://schemas.openxmlformats.org/officeDocument/2006/relationships/hyperlink" Target="https://www.bitcraze.io/products/flow-deck-v2/" TargetMode="External"/><Relationship Id="rId30" Type="http://schemas.openxmlformats.org/officeDocument/2006/relationships/hyperlink" Target="http://cmchobbies.co.za/shop/carbon-fibre-Build-materials/carbon-solid-rod-5mm" TargetMode="External"/><Relationship Id="rId35" Type="http://schemas.openxmlformats.org/officeDocument/2006/relationships/hyperlink" Target="https://flyingrobot.co/collections/rx/products/frsky-xm-receiver" TargetMode="External"/><Relationship Id="rId43" Type="http://schemas.openxmlformats.org/officeDocument/2006/relationships/hyperlink" Target="https://www.flyingtech.co.uk/electronics/brushed-mosfet-motor-driver-board-pdb-micro-drone" TargetMode="External"/><Relationship Id="rId48" Type="http://schemas.openxmlformats.org/officeDocument/2006/relationships/hyperlink" Target="http://cmchobbies.co.za/shop/carbon-fibre-Build-materials/carbon-solid-rod-5mm" TargetMode="External"/><Relationship Id="rId56" Type="http://schemas.openxmlformats.org/officeDocument/2006/relationships/printerSettings" Target="../printerSettings/printerSettings2.bin"/><Relationship Id="rId8" Type="http://schemas.openxmlformats.org/officeDocument/2006/relationships/hyperlink" Target="https://www.robotics.org.za/ESP-01?search=transceiv" TargetMode="External"/><Relationship Id="rId51" Type="http://schemas.openxmlformats.org/officeDocument/2006/relationships/hyperlink" Target="https://flyingrobot.co/collections/rx/products/frsky-xm-receiver" TargetMode="External"/><Relationship Id="rId3" Type="http://schemas.openxmlformats.org/officeDocument/2006/relationships/hyperlink" Target="https://www.banggood.com/Omnibus-F4SD-32K-Betaflight_3_2_0-STM32-F405-Flight-Controller-OSD-5V-3A-BEC-30_5X30_5mm-p-1211677.html?cur_warehouse=CN&amp;rmmds=search" TargetMode="External"/><Relationship Id="rId12" Type="http://schemas.openxmlformats.org/officeDocument/2006/relationships/hyperlink" Target="https://micro-motor-warehouse.com/collections/all-motors/products/cl-0716-17" TargetMode="External"/><Relationship Id="rId17" Type="http://schemas.openxmlformats.org/officeDocument/2006/relationships/hyperlink" Target="https://flyingrobot.co/collections/rx/products/frsky-xm-receiver" TargetMode="External"/><Relationship Id="rId25" Type="http://schemas.openxmlformats.org/officeDocument/2006/relationships/hyperlink" Target="https://flyingrobot.co/collections/rx/products/frsky-xm-receiver" TargetMode="External"/><Relationship Id="rId33" Type="http://schemas.openxmlformats.org/officeDocument/2006/relationships/hyperlink" Target="https://flyingrobot.co/collections/3inch-propellers/products/hq-durable-prop-t65mm-5cw-5ccw-poly-carbonate" TargetMode="External"/><Relationship Id="rId38" Type="http://schemas.openxmlformats.org/officeDocument/2006/relationships/hyperlink" Target="https://store.mrobotics.io/mRo-PixRacer-R15-Official-p/m10023a.htm" TargetMode="External"/><Relationship Id="rId46" Type="http://schemas.openxmlformats.org/officeDocument/2006/relationships/hyperlink" Target="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" TargetMode="External"/><Relationship Id="rId20" Type="http://schemas.openxmlformats.org/officeDocument/2006/relationships/hyperlink" Target="https://www.bitcraze.io/products/flow-deck-v2/" TargetMode="External"/><Relationship Id="rId41" Type="http://schemas.openxmlformats.org/officeDocument/2006/relationships/hyperlink" Target="https://flyingrobot.co/collections/1s/products/f949-battery-1s-500mah" TargetMode="External"/><Relationship Id="rId54" Type="http://schemas.openxmlformats.org/officeDocument/2006/relationships/hyperlink" Target="https://flyingrobot.co/collections/brushless-motors/products/f10-7500kv-1pc-set" TargetMode="External"/><Relationship Id="rId1" Type="http://schemas.openxmlformats.org/officeDocument/2006/relationships/hyperlink" Target="http://cmchobbies.co.za/shop/carbon-fibre-Build-materials/carbon-solid-rod-5mm" TargetMode="External"/><Relationship Id="rId6" Type="http://schemas.openxmlformats.org/officeDocument/2006/relationships/hyperlink" Target="https://www.flyingtech.co.uk/electronics/brushed-mosfet-motor-driver-board-pdb-micro-drone" TargetMode="External"/><Relationship Id="rId15" Type="http://schemas.openxmlformats.org/officeDocument/2006/relationships/hyperlink" Target="https://flyingrobot.co/collections/3inch-propellers/products/hq-durable-prop-t65mm-5cw-5ccw-poly-carbonate" TargetMode="External"/><Relationship Id="rId23" Type="http://schemas.openxmlformats.org/officeDocument/2006/relationships/hyperlink" Target="https://flyingrobot.co/collections/1s/products/f949-battery-1s-500mah" TargetMode="External"/><Relationship Id="rId28" Type="http://schemas.openxmlformats.org/officeDocument/2006/relationships/hyperlink" Target="https://flyingrobot.co/collections/brushless-motors/products/f10-7500kv-1pc-set" TargetMode="External"/><Relationship Id="rId36" Type="http://schemas.openxmlformats.org/officeDocument/2006/relationships/hyperlink" Target="https://www.bitcraze.io/products/flow-deck-v2/" TargetMode="External"/><Relationship Id="rId49" Type="http://schemas.openxmlformats.org/officeDocument/2006/relationships/hyperlink" Target="https://flyingrobot.co/collections/1s/products/f949-battery-1s-500mah" TargetMode="External"/><Relationship Id="rId57" Type="http://schemas.openxmlformats.org/officeDocument/2006/relationships/drawing" Target="../drawings/drawing2.xml"/><Relationship Id="rId10" Type="http://schemas.openxmlformats.org/officeDocument/2006/relationships/hyperlink" Target="https://www.bitcraze.io/products/flow-deck-v2/" TargetMode="External"/><Relationship Id="rId31" Type="http://schemas.openxmlformats.org/officeDocument/2006/relationships/hyperlink" Target="https://micro-motor-warehouse.com/collections/all-motors/products/cl-0716-17" TargetMode="External"/><Relationship Id="rId44" Type="http://schemas.openxmlformats.org/officeDocument/2006/relationships/hyperlink" Target="https://flyingrobot.co/collections/rx/products/frsky-xm-receiver" TargetMode="External"/><Relationship Id="rId52" Type="http://schemas.openxmlformats.org/officeDocument/2006/relationships/hyperlink" Target="https://www.bitcraze.io/products/flow-deck-v2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store.mrobotics.io/mRo-PixRacer-R15-Official-p/m10023a.htm" TargetMode="External"/><Relationship Id="rId21" Type="http://schemas.openxmlformats.org/officeDocument/2006/relationships/hyperlink" Target="https://flyingrobot.co/collections/3inch-propellers/products/hq-durable-prop-t65mm-5cw-5ccw-poly-carbonate" TargetMode="External"/><Relationship Id="rId42" Type="http://schemas.openxmlformats.org/officeDocument/2006/relationships/hyperlink" Target="https://www.bitcraze.io/products/flow-deck-v2/" TargetMode="External"/><Relationship Id="rId47" Type="http://schemas.openxmlformats.org/officeDocument/2006/relationships/hyperlink" Target="https://flyingrobot.co/collections/1s/products/f949-battery-1s-500mah" TargetMode="External"/><Relationship Id="rId63" Type="http://schemas.openxmlformats.org/officeDocument/2006/relationships/hyperlink" Target="http://cmchobbies.co.za/shop/carbon-fibre-Build-materials/carbon-solid-rod-5mm" TargetMode="External"/><Relationship Id="rId68" Type="http://schemas.openxmlformats.org/officeDocument/2006/relationships/hyperlink" Target="https://flyingrobot.co/collections/rx/products/frsky-xm-receiver" TargetMode="External"/><Relationship Id="rId84" Type="http://schemas.openxmlformats.org/officeDocument/2006/relationships/hyperlink" Target="https://flyingrobot.co/collections/rx/products/frsky-xm-receiver" TargetMode="External"/><Relationship Id="rId89" Type="http://schemas.openxmlformats.org/officeDocument/2006/relationships/drawing" Target="../drawings/drawing3.xml"/><Relationship Id="rId16" Type="http://schemas.openxmlformats.org/officeDocument/2006/relationships/hyperlink" Target="https://flyingrobot.co/collections/brushless-motors/products/f10-7500kv-1pc-set" TargetMode="External"/><Relationship Id="rId11" Type="http://schemas.openxmlformats.org/officeDocument/2006/relationships/hyperlink" Target="https://www.rclipo.co.za/lipo/2-cell/onbo-460mah-2s-75c-lipo-detail" TargetMode="External"/><Relationship Id="rId32" Type="http://schemas.openxmlformats.org/officeDocument/2006/relationships/hyperlink" Target="https://flyingrobot.co/collections/rx/products/frsky-xm-receiver" TargetMode="External"/><Relationship Id="rId37" Type="http://schemas.openxmlformats.org/officeDocument/2006/relationships/hyperlink" Target="https://flyingrobot.co/collections/brushed-motors/products/8520-micro-brushed-motor-set-with-props" TargetMode="External"/><Relationship Id="rId53" Type="http://schemas.openxmlformats.org/officeDocument/2006/relationships/hyperlink" Target="https://store.mrobotics.io/mRo-PixRacer-R15-Official-p/m10023a.htm" TargetMode="External"/><Relationship Id="rId58" Type="http://schemas.openxmlformats.org/officeDocument/2006/relationships/hyperlink" Target="https://www.flyingtech.co.uk/electronics/brushed-mosfet-motor-driver-board-pdb-micro-drone" TargetMode="External"/><Relationship Id="rId74" Type="http://schemas.openxmlformats.org/officeDocument/2006/relationships/hyperlink" Target="https://flyingrobot.co/collections/3inch-propellers/products/hq-durable-prop-t3x1-5-grey-2cw-2ccw-poly-carbonate" TargetMode="External"/><Relationship Id="rId79" Type="http://schemas.openxmlformats.org/officeDocument/2006/relationships/hyperlink" Target="https://flyingrobot.co/collections/4in1-escs/products/dys-elf-4in1-10a-esc" TargetMode="External"/><Relationship Id="rId5" Type="http://schemas.openxmlformats.org/officeDocument/2006/relationships/hyperlink" Target="https://flyingrobot.co/collections/rx/products/frsky-xm-receiver" TargetMode="External"/><Relationship Id="rId14" Type="http://schemas.openxmlformats.org/officeDocument/2006/relationships/hyperlink" Target="https://www.bitcraze.io/products/flow-deck-v2/" TargetMode="External"/><Relationship Id="rId22" Type="http://schemas.openxmlformats.org/officeDocument/2006/relationships/hyperlink" Target="https://www.flyingtech.co.uk/electronics/brushed-mosfet-motor-driver-board-pdb-micro-drone" TargetMode="External"/><Relationship Id="rId27" Type="http://schemas.openxmlformats.org/officeDocument/2006/relationships/hyperlink" Target="http://cmchobbies.co.za/shop/carbon-fibre-Build-materials/carbon-solid-rod-5mm" TargetMode="External"/><Relationship Id="rId30" Type="http://schemas.openxmlformats.org/officeDocument/2006/relationships/hyperlink" Target="https://flyingrobot.co/collections/3inch-propellers/products/hq-durable-prop-t65mm-5cw-5ccw-poly-carbonate" TargetMode="External"/><Relationship Id="rId35" Type="http://schemas.openxmlformats.org/officeDocument/2006/relationships/hyperlink" Target="https://store.mrobotics.io/mRo-PixRacer-R15-Official-p/m10023a.htm" TargetMode="External"/><Relationship Id="rId43" Type="http://schemas.openxmlformats.org/officeDocument/2006/relationships/hyperlink" Target="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" TargetMode="External"/><Relationship Id="rId48" Type="http://schemas.openxmlformats.org/officeDocument/2006/relationships/hyperlink" Target="https://flyingrobot.co/collections/4inch-propellers/products/hqprop-4x2-5x3v2s-2cw-2ccw-poly-carbonate-grey" TargetMode="External"/><Relationship Id="rId56" Type="http://schemas.openxmlformats.org/officeDocument/2006/relationships/hyperlink" Target="https://flyingrobot.co/collections/1s/products/f949-battery-1s-500mah" TargetMode="External"/><Relationship Id="rId64" Type="http://schemas.openxmlformats.org/officeDocument/2006/relationships/hyperlink" Target="https://micro-motor-warehouse.com/collections/all-motors/products/cl-0716-17" TargetMode="External"/><Relationship Id="rId69" Type="http://schemas.openxmlformats.org/officeDocument/2006/relationships/hyperlink" Target="https://www.bitcraze.io/products/flow-deck-v2/" TargetMode="External"/><Relationship Id="rId77" Type="http://schemas.openxmlformats.org/officeDocument/2006/relationships/hyperlink" Target="https://store.mrobotics.io/mRo-PixRacer-R15-Official-p/m10023a.htm" TargetMode="External"/><Relationship Id="rId8" Type="http://schemas.openxmlformats.org/officeDocument/2006/relationships/hyperlink" Target="https://flyingrobot.co/collections/brushless-motors/products/f10-7500kv-1pc-set" TargetMode="External"/><Relationship Id="rId51" Type="http://schemas.openxmlformats.org/officeDocument/2006/relationships/hyperlink" Target="https://www.bitcraze.io/products/flow-deck-v2/" TargetMode="External"/><Relationship Id="rId72" Type="http://schemas.openxmlformats.org/officeDocument/2006/relationships/hyperlink" Target="http://cmchobbies.co.za/shop/carbon-fibre-Build-materials/carbon-solid-rod-5mm" TargetMode="External"/><Relationship Id="rId80" Type="http://schemas.openxmlformats.org/officeDocument/2006/relationships/hyperlink" Target="http://cmchobbies.co.za/shop/carbon-fibre-Build-materials/carbon-solid-rod-5mm" TargetMode="External"/><Relationship Id="rId85" Type="http://schemas.openxmlformats.org/officeDocument/2006/relationships/hyperlink" Target="https://www.bitcraze.io/products/flow-deck-v2/" TargetMode="External"/><Relationship Id="rId3" Type="http://schemas.openxmlformats.org/officeDocument/2006/relationships/hyperlink" Target="https://www.rclipo.co.za/lipo/2-cell/onbo-460mah-2s-75c-lipo-detail" TargetMode="External"/><Relationship Id="rId12" Type="http://schemas.openxmlformats.org/officeDocument/2006/relationships/hyperlink" Target="https://flyingrobot.co/collections/3inch-propellers/products/hq-durable-prop-t65mm-5cw-5ccw-poly-carbonate" TargetMode="External"/><Relationship Id="rId17" Type="http://schemas.openxmlformats.org/officeDocument/2006/relationships/hyperlink" Target="https://flyingrobot.co/collections/4in1-escs/products/dys-elf-4in1-10a-esc" TargetMode="External"/><Relationship Id="rId25" Type="http://schemas.openxmlformats.org/officeDocument/2006/relationships/hyperlink" Target="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" TargetMode="External"/><Relationship Id="rId33" Type="http://schemas.openxmlformats.org/officeDocument/2006/relationships/hyperlink" Target="https://www.bitcraze.io/products/flow-deck-v2/" TargetMode="External"/><Relationship Id="rId38" Type="http://schemas.openxmlformats.org/officeDocument/2006/relationships/hyperlink" Target="https://flyingrobot.co/collections/1s/products/f949-battery-1s-500mah" TargetMode="External"/><Relationship Id="rId46" Type="http://schemas.openxmlformats.org/officeDocument/2006/relationships/hyperlink" Target="https://flyingrobot.co/collections/brushed-motors/products/8520-micro-brushed-motor-set-with-props" TargetMode="External"/><Relationship Id="rId59" Type="http://schemas.openxmlformats.org/officeDocument/2006/relationships/hyperlink" Target="https://flyingrobot.co/collections/rx/products/frsky-xm-receiver" TargetMode="External"/><Relationship Id="rId67" Type="http://schemas.openxmlformats.org/officeDocument/2006/relationships/hyperlink" Target="https://www.flyingtech.co.uk/electronics/brushed-mosfet-motor-driver-board-pdb-micro-drone" TargetMode="External"/><Relationship Id="rId20" Type="http://schemas.openxmlformats.org/officeDocument/2006/relationships/hyperlink" Target="https://flyingrobot.co/collections/1s/products/f949-battery-1s-500mah" TargetMode="External"/><Relationship Id="rId41" Type="http://schemas.openxmlformats.org/officeDocument/2006/relationships/hyperlink" Target="https://flyingrobot.co/collections/rx/products/frsky-xm-receiver" TargetMode="External"/><Relationship Id="rId54" Type="http://schemas.openxmlformats.org/officeDocument/2006/relationships/hyperlink" Target="http://cmchobbies.co.za/shop/carbon-fibre-Build-materials/carbon-solid-rod-5mm" TargetMode="External"/><Relationship Id="rId62" Type="http://schemas.openxmlformats.org/officeDocument/2006/relationships/hyperlink" Target="https://store.mrobotics.io/mRo-PixRacer-R15-Official-p/m10023a.htm" TargetMode="External"/><Relationship Id="rId70" Type="http://schemas.openxmlformats.org/officeDocument/2006/relationships/hyperlink" Target="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" TargetMode="External"/><Relationship Id="rId75" Type="http://schemas.openxmlformats.org/officeDocument/2006/relationships/hyperlink" Target="https://flyingrobot.co/collections/rx/products/frsky-xm-receiver" TargetMode="External"/><Relationship Id="rId83" Type="http://schemas.openxmlformats.org/officeDocument/2006/relationships/hyperlink" Target="https://www.flyingtech.co.uk/electronics/brushed-mosfet-motor-driver-board-pdb-micro-drone" TargetMode="External"/><Relationship Id="rId88" Type="http://schemas.openxmlformats.org/officeDocument/2006/relationships/printerSettings" Target="../printerSettings/printerSettings3.bin"/><Relationship Id="rId1" Type="http://schemas.openxmlformats.org/officeDocument/2006/relationships/hyperlink" Target="http://cmchobbies.co.za/shop/carbon-fibre-Build-materials/carbon-solid-rod-5mm" TargetMode="External"/><Relationship Id="rId6" Type="http://schemas.openxmlformats.org/officeDocument/2006/relationships/hyperlink" Target="https://www.robotics.org.za/ESP-01?search=transceiv" TargetMode="External"/><Relationship Id="rId15" Type="http://schemas.openxmlformats.org/officeDocument/2006/relationships/hyperlink" Target="https://store.mrobotics.io/mRo-PixRacer-R15-Official-p/m10023a.htm" TargetMode="External"/><Relationship Id="rId23" Type="http://schemas.openxmlformats.org/officeDocument/2006/relationships/hyperlink" Target="https://flyingrobot.co/collections/rx/products/frsky-xm-receiver" TargetMode="External"/><Relationship Id="rId28" Type="http://schemas.openxmlformats.org/officeDocument/2006/relationships/hyperlink" Target="https://flyingrobot.co/collections/brushed-motors/products/8520-micro-brushed-motor-set-with-props" TargetMode="External"/><Relationship Id="rId36" Type="http://schemas.openxmlformats.org/officeDocument/2006/relationships/hyperlink" Target="http://cmchobbies.co.za/shop/carbon-fibre-Build-materials/carbon-solid-rod-5mm" TargetMode="External"/><Relationship Id="rId49" Type="http://schemas.openxmlformats.org/officeDocument/2006/relationships/hyperlink" Target="https://www.flyingtech.co.uk/electronics/brushed-mosfet-motor-driver-board-pdb-micro-drone" TargetMode="External"/><Relationship Id="rId57" Type="http://schemas.openxmlformats.org/officeDocument/2006/relationships/hyperlink" Target="https://flyingrobot.co/collections/3inch-propellers/products/hq-durable-prop-t65mm-5cw-5ccw-poly-carbonate" TargetMode="External"/><Relationship Id="rId10" Type="http://schemas.openxmlformats.org/officeDocument/2006/relationships/hyperlink" Target="http://cmchobbies.co.za/shop/carbon-fibre-Build-materials/carbon-solid-rod-5mm" TargetMode="External"/><Relationship Id="rId31" Type="http://schemas.openxmlformats.org/officeDocument/2006/relationships/hyperlink" Target="https://www.flyingtech.co.uk/electronics/brushed-mosfet-motor-driver-board-pdb-micro-drone" TargetMode="External"/><Relationship Id="rId44" Type="http://schemas.openxmlformats.org/officeDocument/2006/relationships/hyperlink" Target="https://store.mrobotics.io/mRo-PixRacer-R15-Official-p/m10023a.htm" TargetMode="External"/><Relationship Id="rId52" Type="http://schemas.openxmlformats.org/officeDocument/2006/relationships/hyperlink" Target="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" TargetMode="External"/><Relationship Id="rId60" Type="http://schemas.openxmlformats.org/officeDocument/2006/relationships/hyperlink" Target="https://www.bitcraze.io/products/flow-deck-v2/" TargetMode="External"/><Relationship Id="rId65" Type="http://schemas.openxmlformats.org/officeDocument/2006/relationships/hyperlink" Target="https://flyingrobot.co/collections/1s/products/f949-battery-1s-500mah" TargetMode="External"/><Relationship Id="rId73" Type="http://schemas.openxmlformats.org/officeDocument/2006/relationships/hyperlink" Target="https://flyingrobot.co/collections/1s/products/f949-battery-1s-500mah" TargetMode="External"/><Relationship Id="rId78" Type="http://schemas.openxmlformats.org/officeDocument/2006/relationships/hyperlink" Target="https://flyingrobot.co/collections/brushless-motors/products/f10-7500kv-1pc-set" TargetMode="External"/><Relationship Id="rId81" Type="http://schemas.openxmlformats.org/officeDocument/2006/relationships/hyperlink" Target="https://flyingrobot.co/collections/brushed-motors/products/8520-micro-brushed-motor-set-with-props" TargetMode="External"/><Relationship Id="rId86" Type="http://schemas.openxmlformats.org/officeDocument/2006/relationships/hyperlink" Target="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" TargetMode="External"/><Relationship Id="rId4" Type="http://schemas.openxmlformats.org/officeDocument/2006/relationships/hyperlink" Target="https://flyingrobot.co/collections/3inch-propellers/products/hq-durable-prop-t65mm-5cw-5ccw-poly-carbonate" TargetMode="External"/><Relationship Id="rId9" Type="http://schemas.openxmlformats.org/officeDocument/2006/relationships/hyperlink" Target="https://flyingrobot.co/collections/4in1-escs/products/dys-elf-4in1-10a-esc" TargetMode="External"/><Relationship Id="rId13" Type="http://schemas.openxmlformats.org/officeDocument/2006/relationships/hyperlink" Target="https://flyingrobot.co/collections/rx/products/frsky-xm-receiver" TargetMode="External"/><Relationship Id="rId18" Type="http://schemas.openxmlformats.org/officeDocument/2006/relationships/hyperlink" Target="http://cmchobbies.co.za/shop/carbon-fibre-Build-materials/carbon-solid-rod-5mm" TargetMode="External"/><Relationship Id="rId39" Type="http://schemas.openxmlformats.org/officeDocument/2006/relationships/hyperlink" Target="https://flyingrobot.co/collections/3inch-propellers/products/hq-durable-prop-t65mm-5cw-5ccw-poly-carbonate" TargetMode="External"/><Relationship Id="rId34" Type="http://schemas.openxmlformats.org/officeDocument/2006/relationships/hyperlink" Target="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" TargetMode="External"/><Relationship Id="rId50" Type="http://schemas.openxmlformats.org/officeDocument/2006/relationships/hyperlink" Target="https://flyingrobot.co/collections/rx/products/frsky-xm-receiver" TargetMode="External"/><Relationship Id="rId55" Type="http://schemas.openxmlformats.org/officeDocument/2006/relationships/hyperlink" Target="https://micro-motor-warehouse.com/collections/all-motors/products/cl-0716-17" TargetMode="External"/><Relationship Id="rId76" Type="http://schemas.openxmlformats.org/officeDocument/2006/relationships/hyperlink" Target="https://www.bitcraze.io/products/flow-deck-v2/" TargetMode="External"/><Relationship Id="rId7" Type="http://schemas.openxmlformats.org/officeDocument/2006/relationships/hyperlink" Target="https://www.bitcraze.io/products/flow-deck-v2/" TargetMode="External"/><Relationship Id="rId71" Type="http://schemas.openxmlformats.org/officeDocument/2006/relationships/hyperlink" Target="https://store.mrobotics.io/mRo-PixRacer-R15-Official-p/m10023a.htm" TargetMode="External"/><Relationship Id="rId2" Type="http://schemas.openxmlformats.org/officeDocument/2006/relationships/hyperlink" Target="https://www.banggood.com/Omnibus-F4SD-32K-Betaflight_3_2_0-STM32-F405-Flight-Controller-OSD-5V-3A-BEC-30_5X30_5mm-p-1211677.html?cur_warehouse=CN&amp;rmmds=search" TargetMode="External"/><Relationship Id="rId29" Type="http://schemas.openxmlformats.org/officeDocument/2006/relationships/hyperlink" Target="https://flyingrobot.co/collections/1s/products/f949-battery-1s-500mah" TargetMode="External"/><Relationship Id="rId24" Type="http://schemas.openxmlformats.org/officeDocument/2006/relationships/hyperlink" Target="https://www.bitcraze.io/products/flow-deck-v2/" TargetMode="External"/><Relationship Id="rId40" Type="http://schemas.openxmlformats.org/officeDocument/2006/relationships/hyperlink" Target="https://www.flyingtech.co.uk/electronics/brushed-mosfet-motor-driver-board-pdb-micro-drone" TargetMode="External"/><Relationship Id="rId45" Type="http://schemas.openxmlformats.org/officeDocument/2006/relationships/hyperlink" Target="http://cmchobbies.co.za/shop/carbon-fibre-Build-materials/carbon-solid-rod-5mm" TargetMode="External"/><Relationship Id="rId66" Type="http://schemas.openxmlformats.org/officeDocument/2006/relationships/hyperlink" Target="https://flyingrobot.co/collections/3inch-propellers/products/hq-durable-prop-t65mm-5cw-5ccw-poly-carbonate" TargetMode="External"/><Relationship Id="rId87" Type="http://schemas.openxmlformats.org/officeDocument/2006/relationships/hyperlink" Target="https://store.mrobotics.io/mRo-PixRacer-R15-Official-p/m10023a.htm" TargetMode="External"/><Relationship Id="rId61" Type="http://schemas.openxmlformats.org/officeDocument/2006/relationships/hyperlink" Target="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" TargetMode="External"/><Relationship Id="rId82" Type="http://schemas.openxmlformats.org/officeDocument/2006/relationships/hyperlink" Target="https://flyingrobot.co/collections/1s/products/f949-battery-1s-500mah" TargetMode="External"/><Relationship Id="rId19" Type="http://schemas.openxmlformats.org/officeDocument/2006/relationships/hyperlink" Target="https://flyingrobot.co/collections/brushed-motors/products/8520-micro-brushed-motor-set-with-prop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flyingrobot.co/collections/rx/products/frsky-xm-receiver" TargetMode="External"/><Relationship Id="rId13" Type="http://schemas.openxmlformats.org/officeDocument/2006/relationships/hyperlink" Target="https://flyingrobot.co/collections/3inch-propellers/products/hq-durable-prop-t65mm-5cw-5ccw-poly-carbonate" TargetMode="External"/><Relationship Id="rId18" Type="http://schemas.openxmlformats.org/officeDocument/2006/relationships/hyperlink" Target="http://cmchobbies.co.za/shop/carbon-fibre-Build-materials/carbon-solid-rod-5mm" TargetMode="External"/><Relationship Id="rId26" Type="http://schemas.openxmlformats.org/officeDocument/2006/relationships/hyperlink" Target="https://flyingrobot.co/collections/4in1-escs/products/dys-elf-4in1-10a-esc" TargetMode="External"/><Relationship Id="rId3" Type="http://schemas.openxmlformats.org/officeDocument/2006/relationships/hyperlink" Target="https://cmchobbies.co.za/shop/index.php?_route_=carbon-fibre-Build-materials/carbon-tube-6mm-4mm-10000mm" TargetMode="External"/><Relationship Id="rId21" Type="http://schemas.openxmlformats.org/officeDocument/2006/relationships/hyperlink" Target="https://flyingrobot.co/collections/3inch-propellers/products/hq-durable-prop-t65mm-5cw-5ccw-poly-carbonate" TargetMode="External"/><Relationship Id="rId7" Type="http://schemas.openxmlformats.org/officeDocument/2006/relationships/hyperlink" Target="https://flyingrobot.co/collections/rx/products/frsky-xm-receiver" TargetMode="External"/><Relationship Id="rId12" Type="http://schemas.openxmlformats.org/officeDocument/2006/relationships/hyperlink" Target="https://www.rcworld.co.za/product_details.php?proid=198" TargetMode="External"/><Relationship Id="rId17" Type="http://schemas.openxmlformats.org/officeDocument/2006/relationships/hyperlink" Target="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" TargetMode="External"/><Relationship Id="rId25" Type="http://schemas.openxmlformats.org/officeDocument/2006/relationships/hyperlink" Target="https://flyingrobot.co/collections/brushless-motors/products/f10-7500kv-1pc-set" TargetMode="External"/><Relationship Id="rId2" Type="http://schemas.openxmlformats.org/officeDocument/2006/relationships/hyperlink" Target="https://flyingrobot.co/collections/brushed-motors/products/8520-micro-brushed-motor-set-with-props" TargetMode="External"/><Relationship Id="rId16" Type="http://schemas.openxmlformats.org/officeDocument/2006/relationships/hyperlink" Target="https://www.flyingtech.co.uk/electronics/brushed-mosfet-motor-driver-board-pdb-micro-drone" TargetMode="External"/><Relationship Id="rId20" Type="http://schemas.openxmlformats.org/officeDocument/2006/relationships/hyperlink" Target="https://www.rclipo.co.za/lipo/2-cell/onbo-460mah-2s-75c-lipo-detail" TargetMode="External"/><Relationship Id="rId1" Type="http://schemas.openxmlformats.org/officeDocument/2006/relationships/hyperlink" Target="https://flyingrobot.co/collections/brushless-motors/products/f10-7500kv-1pc-set" TargetMode="External"/><Relationship Id="rId6" Type="http://schemas.openxmlformats.org/officeDocument/2006/relationships/hyperlink" Target="https://store.mrobotics.io/mRo-PixRacer-R15-Official-p/m10023a.htm" TargetMode="External"/><Relationship Id="rId11" Type="http://schemas.openxmlformats.org/officeDocument/2006/relationships/hyperlink" Target="https://www.rclipo.co.za/lipo/2-cell/onbo-460mah-2s-75c-lipo-detail" TargetMode="External"/><Relationship Id="rId24" Type="http://schemas.openxmlformats.org/officeDocument/2006/relationships/hyperlink" Target="https://www.bitcraze.io/products/flow-deck-v2/" TargetMode="External"/><Relationship Id="rId5" Type="http://schemas.openxmlformats.org/officeDocument/2006/relationships/hyperlink" Target="https://store.mrobotics.io/mRo-PixRacer-R15-Official-p/m10023a.htm" TargetMode="External"/><Relationship Id="rId15" Type="http://schemas.openxmlformats.org/officeDocument/2006/relationships/hyperlink" Target="https://flyingrobot.co/collections/4in1-escs/products/dys-elf-4in1-10a-esc" TargetMode="External"/><Relationship Id="rId23" Type="http://schemas.openxmlformats.org/officeDocument/2006/relationships/hyperlink" Target="https://www.robotics.org.za/ESP-01?search=transceiv" TargetMode="External"/><Relationship Id="rId10" Type="http://schemas.openxmlformats.org/officeDocument/2006/relationships/hyperlink" Target="https://www.bitcraze.io/products/flow-deck-v2/" TargetMode="External"/><Relationship Id="rId19" Type="http://schemas.openxmlformats.org/officeDocument/2006/relationships/hyperlink" Target="https://www.banggood.com/Omnibus-F4SD-32K-Betaflight_3_2_0-STM32-F405-Flight-Controller-OSD-5V-3A-BEC-30_5X30_5mm-p-1211677.html?cur_warehouse=CN&amp;rmmds=search" TargetMode="External"/><Relationship Id="rId4" Type="http://schemas.openxmlformats.org/officeDocument/2006/relationships/hyperlink" Target="http://cmchobbies.co.za/shop/carbon-fibre-Build-materials/carbon-solid-rod-5mm" TargetMode="External"/><Relationship Id="rId9" Type="http://schemas.openxmlformats.org/officeDocument/2006/relationships/hyperlink" Target="https://www.bitcraze.io/products/flow-deck-v2/" TargetMode="External"/><Relationship Id="rId14" Type="http://schemas.openxmlformats.org/officeDocument/2006/relationships/hyperlink" Target="https://www.getfpv.com/gemfan-65mm-micro-propellers-1mm-shaft-set-of-8.html" TargetMode="External"/><Relationship Id="rId22" Type="http://schemas.openxmlformats.org/officeDocument/2006/relationships/hyperlink" Target="https://flyingrobot.co/collections/rx/products/frsky-xm-receiver" TargetMode="External"/><Relationship Id="rId27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flyingrobot.co/collections/4in1-escs/products/dys-elf-4in1-10a-esc" TargetMode="External"/><Relationship Id="rId3" Type="http://schemas.openxmlformats.org/officeDocument/2006/relationships/hyperlink" Target="https://store.mrobotics.io/mRo-PixRacer-R15-Official-p/m10023a.htm" TargetMode="External"/><Relationship Id="rId7" Type="http://schemas.openxmlformats.org/officeDocument/2006/relationships/hyperlink" Target="https://flyingrobot.co/collections/3inch-propellers/products/hq-durable-prop-t65mm-5cw-5ccw-poly-carbonate" TargetMode="External"/><Relationship Id="rId2" Type="http://schemas.openxmlformats.org/officeDocument/2006/relationships/hyperlink" Target="https://cmchobbies.co.za/shop/index.php?_route_=carbon-fibre-Build-materials/carbon-tube-6mm-4mm-10000mm" TargetMode="External"/><Relationship Id="rId1" Type="http://schemas.openxmlformats.org/officeDocument/2006/relationships/hyperlink" Target="https://boyztoyz.co.za/product/hglrc-fd1103-8000kv-brushless-motor/" TargetMode="External"/><Relationship Id="rId6" Type="http://schemas.openxmlformats.org/officeDocument/2006/relationships/hyperlink" Target="https://www.rclipo.co.za/lipo/2-cell/onbo-460mah-2s-75c-lipo-detail" TargetMode="External"/><Relationship Id="rId5" Type="http://schemas.openxmlformats.org/officeDocument/2006/relationships/hyperlink" Target="https://www.bitcraze.io/products/flow-deck-v2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flyingrobot.co/collections/rx/products/frsky-xm-receiver" TargetMode="External"/><Relationship Id="rId9" Type="http://schemas.openxmlformats.org/officeDocument/2006/relationships/hyperlink" Target="https://flyingrobot.co/products/power-brick-min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1"/>
  <sheetViews>
    <sheetView topLeftCell="G1" workbookViewId="0">
      <selection activeCell="E142" sqref="E142"/>
    </sheetView>
  </sheetViews>
  <sheetFormatPr defaultRowHeight="15" x14ac:dyDescent="0.25"/>
  <cols>
    <col min="1" max="1" width="19.5703125" customWidth="1"/>
    <col min="4" max="4" width="14.42578125" customWidth="1"/>
    <col min="6" max="6" width="10.42578125" customWidth="1"/>
  </cols>
  <sheetData>
    <row r="1" spans="1:15" x14ac:dyDescent="0.25">
      <c r="A1" s="1" t="s">
        <v>3</v>
      </c>
      <c r="B1" s="1" t="s">
        <v>4</v>
      </c>
      <c r="C1" s="1" t="s">
        <v>7</v>
      </c>
      <c r="D1" s="1" t="s">
        <v>5</v>
      </c>
      <c r="E1" s="1" t="s">
        <v>6</v>
      </c>
      <c r="F1" s="1" t="s">
        <v>27</v>
      </c>
      <c r="G1" s="1" t="s">
        <v>8</v>
      </c>
      <c r="O1" s="5"/>
    </row>
    <row r="2" spans="1:15" x14ac:dyDescent="0.25">
      <c r="A2" t="s">
        <v>9</v>
      </c>
      <c r="B2">
        <v>4</v>
      </c>
      <c r="C2">
        <v>0</v>
      </c>
      <c r="D2">
        <f>B2*C2</f>
        <v>0</v>
      </c>
      <c r="E2">
        <f>SUM(D:D)</f>
        <v>1161.06</v>
      </c>
      <c r="F2" s="4" t="s">
        <v>28</v>
      </c>
      <c r="G2" s="3" t="s">
        <v>23</v>
      </c>
      <c r="O2" s="5"/>
    </row>
    <row r="3" spans="1:15" x14ac:dyDescent="0.25">
      <c r="A3" t="s">
        <v>10</v>
      </c>
      <c r="B3">
        <v>1</v>
      </c>
      <c r="C3">
        <v>0</v>
      </c>
      <c r="D3">
        <f t="shared" ref="D3:D8" si="0">B3*C3</f>
        <v>0</v>
      </c>
      <c r="F3" s="4"/>
      <c r="G3" s="3" t="s">
        <v>2</v>
      </c>
      <c r="O3" s="5"/>
    </row>
    <row r="4" spans="1:15" x14ac:dyDescent="0.25">
      <c r="A4" t="s">
        <v>29</v>
      </c>
      <c r="B4">
        <v>4</v>
      </c>
      <c r="C4" s="6">
        <v>2.2999999999999998</v>
      </c>
      <c r="D4">
        <f t="shared" si="0"/>
        <v>9.1999999999999993</v>
      </c>
      <c r="F4" s="4"/>
      <c r="G4" s="3" t="s">
        <v>13</v>
      </c>
      <c r="O4" s="5"/>
    </row>
    <row r="5" spans="1:15" x14ac:dyDescent="0.25">
      <c r="A5" t="s">
        <v>14</v>
      </c>
      <c r="B5">
        <v>1</v>
      </c>
      <c r="C5">
        <v>422.5</v>
      </c>
      <c r="D5">
        <f t="shared" si="0"/>
        <v>422.5</v>
      </c>
      <c r="F5" s="4"/>
      <c r="G5" s="3" t="s">
        <v>16</v>
      </c>
      <c r="O5" s="5"/>
    </row>
    <row r="6" spans="1:15" x14ac:dyDescent="0.25">
      <c r="A6" t="s">
        <v>15</v>
      </c>
      <c r="B6">
        <v>1</v>
      </c>
      <c r="C6">
        <v>288.36</v>
      </c>
      <c r="D6">
        <f t="shared" si="0"/>
        <v>288.36</v>
      </c>
      <c r="F6" s="4"/>
      <c r="G6" s="3" t="s">
        <v>17</v>
      </c>
    </row>
    <row r="7" spans="1:15" x14ac:dyDescent="0.25">
      <c r="A7" t="s">
        <v>19</v>
      </c>
      <c r="B7">
        <v>1</v>
      </c>
      <c r="C7">
        <v>280</v>
      </c>
      <c r="D7">
        <f t="shared" si="0"/>
        <v>280</v>
      </c>
      <c r="F7" s="4"/>
      <c r="G7" s="3" t="s">
        <v>18</v>
      </c>
    </row>
    <row r="8" spans="1:15" x14ac:dyDescent="0.25">
      <c r="A8" t="s">
        <v>20</v>
      </c>
      <c r="B8">
        <v>1</v>
      </c>
      <c r="C8">
        <v>0</v>
      </c>
      <c r="D8">
        <f t="shared" si="0"/>
        <v>0</v>
      </c>
      <c r="F8" s="4" t="s">
        <v>26</v>
      </c>
      <c r="G8" s="3" t="s">
        <v>21</v>
      </c>
    </row>
    <row r="10" spans="1:15" x14ac:dyDescent="0.25">
      <c r="O10" s="2" t="s">
        <v>11</v>
      </c>
    </row>
    <row r="12" spans="1:15" x14ac:dyDescent="0.25">
      <c r="A12" t="s">
        <v>31</v>
      </c>
    </row>
    <row r="13" spans="1:15" x14ac:dyDescent="0.25">
      <c r="A13" t="s">
        <v>32</v>
      </c>
    </row>
    <row r="16" spans="1:15" x14ac:dyDescent="0.25">
      <c r="A16" s="9" t="s">
        <v>55</v>
      </c>
      <c r="B16" s="9" t="s">
        <v>22</v>
      </c>
      <c r="C16" s="9" t="s">
        <v>46</v>
      </c>
      <c r="D16" s="9"/>
      <c r="E16" s="9"/>
      <c r="F16" s="9"/>
      <c r="G16" s="9"/>
      <c r="H16" s="9"/>
    </row>
    <row r="17" spans="1:23" x14ac:dyDescent="0.25">
      <c r="A17" s="9" t="s">
        <v>0</v>
      </c>
      <c r="B17" s="10"/>
      <c r="C17" s="9">
        <v>11</v>
      </c>
      <c r="D17" s="9"/>
      <c r="E17" s="9" t="s">
        <v>51</v>
      </c>
      <c r="F17" s="9" t="s">
        <v>48</v>
      </c>
      <c r="G17" s="9"/>
      <c r="H17" s="9"/>
      <c r="Q17" s="8"/>
      <c r="W17" t="s">
        <v>38</v>
      </c>
    </row>
    <row r="18" spans="1:23" x14ac:dyDescent="0.25">
      <c r="A18" s="9" t="s">
        <v>1</v>
      </c>
      <c r="B18" s="10">
        <v>28</v>
      </c>
      <c r="C18" s="9">
        <v>10</v>
      </c>
      <c r="D18" s="9">
        <v>11</v>
      </c>
      <c r="E18" s="9" t="s">
        <v>52</v>
      </c>
      <c r="F18" s="9" t="s">
        <v>54</v>
      </c>
      <c r="G18" s="9" t="s">
        <v>2</v>
      </c>
      <c r="H18" s="9" t="s">
        <v>48</v>
      </c>
      <c r="W18" t="s">
        <v>39</v>
      </c>
    </row>
    <row r="19" spans="1:23" x14ac:dyDescent="0.25">
      <c r="A19" s="9" t="s">
        <v>33</v>
      </c>
      <c r="B19" s="10">
        <v>5</v>
      </c>
      <c r="C19" s="9">
        <v>11</v>
      </c>
      <c r="D19" s="9">
        <v>7</v>
      </c>
      <c r="E19" s="9" t="s">
        <v>16</v>
      </c>
      <c r="F19" s="9" t="s">
        <v>48</v>
      </c>
      <c r="G19" s="9"/>
      <c r="H19" s="9"/>
      <c r="W19" t="s">
        <v>40</v>
      </c>
    </row>
    <row r="20" spans="1:23" x14ac:dyDescent="0.25">
      <c r="A20" s="9" t="s">
        <v>34</v>
      </c>
      <c r="B20" s="10">
        <v>3</v>
      </c>
      <c r="C20" s="9">
        <v>1</v>
      </c>
      <c r="D20" s="9"/>
      <c r="E20" s="9" t="s">
        <v>49</v>
      </c>
      <c r="F20" s="9" t="s">
        <v>48</v>
      </c>
      <c r="G20" s="9"/>
      <c r="H20" s="9"/>
      <c r="W20" t="s">
        <v>41</v>
      </c>
    </row>
    <row r="21" spans="1:23" x14ac:dyDescent="0.25">
      <c r="A21" s="9" t="s">
        <v>35</v>
      </c>
      <c r="B21" s="10">
        <v>2</v>
      </c>
      <c r="C21" s="9">
        <v>1.6</v>
      </c>
      <c r="D21" s="9"/>
      <c r="E21" s="9"/>
      <c r="F21" s="9" t="s">
        <v>48</v>
      </c>
      <c r="G21" s="9"/>
      <c r="H21" s="9"/>
      <c r="W21" t="s">
        <v>42</v>
      </c>
    </row>
    <row r="22" spans="1:23" x14ac:dyDescent="0.25">
      <c r="A22" s="9" t="s">
        <v>36</v>
      </c>
      <c r="B22" s="10">
        <v>0</v>
      </c>
      <c r="C22" s="9">
        <v>14</v>
      </c>
      <c r="D22" s="9"/>
      <c r="E22" s="9" t="s">
        <v>47</v>
      </c>
      <c r="F22" s="9" t="s">
        <v>48</v>
      </c>
      <c r="G22" s="9"/>
      <c r="H22" s="9"/>
      <c r="W22" t="s">
        <v>43</v>
      </c>
    </row>
    <row r="23" spans="1:23" x14ac:dyDescent="0.25">
      <c r="A23" s="9" t="s">
        <v>50</v>
      </c>
      <c r="B23" s="10">
        <v>5</v>
      </c>
      <c r="C23" s="9">
        <v>56</v>
      </c>
      <c r="D23" s="9">
        <v>13</v>
      </c>
      <c r="E23" s="9" t="s">
        <v>53</v>
      </c>
      <c r="F23" s="9" t="s">
        <v>48</v>
      </c>
      <c r="G23" s="9"/>
      <c r="H23" s="9"/>
      <c r="W23" t="s">
        <v>44</v>
      </c>
    </row>
    <row r="24" spans="1:23" x14ac:dyDescent="0.25">
      <c r="A24" s="9" t="s">
        <v>45</v>
      </c>
      <c r="B24" s="10">
        <v>5</v>
      </c>
      <c r="C24" s="9"/>
      <c r="D24" s="9"/>
      <c r="E24" s="9"/>
      <c r="F24" s="9"/>
      <c r="G24" s="9"/>
      <c r="H24" s="9"/>
    </row>
    <row r="25" spans="1:23" x14ac:dyDescent="0.25">
      <c r="A25" s="9" t="s">
        <v>37</v>
      </c>
      <c r="B25" s="11">
        <f>SUM(B17:B24)</f>
        <v>48</v>
      </c>
      <c r="C25" s="9"/>
      <c r="D25" s="9"/>
      <c r="E25" s="9"/>
      <c r="F25" s="9"/>
      <c r="G25" s="9"/>
      <c r="H25" s="9"/>
    </row>
    <row r="27" spans="1:23" x14ac:dyDescent="0.25">
      <c r="A27" s="9" t="s">
        <v>24</v>
      </c>
      <c r="B27" s="9" t="s">
        <v>22</v>
      </c>
      <c r="C27" s="9" t="s">
        <v>46</v>
      </c>
      <c r="D27" s="9"/>
      <c r="E27" s="9"/>
      <c r="F27" s="9"/>
      <c r="G27" s="9"/>
      <c r="H27" s="9"/>
    </row>
    <row r="28" spans="1:23" x14ac:dyDescent="0.25">
      <c r="A28" s="9" t="s">
        <v>0</v>
      </c>
      <c r="B28" s="9"/>
      <c r="C28" s="9">
        <v>20</v>
      </c>
      <c r="D28" s="9"/>
      <c r="E28" s="9" t="s">
        <v>59</v>
      </c>
      <c r="F28" s="9" t="s">
        <v>48</v>
      </c>
      <c r="G28" s="9"/>
      <c r="H28" s="9"/>
    </row>
    <row r="29" spans="1:23" x14ac:dyDescent="0.25">
      <c r="A29" s="9" t="s">
        <v>1</v>
      </c>
      <c r="B29" s="9">
        <v>40</v>
      </c>
      <c r="C29" s="9">
        <v>35</v>
      </c>
      <c r="D29" s="9"/>
      <c r="E29" s="9" t="s">
        <v>57</v>
      </c>
      <c r="F29" s="9" t="s">
        <v>48</v>
      </c>
      <c r="G29" s="9" t="s">
        <v>56</v>
      </c>
      <c r="H29" s="9" t="s">
        <v>48</v>
      </c>
    </row>
    <row r="30" spans="1:23" x14ac:dyDescent="0.25">
      <c r="A30" s="9" t="s">
        <v>33</v>
      </c>
      <c r="B30" s="9">
        <v>5</v>
      </c>
      <c r="C30" s="9"/>
      <c r="D30" s="9"/>
      <c r="E30" s="9"/>
      <c r="F30" s="9" t="s">
        <v>48</v>
      </c>
      <c r="G30" s="9"/>
      <c r="H30" s="9"/>
    </row>
    <row r="31" spans="1:23" x14ac:dyDescent="0.25">
      <c r="A31" s="9" t="s">
        <v>34</v>
      </c>
      <c r="B31" s="9">
        <v>3</v>
      </c>
      <c r="C31" s="9"/>
      <c r="D31" s="9"/>
      <c r="E31" s="9"/>
      <c r="F31" s="9" t="s">
        <v>48</v>
      </c>
      <c r="G31" s="9"/>
      <c r="H31" s="9"/>
    </row>
    <row r="32" spans="1:23" x14ac:dyDescent="0.25">
      <c r="A32" s="9" t="s">
        <v>35</v>
      </c>
      <c r="B32" s="9">
        <v>2</v>
      </c>
      <c r="C32" s="9"/>
      <c r="D32" s="9"/>
      <c r="E32" s="9"/>
      <c r="F32" s="9" t="s">
        <v>48</v>
      </c>
      <c r="G32" s="9"/>
      <c r="H32" s="9"/>
    </row>
    <row r="33" spans="1:8" x14ac:dyDescent="0.25">
      <c r="A33" s="9" t="s">
        <v>36</v>
      </c>
      <c r="B33" s="9">
        <v>0</v>
      </c>
      <c r="C33" s="9"/>
      <c r="D33" s="9"/>
      <c r="E33" s="9"/>
      <c r="F33" s="9" t="s">
        <v>48</v>
      </c>
      <c r="G33" s="9"/>
      <c r="H33" s="9"/>
    </row>
    <row r="34" spans="1:8" x14ac:dyDescent="0.25">
      <c r="A34" s="9" t="s">
        <v>50</v>
      </c>
      <c r="B34" s="9">
        <v>10</v>
      </c>
      <c r="C34" s="9">
        <v>8</v>
      </c>
      <c r="D34" s="9"/>
      <c r="E34" s="9" t="s">
        <v>64</v>
      </c>
      <c r="F34" s="9" t="s">
        <v>48</v>
      </c>
      <c r="G34" s="9"/>
      <c r="H34" s="9"/>
    </row>
    <row r="35" spans="1:8" x14ac:dyDescent="0.25">
      <c r="A35" s="9" t="s">
        <v>45</v>
      </c>
      <c r="B35" s="9">
        <v>10</v>
      </c>
      <c r="C35" s="9"/>
      <c r="D35" s="9"/>
      <c r="E35" s="9"/>
      <c r="F35" s="9"/>
      <c r="G35" s="9"/>
      <c r="H35" s="9"/>
    </row>
    <row r="36" spans="1:8" x14ac:dyDescent="0.25">
      <c r="A36" s="9" t="s">
        <v>37</v>
      </c>
      <c r="B36" s="9">
        <f>SUM(B28:B35)</f>
        <v>70</v>
      </c>
      <c r="C36" s="9"/>
      <c r="D36" s="9"/>
      <c r="E36" s="9"/>
      <c r="F36" s="9"/>
      <c r="G36" s="9"/>
      <c r="H36" s="9"/>
    </row>
    <row r="38" spans="1:8" x14ac:dyDescent="0.25">
      <c r="A38" s="9" t="s">
        <v>30</v>
      </c>
      <c r="B38" s="9" t="s">
        <v>22</v>
      </c>
      <c r="C38" s="9" t="s">
        <v>46</v>
      </c>
      <c r="D38" s="9"/>
      <c r="E38" s="9"/>
      <c r="F38" s="9"/>
      <c r="G38" s="9"/>
      <c r="H38" s="9"/>
    </row>
    <row r="39" spans="1:8" x14ac:dyDescent="0.25">
      <c r="A39" s="9" t="s">
        <v>0</v>
      </c>
      <c r="B39" s="9"/>
      <c r="C39" s="9" t="s">
        <v>78</v>
      </c>
      <c r="D39" s="9"/>
      <c r="E39" s="9"/>
      <c r="F39" s="9" t="s">
        <v>48</v>
      </c>
      <c r="G39" s="9"/>
      <c r="H39" s="9"/>
    </row>
    <row r="40" spans="1:8" x14ac:dyDescent="0.25">
      <c r="A40" s="9" t="s">
        <v>1</v>
      </c>
      <c r="B40" s="9">
        <v>47</v>
      </c>
      <c r="C40" s="9">
        <v>59</v>
      </c>
      <c r="D40" s="9"/>
      <c r="E40" s="9" t="s">
        <v>58</v>
      </c>
      <c r="F40" s="9" t="s">
        <v>48</v>
      </c>
      <c r="G40" s="9" t="s">
        <v>56</v>
      </c>
      <c r="H40" s="9" t="s">
        <v>48</v>
      </c>
    </row>
    <row r="41" spans="1:8" x14ac:dyDescent="0.25">
      <c r="A41" s="9" t="s">
        <v>33</v>
      </c>
      <c r="B41" s="9">
        <v>5</v>
      </c>
      <c r="C41" s="9"/>
      <c r="D41" s="9"/>
      <c r="E41" s="9"/>
      <c r="F41" s="9" t="s">
        <v>48</v>
      </c>
      <c r="G41" s="9"/>
      <c r="H41" s="9"/>
    </row>
    <row r="42" spans="1:8" x14ac:dyDescent="0.25">
      <c r="A42" s="9" t="s">
        <v>34</v>
      </c>
      <c r="B42" s="9">
        <v>3</v>
      </c>
      <c r="C42" s="9"/>
      <c r="D42" s="9"/>
      <c r="E42" s="9"/>
      <c r="F42" s="9" t="s">
        <v>48</v>
      </c>
      <c r="G42" s="9"/>
      <c r="H42" s="9"/>
    </row>
    <row r="43" spans="1:8" x14ac:dyDescent="0.25">
      <c r="A43" s="9" t="s">
        <v>35</v>
      </c>
      <c r="B43" s="9">
        <v>2</v>
      </c>
      <c r="C43" s="9"/>
      <c r="D43" s="9"/>
      <c r="E43" s="9"/>
      <c r="F43" s="9" t="s">
        <v>48</v>
      </c>
      <c r="G43" s="9"/>
      <c r="H43" s="9"/>
    </row>
    <row r="44" spans="1:8" x14ac:dyDescent="0.25">
      <c r="A44" s="9" t="s">
        <v>36</v>
      </c>
      <c r="B44" s="9">
        <v>0</v>
      </c>
      <c r="C44" s="9"/>
      <c r="D44" s="9"/>
      <c r="E44" s="9"/>
      <c r="F44" s="9" t="s">
        <v>48</v>
      </c>
      <c r="G44" s="9"/>
      <c r="H44" s="9"/>
    </row>
    <row r="45" spans="1:8" x14ac:dyDescent="0.25">
      <c r="A45" s="9" t="s">
        <v>50</v>
      </c>
      <c r="B45" s="9">
        <v>15</v>
      </c>
      <c r="C45" s="9" t="s">
        <v>65</v>
      </c>
      <c r="D45" s="9"/>
      <c r="E45" s="9" t="s">
        <v>63</v>
      </c>
      <c r="F45" s="9" t="s">
        <v>48</v>
      </c>
      <c r="G45" s="9"/>
      <c r="H45" s="9"/>
    </row>
    <row r="46" spans="1:8" x14ac:dyDescent="0.25">
      <c r="A46" s="9" t="s">
        <v>60</v>
      </c>
      <c r="B46" s="9"/>
      <c r="C46" s="9" t="s">
        <v>61</v>
      </c>
      <c r="D46" s="9"/>
      <c r="E46" s="9" t="s">
        <v>62</v>
      </c>
      <c r="F46" s="9" t="s">
        <v>48</v>
      </c>
      <c r="G46" s="9"/>
      <c r="H46" s="9"/>
    </row>
    <row r="47" spans="1:8" x14ac:dyDescent="0.25">
      <c r="A47" s="9" t="s">
        <v>45</v>
      </c>
      <c r="B47" s="9">
        <v>20</v>
      </c>
      <c r="C47" s="9"/>
      <c r="D47" s="9"/>
      <c r="E47" s="9"/>
      <c r="F47" s="9"/>
      <c r="G47" s="9"/>
      <c r="H47" s="9"/>
    </row>
    <row r="48" spans="1:8" x14ac:dyDescent="0.25">
      <c r="A48" s="9" t="s">
        <v>37</v>
      </c>
      <c r="B48" s="9">
        <f>SUM(B39:B47)</f>
        <v>92</v>
      </c>
      <c r="C48" s="9"/>
      <c r="D48" s="9"/>
      <c r="E48" s="9"/>
      <c r="F48" s="9"/>
      <c r="G48" s="9"/>
      <c r="H48" s="9"/>
    </row>
    <row r="51" spans="1:16" x14ac:dyDescent="0.25">
      <c r="A51" s="7" t="s">
        <v>88</v>
      </c>
    </row>
    <row r="53" spans="1:16" x14ac:dyDescent="0.25">
      <c r="A53" s="9" t="s">
        <v>96</v>
      </c>
      <c r="B53" s="9" t="s">
        <v>22</v>
      </c>
      <c r="C53" s="9" t="s">
        <v>46</v>
      </c>
      <c r="D53" s="9"/>
      <c r="E53" s="9" t="s">
        <v>84</v>
      </c>
      <c r="F53" s="9"/>
      <c r="G53" s="9" t="s">
        <v>82</v>
      </c>
      <c r="H53" s="9"/>
    </row>
    <row r="54" spans="1:16" x14ac:dyDescent="0.25">
      <c r="A54" s="9" t="s">
        <v>0</v>
      </c>
      <c r="B54" s="10">
        <v>17.5</v>
      </c>
      <c r="C54" s="9" t="s">
        <v>79</v>
      </c>
      <c r="D54" s="11" t="s">
        <v>81</v>
      </c>
      <c r="E54" s="9"/>
      <c r="F54" s="9" t="s">
        <v>48</v>
      </c>
      <c r="G54" s="9"/>
      <c r="H54" s="9"/>
    </row>
    <row r="55" spans="1:16" x14ac:dyDescent="0.25">
      <c r="A55" s="9" t="s">
        <v>1</v>
      </c>
      <c r="B55" s="9">
        <v>32</v>
      </c>
      <c r="C55" s="10">
        <v>50</v>
      </c>
      <c r="D55" s="11">
        <v>62</v>
      </c>
      <c r="E55" s="9" t="s">
        <v>71</v>
      </c>
      <c r="F55" s="9" t="s">
        <v>48</v>
      </c>
      <c r="G55" s="9" t="s">
        <v>72</v>
      </c>
      <c r="H55" s="9" t="s">
        <v>48</v>
      </c>
      <c r="P55" s="7"/>
    </row>
    <row r="56" spans="1:16" x14ac:dyDescent="0.25">
      <c r="A56" s="9" t="s">
        <v>33</v>
      </c>
      <c r="B56" s="9">
        <v>8</v>
      </c>
      <c r="C56" s="10">
        <v>11</v>
      </c>
      <c r="D56" s="11"/>
      <c r="E56" s="9" t="s">
        <v>69</v>
      </c>
      <c r="F56" s="9" t="s">
        <v>70</v>
      </c>
      <c r="G56" s="9" t="s">
        <v>85</v>
      </c>
      <c r="H56" s="13" t="s">
        <v>48</v>
      </c>
      <c r="I56" s="12"/>
      <c r="P56" s="7"/>
    </row>
    <row r="57" spans="1:16" x14ac:dyDescent="0.25">
      <c r="A57" s="9" t="s">
        <v>34</v>
      </c>
      <c r="B57" s="9">
        <v>3</v>
      </c>
      <c r="C57" s="10">
        <v>10</v>
      </c>
      <c r="D57" s="11"/>
      <c r="E57" s="9" t="s">
        <v>49</v>
      </c>
      <c r="F57" s="9" t="s">
        <v>48</v>
      </c>
      <c r="G57" s="9" t="s">
        <v>89</v>
      </c>
      <c r="H57" s="9" t="s">
        <v>48</v>
      </c>
      <c r="P57" t="s">
        <v>105</v>
      </c>
    </row>
    <row r="58" spans="1:16" x14ac:dyDescent="0.25">
      <c r="A58" s="9" t="s">
        <v>35</v>
      </c>
      <c r="B58" s="9">
        <v>2</v>
      </c>
      <c r="C58" s="10" t="s">
        <v>26</v>
      </c>
      <c r="D58" s="11"/>
      <c r="E58" s="9"/>
      <c r="F58" s="9" t="s">
        <v>48</v>
      </c>
      <c r="G58" s="9"/>
      <c r="H58" s="9"/>
      <c r="P58" t="s">
        <v>106</v>
      </c>
    </row>
    <row r="59" spans="1:16" x14ac:dyDescent="0.25">
      <c r="A59" s="9" t="s">
        <v>36</v>
      </c>
      <c r="B59" s="9"/>
      <c r="C59" s="10">
        <v>15</v>
      </c>
      <c r="D59" s="11"/>
      <c r="E59" s="9" t="s">
        <v>73</v>
      </c>
      <c r="F59" s="9" t="s">
        <v>48</v>
      </c>
      <c r="G59" s="9"/>
      <c r="H59" s="9"/>
    </row>
    <row r="60" spans="1:16" x14ac:dyDescent="0.25">
      <c r="A60" s="9" t="s">
        <v>50</v>
      </c>
      <c r="B60" s="9">
        <v>6</v>
      </c>
      <c r="C60" s="10">
        <v>10</v>
      </c>
      <c r="D60" s="11"/>
      <c r="E60" s="9" t="s">
        <v>53</v>
      </c>
      <c r="F60" s="9" t="s">
        <v>48</v>
      </c>
      <c r="G60" s="9"/>
      <c r="H60" s="9"/>
    </row>
    <row r="61" spans="1:16" x14ac:dyDescent="0.25">
      <c r="A61" s="9" t="s">
        <v>75</v>
      </c>
      <c r="B61" s="9">
        <v>2</v>
      </c>
      <c r="C61" s="10">
        <v>2</v>
      </c>
      <c r="D61" s="11"/>
      <c r="E61" s="9" t="s">
        <v>74</v>
      </c>
      <c r="F61" s="9" t="s">
        <v>48</v>
      </c>
      <c r="G61" s="9"/>
      <c r="H61" s="9"/>
      <c r="I61" s="5" t="s">
        <v>68</v>
      </c>
    </row>
    <row r="62" spans="1:16" x14ac:dyDescent="0.25">
      <c r="A62" s="9" t="s">
        <v>76</v>
      </c>
      <c r="B62" s="9">
        <v>11</v>
      </c>
      <c r="C62" s="10" t="s">
        <v>77</v>
      </c>
      <c r="D62" s="11"/>
      <c r="E62" s="9" t="s">
        <v>97</v>
      </c>
      <c r="F62" s="9" t="s">
        <v>48</v>
      </c>
      <c r="G62" s="9"/>
      <c r="H62" s="9"/>
      <c r="I62" s="5"/>
      <c r="P62" s="7"/>
    </row>
    <row r="63" spans="1:16" x14ac:dyDescent="0.25">
      <c r="A63" s="9" t="s">
        <v>45</v>
      </c>
      <c r="B63" s="9">
        <v>5</v>
      </c>
      <c r="C63" s="10">
        <v>5</v>
      </c>
      <c r="D63" s="11"/>
      <c r="E63" s="9" t="s">
        <v>83</v>
      </c>
      <c r="F63" s="9" t="s">
        <v>48</v>
      </c>
      <c r="G63" s="9"/>
      <c r="H63" s="9"/>
      <c r="I63" s="5"/>
    </row>
    <row r="64" spans="1:16" x14ac:dyDescent="0.25">
      <c r="A64" s="9" t="s">
        <v>37</v>
      </c>
      <c r="B64" s="9">
        <f>SUM(B54:B63)</f>
        <v>86.5</v>
      </c>
      <c r="C64" s="9"/>
      <c r="D64" s="11"/>
      <c r="E64" s="9"/>
      <c r="F64" s="9"/>
      <c r="G64" s="9"/>
      <c r="H64" s="9"/>
      <c r="I64" s="5"/>
      <c r="P64" t="s">
        <v>104</v>
      </c>
    </row>
    <row r="65" spans="1:10" x14ac:dyDescent="0.25">
      <c r="I65" s="5"/>
    </row>
    <row r="67" spans="1:10" x14ac:dyDescent="0.25">
      <c r="A67" s="9" t="s">
        <v>95</v>
      </c>
      <c r="B67" s="9" t="s">
        <v>22</v>
      </c>
      <c r="C67" s="9" t="s">
        <v>46</v>
      </c>
      <c r="D67" s="9"/>
      <c r="E67" s="9" t="s">
        <v>84</v>
      </c>
      <c r="F67" s="9"/>
      <c r="G67" s="9" t="s">
        <v>82</v>
      </c>
      <c r="H67" s="9"/>
    </row>
    <row r="68" spans="1:10" x14ac:dyDescent="0.25">
      <c r="A68" s="9" t="s">
        <v>0</v>
      </c>
      <c r="B68" s="9">
        <v>12</v>
      </c>
      <c r="C68" s="9" t="s">
        <v>94</v>
      </c>
      <c r="D68" s="11" t="s">
        <v>98</v>
      </c>
      <c r="E68" s="9"/>
      <c r="F68" s="9" t="s">
        <v>48</v>
      </c>
      <c r="G68" s="9" t="s">
        <v>91</v>
      </c>
      <c r="H68" s="9" t="s">
        <v>48</v>
      </c>
    </row>
    <row r="69" spans="1:10" x14ac:dyDescent="0.25">
      <c r="A69" s="9" t="s">
        <v>1</v>
      </c>
      <c r="B69" s="9">
        <v>28</v>
      </c>
      <c r="C69" s="10">
        <v>10</v>
      </c>
      <c r="D69" s="9"/>
      <c r="E69" s="9" t="s">
        <v>52</v>
      </c>
      <c r="F69" s="9" t="s">
        <v>54</v>
      </c>
      <c r="G69" s="9" t="s">
        <v>2</v>
      </c>
      <c r="H69" s="9" t="s">
        <v>48</v>
      </c>
    </row>
    <row r="70" spans="1:10" x14ac:dyDescent="0.25">
      <c r="A70" s="9" t="s">
        <v>33</v>
      </c>
      <c r="B70" s="9">
        <v>8</v>
      </c>
      <c r="C70" s="10">
        <v>11</v>
      </c>
      <c r="D70" s="11"/>
      <c r="E70" s="9" t="s">
        <v>69</v>
      </c>
      <c r="F70" s="9" t="s">
        <v>70</v>
      </c>
      <c r="G70" s="9" t="s">
        <v>85</v>
      </c>
      <c r="H70" s="12" t="s">
        <v>48</v>
      </c>
    </row>
    <row r="71" spans="1:10" x14ac:dyDescent="0.25">
      <c r="A71" s="9" t="s">
        <v>34</v>
      </c>
      <c r="B71" s="9">
        <v>3</v>
      </c>
      <c r="C71" s="10">
        <v>10</v>
      </c>
      <c r="D71" s="11"/>
      <c r="E71" s="9" t="s">
        <v>49</v>
      </c>
      <c r="F71" s="9" t="s">
        <v>48</v>
      </c>
      <c r="G71" s="9" t="s">
        <v>89</v>
      </c>
      <c r="H71" s="9" t="s">
        <v>48</v>
      </c>
    </row>
    <row r="72" spans="1:10" x14ac:dyDescent="0.25">
      <c r="A72" s="9" t="s">
        <v>35</v>
      </c>
      <c r="B72" s="9">
        <v>2</v>
      </c>
      <c r="C72" s="10" t="s">
        <v>26</v>
      </c>
      <c r="D72" s="11"/>
      <c r="E72" s="9"/>
      <c r="F72" s="9" t="s">
        <v>48</v>
      </c>
      <c r="G72" s="9"/>
      <c r="H72" s="9"/>
      <c r="J72" t="s">
        <v>103</v>
      </c>
    </row>
    <row r="73" spans="1:10" x14ac:dyDescent="0.25">
      <c r="A73" s="9" t="s">
        <v>36</v>
      </c>
      <c r="B73" s="9"/>
      <c r="C73" s="10">
        <v>15</v>
      </c>
      <c r="D73" s="11"/>
      <c r="E73" s="9" t="s">
        <v>73</v>
      </c>
      <c r="F73" s="9" t="s">
        <v>48</v>
      </c>
      <c r="G73" s="9"/>
      <c r="H73" s="9"/>
    </row>
    <row r="74" spans="1:10" x14ac:dyDescent="0.25">
      <c r="A74" s="9" t="s">
        <v>50</v>
      </c>
      <c r="B74" s="9">
        <v>4</v>
      </c>
      <c r="C74" s="10">
        <v>6</v>
      </c>
      <c r="D74" s="11"/>
      <c r="E74" s="9" t="s">
        <v>53</v>
      </c>
      <c r="F74" s="9" t="s">
        <v>48</v>
      </c>
      <c r="G74" s="9"/>
      <c r="H74" s="9"/>
    </row>
    <row r="75" spans="1:10" x14ac:dyDescent="0.25">
      <c r="A75" s="9" t="s">
        <v>75</v>
      </c>
      <c r="B75" s="9">
        <v>2</v>
      </c>
      <c r="C75" s="10">
        <v>2</v>
      </c>
      <c r="D75" s="11" t="s">
        <v>99</v>
      </c>
      <c r="E75" s="9" t="s">
        <v>74</v>
      </c>
      <c r="F75" s="9" t="s">
        <v>48</v>
      </c>
      <c r="G75" s="9" t="s">
        <v>62</v>
      </c>
      <c r="H75" s="9" t="s">
        <v>48</v>
      </c>
    </row>
    <row r="76" spans="1:10" x14ac:dyDescent="0.25">
      <c r="A76" s="9" t="s">
        <v>76</v>
      </c>
      <c r="B76" s="9">
        <v>11</v>
      </c>
      <c r="C76" s="10" t="s">
        <v>77</v>
      </c>
      <c r="E76" s="9" t="s">
        <v>97</v>
      </c>
      <c r="F76" s="9" t="s">
        <v>48</v>
      </c>
      <c r="G76" s="9"/>
      <c r="H76" s="9"/>
    </row>
    <row r="77" spans="1:10" x14ac:dyDescent="0.25">
      <c r="A77" s="9" t="s">
        <v>45</v>
      </c>
      <c r="B77" s="9">
        <v>5</v>
      </c>
      <c r="C77" s="10">
        <v>5</v>
      </c>
      <c r="D77" s="11"/>
      <c r="E77" s="9" t="s">
        <v>83</v>
      </c>
      <c r="F77" s="9" t="s">
        <v>48</v>
      </c>
      <c r="G77" s="9"/>
      <c r="H77" s="9"/>
    </row>
    <row r="78" spans="1:10" x14ac:dyDescent="0.25">
      <c r="A78" s="9" t="s">
        <v>37</v>
      </c>
      <c r="B78" s="9">
        <f>SUM(B68:B77)</f>
        <v>75</v>
      </c>
      <c r="C78" s="9"/>
      <c r="D78" s="11"/>
      <c r="E78" s="9"/>
      <c r="F78" s="9"/>
      <c r="G78" s="9"/>
      <c r="H78" s="9"/>
    </row>
    <row r="80" spans="1:10" x14ac:dyDescent="0.25">
      <c r="A80" s="5"/>
    </row>
    <row r="81" spans="1:8" x14ac:dyDescent="0.25">
      <c r="A81" s="9" t="s">
        <v>102</v>
      </c>
      <c r="B81" s="9" t="s">
        <v>22</v>
      </c>
      <c r="C81" s="9" t="s">
        <v>46</v>
      </c>
      <c r="D81" s="9"/>
      <c r="E81" s="9" t="s">
        <v>84</v>
      </c>
      <c r="F81" s="9"/>
      <c r="G81" s="9" t="s">
        <v>82</v>
      </c>
      <c r="H81" s="9"/>
    </row>
    <row r="82" spans="1:8" x14ac:dyDescent="0.25">
      <c r="A82" s="9" t="s">
        <v>0</v>
      </c>
      <c r="B82" s="9">
        <v>28</v>
      </c>
      <c r="C82" s="9" t="s">
        <v>94</v>
      </c>
      <c r="D82" s="11" t="s">
        <v>98</v>
      </c>
      <c r="E82" s="9"/>
      <c r="F82" s="9" t="s">
        <v>48</v>
      </c>
      <c r="G82" s="9" t="s">
        <v>91</v>
      </c>
      <c r="H82" s="9" t="s">
        <v>48</v>
      </c>
    </row>
    <row r="83" spans="1:8" x14ac:dyDescent="0.25">
      <c r="A83" s="9" t="s">
        <v>1</v>
      </c>
      <c r="B83" s="9">
        <v>10</v>
      </c>
      <c r="C83" s="10">
        <v>10</v>
      </c>
      <c r="D83" s="9"/>
      <c r="E83" s="9" t="s">
        <v>52</v>
      </c>
      <c r="F83" s="9" t="s">
        <v>54</v>
      </c>
      <c r="G83" s="9" t="s">
        <v>2</v>
      </c>
      <c r="H83" s="9" t="s">
        <v>48</v>
      </c>
    </row>
    <row r="84" spans="1:8" x14ac:dyDescent="0.25">
      <c r="A84" s="9" t="s">
        <v>33</v>
      </c>
      <c r="B84" s="9">
        <v>8</v>
      </c>
      <c r="C84" s="10">
        <v>11</v>
      </c>
      <c r="D84" s="11"/>
      <c r="E84" s="9" t="s">
        <v>69</v>
      </c>
      <c r="F84" s="9" t="s">
        <v>70</v>
      </c>
      <c r="G84" s="9" t="s">
        <v>85</v>
      </c>
      <c r="H84" s="12" t="s">
        <v>48</v>
      </c>
    </row>
    <row r="85" spans="1:8" x14ac:dyDescent="0.25">
      <c r="A85" s="9" t="s">
        <v>34</v>
      </c>
      <c r="B85" s="9">
        <v>3</v>
      </c>
      <c r="C85" s="10">
        <v>10</v>
      </c>
      <c r="D85" s="11"/>
      <c r="E85" s="9" t="s">
        <v>49</v>
      </c>
      <c r="F85" s="9" t="s">
        <v>48</v>
      </c>
      <c r="G85" s="9" t="s">
        <v>89</v>
      </c>
      <c r="H85" s="9" t="s">
        <v>48</v>
      </c>
    </row>
    <row r="86" spans="1:8" x14ac:dyDescent="0.25">
      <c r="A86" s="9" t="s">
        <v>35</v>
      </c>
      <c r="B86" s="9">
        <v>2</v>
      </c>
      <c r="C86" s="10" t="s">
        <v>26</v>
      </c>
      <c r="D86" s="11"/>
      <c r="E86" s="9"/>
      <c r="F86" s="9" t="s">
        <v>48</v>
      </c>
      <c r="G86" s="9"/>
      <c r="H86" s="9"/>
    </row>
    <row r="87" spans="1:8" x14ac:dyDescent="0.25">
      <c r="A87" s="9" t="s">
        <v>36</v>
      </c>
      <c r="B87" s="9"/>
      <c r="C87" s="10">
        <v>15</v>
      </c>
      <c r="D87" s="11"/>
      <c r="E87" s="9" t="s">
        <v>73</v>
      </c>
      <c r="F87" s="9" t="s">
        <v>48</v>
      </c>
      <c r="G87" s="9"/>
      <c r="H87" s="9"/>
    </row>
    <row r="88" spans="1:8" x14ac:dyDescent="0.25">
      <c r="A88" s="9" t="s">
        <v>50</v>
      </c>
      <c r="B88" s="9">
        <v>4</v>
      </c>
      <c r="C88" s="10">
        <v>6</v>
      </c>
      <c r="D88" s="11"/>
      <c r="E88" s="9" t="s">
        <v>53</v>
      </c>
      <c r="F88" s="9" t="s">
        <v>48</v>
      </c>
      <c r="G88" s="9"/>
      <c r="H88" s="9"/>
    </row>
    <row r="89" spans="1:8" x14ac:dyDescent="0.25">
      <c r="A89" s="9" t="s">
        <v>75</v>
      </c>
      <c r="B89" s="9">
        <v>28</v>
      </c>
      <c r="C89" s="10">
        <v>2</v>
      </c>
      <c r="D89" s="11" t="s">
        <v>99</v>
      </c>
      <c r="E89" s="9" t="s">
        <v>74</v>
      </c>
      <c r="F89" s="9" t="s">
        <v>48</v>
      </c>
      <c r="G89" s="9" t="s">
        <v>62</v>
      </c>
      <c r="H89" s="9" t="s">
        <v>48</v>
      </c>
    </row>
    <row r="90" spans="1:8" x14ac:dyDescent="0.25">
      <c r="A90" s="9" t="s">
        <v>76</v>
      </c>
      <c r="B90" s="9">
        <v>11</v>
      </c>
      <c r="C90" s="10" t="s">
        <v>77</v>
      </c>
      <c r="E90" s="9" t="s">
        <v>97</v>
      </c>
      <c r="F90" s="9" t="s">
        <v>48</v>
      </c>
      <c r="G90" s="9"/>
      <c r="H90" s="9"/>
    </row>
    <row r="91" spans="1:8" x14ac:dyDescent="0.25">
      <c r="A91" s="9" t="s">
        <v>45</v>
      </c>
      <c r="B91" s="9">
        <v>5</v>
      </c>
      <c r="C91" s="10">
        <v>5</v>
      </c>
      <c r="D91" s="11"/>
      <c r="E91" s="9" t="s">
        <v>83</v>
      </c>
      <c r="F91" s="9" t="s">
        <v>48</v>
      </c>
      <c r="G91" s="9"/>
      <c r="H91" s="9"/>
    </row>
    <row r="92" spans="1:8" x14ac:dyDescent="0.25">
      <c r="A92" s="9" t="s">
        <v>37</v>
      </c>
      <c r="B92" s="9">
        <f>SUM(B82:B91)</f>
        <v>99</v>
      </c>
      <c r="C92" s="9"/>
      <c r="D92" s="11"/>
      <c r="E92" s="9"/>
      <c r="F92" s="9"/>
      <c r="G92" s="9"/>
      <c r="H92" s="9"/>
    </row>
    <row r="94" spans="1:8" x14ac:dyDescent="0.25">
      <c r="A94" s="7"/>
    </row>
    <row r="95" spans="1:8" x14ac:dyDescent="0.25">
      <c r="A95" s="9" t="s">
        <v>92</v>
      </c>
      <c r="B95" s="9" t="s">
        <v>22</v>
      </c>
      <c r="C95" s="9" t="s">
        <v>46</v>
      </c>
      <c r="D95" s="9" t="s">
        <v>82</v>
      </c>
      <c r="E95" s="9" t="s">
        <v>84</v>
      </c>
      <c r="F95" s="9"/>
      <c r="G95" s="9" t="s">
        <v>82</v>
      </c>
      <c r="H95" s="9"/>
    </row>
    <row r="96" spans="1:8" x14ac:dyDescent="0.25">
      <c r="A96" s="9" t="s">
        <v>0</v>
      </c>
      <c r="B96" s="10">
        <v>17.5</v>
      </c>
      <c r="C96" s="9" t="s">
        <v>79</v>
      </c>
      <c r="D96" s="11" t="s">
        <v>80</v>
      </c>
      <c r="E96" s="9"/>
      <c r="F96" s="9" t="s">
        <v>48</v>
      </c>
      <c r="G96" s="9" t="s">
        <v>91</v>
      </c>
      <c r="H96" s="9" t="s">
        <v>48</v>
      </c>
    </row>
    <row r="97" spans="1:8" x14ac:dyDescent="0.25">
      <c r="A97" s="9" t="s">
        <v>1</v>
      </c>
      <c r="B97" s="9">
        <v>32</v>
      </c>
      <c r="C97" s="10">
        <v>50</v>
      </c>
      <c r="D97" s="11">
        <v>62</v>
      </c>
      <c r="E97" s="9" t="s">
        <v>71</v>
      </c>
      <c r="F97" s="9" t="s">
        <v>48</v>
      </c>
      <c r="G97" s="9" t="s">
        <v>72</v>
      </c>
      <c r="H97" s="9" t="s">
        <v>48</v>
      </c>
    </row>
    <row r="98" spans="1:8" x14ac:dyDescent="0.25">
      <c r="A98" s="9" t="s">
        <v>33</v>
      </c>
      <c r="B98" s="9">
        <v>11</v>
      </c>
      <c r="C98" s="10" t="s">
        <v>66</v>
      </c>
      <c r="D98" s="9"/>
      <c r="E98" s="9" t="s">
        <v>67</v>
      </c>
      <c r="F98" s="9" t="s">
        <v>87</v>
      </c>
      <c r="G98" s="9" t="s">
        <v>86</v>
      </c>
      <c r="H98" s="9" t="s">
        <v>48</v>
      </c>
    </row>
    <row r="99" spans="1:8" x14ac:dyDescent="0.25">
      <c r="A99" s="9" t="s">
        <v>34</v>
      </c>
      <c r="B99" s="9">
        <v>3</v>
      </c>
      <c r="C99" s="10">
        <v>10</v>
      </c>
      <c r="D99" s="9"/>
      <c r="E99" s="9" t="s">
        <v>49</v>
      </c>
      <c r="F99" s="9" t="s">
        <v>48</v>
      </c>
      <c r="G99" s="9" t="s">
        <v>89</v>
      </c>
      <c r="H99" s="9" t="s">
        <v>48</v>
      </c>
    </row>
    <row r="100" spans="1:8" x14ac:dyDescent="0.25">
      <c r="A100" s="9" t="s">
        <v>35</v>
      </c>
      <c r="B100" s="9">
        <v>2</v>
      </c>
      <c r="C100" s="10" t="s">
        <v>26</v>
      </c>
      <c r="D100" s="9"/>
      <c r="E100" s="9"/>
      <c r="F100" s="9" t="s">
        <v>48</v>
      </c>
      <c r="G100" s="9"/>
      <c r="H100" s="9"/>
    </row>
    <row r="101" spans="1:8" x14ac:dyDescent="0.25">
      <c r="A101" s="9" t="s">
        <v>36</v>
      </c>
      <c r="B101" s="9"/>
      <c r="C101" s="10">
        <v>15</v>
      </c>
      <c r="D101" s="9"/>
      <c r="E101" s="9" t="s">
        <v>73</v>
      </c>
      <c r="F101" s="9" t="s">
        <v>48</v>
      </c>
      <c r="G101" s="9"/>
      <c r="H101" s="9"/>
    </row>
    <row r="102" spans="1:8" x14ac:dyDescent="0.25">
      <c r="A102" s="9" t="s">
        <v>50</v>
      </c>
      <c r="B102" s="9">
        <v>6</v>
      </c>
      <c r="C102" s="10">
        <v>6</v>
      </c>
      <c r="D102" s="11" t="s">
        <v>90</v>
      </c>
      <c r="E102" s="9" t="s">
        <v>53</v>
      </c>
      <c r="F102" s="9" t="s">
        <v>48</v>
      </c>
      <c r="G102" s="9"/>
      <c r="H102" s="9"/>
    </row>
    <row r="103" spans="1:8" x14ac:dyDescent="0.25">
      <c r="A103" s="9" t="s">
        <v>75</v>
      </c>
      <c r="B103" s="9">
        <v>2</v>
      </c>
      <c r="C103" s="10" t="s">
        <v>99</v>
      </c>
      <c r="D103" s="11">
        <v>2</v>
      </c>
      <c r="E103" s="9" t="s">
        <v>74</v>
      </c>
      <c r="F103" s="9" t="s">
        <v>48</v>
      </c>
      <c r="G103" s="9"/>
      <c r="H103" s="9"/>
    </row>
    <row r="104" spans="1:8" x14ac:dyDescent="0.25">
      <c r="A104" s="9" t="s">
        <v>45</v>
      </c>
      <c r="B104" s="9">
        <v>8</v>
      </c>
      <c r="C104" s="10"/>
      <c r="D104" s="9"/>
      <c r="E104" s="9" t="s">
        <v>83</v>
      </c>
      <c r="F104" s="9" t="s">
        <v>48</v>
      </c>
      <c r="G104" s="9"/>
      <c r="H104" s="9"/>
    </row>
    <row r="105" spans="1:8" x14ac:dyDescent="0.25">
      <c r="A105" s="9" t="s">
        <v>37</v>
      </c>
      <c r="B105" s="9">
        <f>SUM(B96:B104)</f>
        <v>81.5</v>
      </c>
      <c r="C105" s="10"/>
      <c r="D105" s="9"/>
      <c r="E105" s="9"/>
      <c r="F105" s="9"/>
      <c r="G105" s="9"/>
      <c r="H105" s="9"/>
    </row>
    <row r="108" spans="1:8" x14ac:dyDescent="0.25">
      <c r="A108" s="9" t="s">
        <v>93</v>
      </c>
      <c r="B108" s="9" t="s">
        <v>22</v>
      </c>
      <c r="C108" s="9" t="s">
        <v>46</v>
      </c>
      <c r="D108" s="9" t="s">
        <v>82</v>
      </c>
      <c r="E108" s="9" t="s">
        <v>84</v>
      </c>
      <c r="F108" s="9"/>
      <c r="G108" s="9" t="s">
        <v>82</v>
      </c>
      <c r="H108" s="9"/>
    </row>
    <row r="109" spans="1:8" x14ac:dyDescent="0.25">
      <c r="A109" s="9" t="s">
        <v>0</v>
      </c>
      <c r="B109" s="9">
        <v>12</v>
      </c>
      <c r="C109" s="9" t="s">
        <v>94</v>
      </c>
      <c r="D109" s="11" t="s">
        <v>98</v>
      </c>
      <c r="E109" s="9"/>
      <c r="F109" s="9" t="s">
        <v>48</v>
      </c>
      <c r="G109" s="9" t="s">
        <v>91</v>
      </c>
      <c r="H109" s="9" t="s">
        <v>48</v>
      </c>
    </row>
    <row r="110" spans="1:8" x14ac:dyDescent="0.25">
      <c r="A110" s="9" t="s">
        <v>1</v>
      </c>
      <c r="B110" s="9">
        <v>28</v>
      </c>
      <c r="C110" s="10">
        <v>10</v>
      </c>
      <c r="D110" s="9"/>
      <c r="E110" s="9" t="s">
        <v>52</v>
      </c>
      <c r="F110" s="9" t="s">
        <v>54</v>
      </c>
      <c r="G110" s="9" t="s">
        <v>2</v>
      </c>
      <c r="H110" s="9" t="s">
        <v>48</v>
      </c>
    </row>
    <row r="111" spans="1:8" x14ac:dyDescent="0.25">
      <c r="A111" s="9" t="s">
        <v>33</v>
      </c>
      <c r="B111" s="9">
        <v>11</v>
      </c>
      <c r="C111" s="10" t="s">
        <v>66</v>
      </c>
      <c r="D111" s="9"/>
      <c r="E111" s="9" t="s">
        <v>67</v>
      </c>
      <c r="F111" s="9" t="s">
        <v>87</v>
      </c>
      <c r="G111" s="9" t="s">
        <v>86</v>
      </c>
      <c r="H111" s="9" t="s">
        <v>48</v>
      </c>
    </row>
    <row r="112" spans="1:8" x14ac:dyDescent="0.25">
      <c r="A112" s="9" t="s">
        <v>34</v>
      </c>
      <c r="B112" s="9">
        <v>3</v>
      </c>
      <c r="C112" s="10">
        <v>10</v>
      </c>
      <c r="D112" s="9"/>
      <c r="E112" s="9" t="s">
        <v>49</v>
      </c>
      <c r="F112" s="9" t="s">
        <v>48</v>
      </c>
      <c r="G112" s="9" t="s">
        <v>89</v>
      </c>
      <c r="H112" s="9" t="s">
        <v>48</v>
      </c>
    </row>
    <row r="113" spans="1:8" x14ac:dyDescent="0.25">
      <c r="A113" s="9" t="s">
        <v>35</v>
      </c>
      <c r="B113" s="9">
        <v>2</v>
      </c>
      <c r="C113" s="10" t="s">
        <v>26</v>
      </c>
      <c r="D113" s="9"/>
      <c r="E113" s="9"/>
      <c r="F113" s="9" t="s">
        <v>48</v>
      </c>
      <c r="G113" s="9"/>
      <c r="H113" s="9"/>
    </row>
    <row r="114" spans="1:8" x14ac:dyDescent="0.25">
      <c r="A114" s="9" t="s">
        <v>36</v>
      </c>
      <c r="B114" s="9"/>
      <c r="C114" s="10">
        <v>15</v>
      </c>
      <c r="D114" s="9"/>
      <c r="E114" s="9" t="s">
        <v>73</v>
      </c>
      <c r="F114" s="9" t="s">
        <v>48</v>
      </c>
      <c r="G114" s="9"/>
      <c r="H114" s="9"/>
    </row>
    <row r="115" spans="1:8" x14ac:dyDescent="0.25">
      <c r="A115" s="9" t="s">
        <v>50</v>
      </c>
      <c r="B115" s="9">
        <v>4</v>
      </c>
      <c r="C115" s="10">
        <v>6</v>
      </c>
      <c r="D115" s="11" t="s">
        <v>90</v>
      </c>
      <c r="E115" s="9" t="s">
        <v>53</v>
      </c>
      <c r="F115" s="9" t="s">
        <v>48</v>
      </c>
      <c r="G115" s="9"/>
      <c r="H115" s="9"/>
    </row>
    <row r="116" spans="1:8" x14ac:dyDescent="0.25">
      <c r="A116" s="9" t="s">
        <v>75</v>
      </c>
      <c r="B116" s="9">
        <v>2</v>
      </c>
      <c r="C116" s="10" t="s">
        <v>99</v>
      </c>
      <c r="D116" s="11">
        <v>2</v>
      </c>
      <c r="E116" s="9" t="s">
        <v>74</v>
      </c>
      <c r="F116" s="9" t="s">
        <v>48</v>
      </c>
      <c r="G116" s="9" t="s">
        <v>62</v>
      </c>
      <c r="H116" s="9" t="s">
        <v>48</v>
      </c>
    </row>
    <row r="117" spans="1:8" x14ac:dyDescent="0.25">
      <c r="A117" s="9" t="s">
        <v>45</v>
      </c>
      <c r="B117" s="9">
        <v>5</v>
      </c>
      <c r="C117" s="10">
        <v>5</v>
      </c>
      <c r="D117" s="9"/>
      <c r="E117" s="9" t="s">
        <v>83</v>
      </c>
      <c r="F117" s="9" t="s">
        <v>48</v>
      </c>
      <c r="G117" s="9"/>
      <c r="H117" s="9"/>
    </row>
    <row r="118" spans="1:8" x14ac:dyDescent="0.25">
      <c r="A118" s="9" t="s">
        <v>37</v>
      </c>
      <c r="B118" s="9">
        <f>SUM(B109:B117)</f>
        <v>67</v>
      </c>
      <c r="C118" s="10"/>
      <c r="D118" s="9"/>
      <c r="E118" s="9"/>
      <c r="F118" s="9"/>
      <c r="G118" s="9"/>
      <c r="H118" s="9"/>
    </row>
    <row r="121" spans="1:8" x14ac:dyDescent="0.25">
      <c r="A121" s="9" t="s">
        <v>100</v>
      </c>
      <c r="B121" s="9" t="s">
        <v>22</v>
      </c>
      <c r="C121" s="9" t="s">
        <v>46</v>
      </c>
      <c r="D121" s="9" t="s">
        <v>82</v>
      </c>
      <c r="E121" s="9" t="s">
        <v>84</v>
      </c>
      <c r="F121" s="9"/>
      <c r="G121" s="9" t="s">
        <v>82</v>
      </c>
      <c r="H121" s="9"/>
    </row>
    <row r="122" spans="1:8" x14ac:dyDescent="0.25">
      <c r="A122" s="9" t="s">
        <v>0</v>
      </c>
      <c r="B122" s="9">
        <v>28</v>
      </c>
      <c r="C122" s="9" t="s">
        <v>94</v>
      </c>
      <c r="D122" s="11" t="s">
        <v>101</v>
      </c>
      <c r="E122" s="9"/>
      <c r="F122" s="9" t="s">
        <v>48</v>
      </c>
      <c r="G122" s="9" t="s">
        <v>91</v>
      </c>
      <c r="H122" s="9" t="s">
        <v>48</v>
      </c>
    </row>
    <row r="123" spans="1:8" x14ac:dyDescent="0.25">
      <c r="A123" s="9" t="s">
        <v>1</v>
      </c>
      <c r="B123" s="9">
        <v>28</v>
      </c>
      <c r="C123" s="10">
        <v>10</v>
      </c>
      <c r="D123" s="9"/>
      <c r="E123" s="9" t="s">
        <v>52</v>
      </c>
      <c r="F123" s="9" t="s">
        <v>54</v>
      </c>
      <c r="G123" s="9" t="s">
        <v>2</v>
      </c>
      <c r="H123" s="9" t="s">
        <v>48</v>
      </c>
    </row>
    <row r="124" spans="1:8" x14ac:dyDescent="0.25">
      <c r="A124" s="9" t="s">
        <v>33</v>
      </c>
      <c r="B124" s="9">
        <v>11</v>
      </c>
      <c r="C124" s="10" t="s">
        <v>66</v>
      </c>
      <c r="D124" s="9"/>
      <c r="E124" s="9" t="s">
        <v>67</v>
      </c>
      <c r="F124" s="9" t="s">
        <v>87</v>
      </c>
      <c r="G124" s="9" t="s">
        <v>86</v>
      </c>
      <c r="H124" s="9" t="s">
        <v>48</v>
      </c>
    </row>
    <row r="125" spans="1:8" x14ac:dyDescent="0.25">
      <c r="A125" s="9" t="s">
        <v>34</v>
      </c>
      <c r="B125" s="9">
        <v>3</v>
      </c>
      <c r="C125" s="10">
        <v>10</v>
      </c>
      <c r="D125" s="9"/>
      <c r="E125" s="9" t="s">
        <v>49</v>
      </c>
      <c r="F125" s="9" t="s">
        <v>48</v>
      </c>
      <c r="G125" s="9" t="s">
        <v>89</v>
      </c>
      <c r="H125" s="9" t="s">
        <v>48</v>
      </c>
    </row>
    <row r="126" spans="1:8" x14ac:dyDescent="0.25">
      <c r="A126" s="9" t="s">
        <v>35</v>
      </c>
      <c r="B126" s="9">
        <v>2</v>
      </c>
      <c r="C126" s="10" t="s">
        <v>26</v>
      </c>
      <c r="D126" s="9"/>
      <c r="E126" s="9"/>
      <c r="F126" s="9" t="s">
        <v>48</v>
      </c>
      <c r="G126" s="9"/>
      <c r="H126" s="9"/>
    </row>
    <row r="127" spans="1:8" x14ac:dyDescent="0.25">
      <c r="A127" s="9" t="s">
        <v>36</v>
      </c>
      <c r="B127" s="9"/>
      <c r="C127" s="10">
        <v>15</v>
      </c>
      <c r="D127" s="9"/>
      <c r="E127" s="9" t="s">
        <v>73</v>
      </c>
      <c r="F127" s="9" t="s">
        <v>48</v>
      </c>
      <c r="G127" s="9"/>
      <c r="H127" s="9"/>
    </row>
    <row r="128" spans="1:8" x14ac:dyDescent="0.25">
      <c r="A128" s="9" t="s">
        <v>50</v>
      </c>
      <c r="B128" s="9">
        <v>4</v>
      </c>
      <c r="C128" s="10">
        <v>6</v>
      </c>
      <c r="D128" s="11" t="s">
        <v>90</v>
      </c>
      <c r="E128" s="9" t="s">
        <v>53</v>
      </c>
      <c r="F128" s="9" t="s">
        <v>48</v>
      </c>
      <c r="G128" s="9"/>
      <c r="H128" s="9"/>
    </row>
    <row r="129" spans="1:8" x14ac:dyDescent="0.25">
      <c r="A129" s="9" t="s">
        <v>75</v>
      </c>
      <c r="B129" s="9">
        <v>28</v>
      </c>
      <c r="C129" s="10" t="s">
        <v>99</v>
      </c>
      <c r="D129" s="11">
        <v>2</v>
      </c>
      <c r="E129" s="9" t="s">
        <v>74</v>
      </c>
      <c r="F129" s="9" t="s">
        <v>48</v>
      </c>
      <c r="G129" s="9" t="s">
        <v>62</v>
      </c>
      <c r="H129" s="9" t="s">
        <v>48</v>
      </c>
    </row>
    <row r="130" spans="1:8" x14ac:dyDescent="0.25">
      <c r="A130" s="9" t="s">
        <v>45</v>
      </c>
      <c r="B130" s="9">
        <v>5</v>
      </c>
      <c r="C130" s="10">
        <v>5</v>
      </c>
      <c r="D130" s="9"/>
      <c r="E130" s="9" t="s">
        <v>83</v>
      </c>
      <c r="F130" s="9" t="s">
        <v>48</v>
      </c>
      <c r="G130" s="9"/>
      <c r="H130" s="9"/>
    </row>
    <row r="131" spans="1:8" x14ac:dyDescent="0.25">
      <c r="A131" s="9" t="s">
        <v>37</v>
      </c>
      <c r="B131" s="9">
        <f>SUM(B122:B130)</f>
        <v>109</v>
      </c>
      <c r="C131" s="10"/>
      <c r="D131" s="9"/>
      <c r="E131" s="9"/>
      <c r="F131" s="9"/>
      <c r="G131" s="9"/>
      <c r="H131" s="9"/>
    </row>
  </sheetData>
  <hyperlinks>
    <hyperlink ref="G3" r:id="rId1" xr:uid="{B26F3792-8733-42A9-8891-F854DA2D2644}"/>
    <hyperlink ref="G4" r:id="rId2" xr:uid="{1E2FBCA8-0D7D-430E-ADF5-E1428CB70B9C}"/>
    <hyperlink ref="G5" r:id="rId3" xr:uid="{42084A2B-9F7F-47A5-A162-19F4FCC7B90D}"/>
    <hyperlink ref="G6" r:id="rId4" xr:uid="{865F7842-A090-4AB4-B1BA-92CC40AFF023}"/>
    <hyperlink ref="G7" r:id="rId5" xr:uid="{A94334BF-CEE4-4C05-A2F3-575C40DF2466}"/>
  </hyperlinks>
  <pageMargins left="0.7" right="0.7" top="0.75" bottom="0.75" header="0.3" footer="0.3"/>
  <pageSetup paperSize="9" orientation="portrait" horizontalDpi="4294967293" verticalDpi="0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82375-62BE-4A3E-8287-037681E3076B}">
  <dimension ref="A1:M91"/>
  <sheetViews>
    <sheetView tabSelected="1" topLeftCell="A61" zoomScaleNormal="100" workbookViewId="0">
      <selection activeCell="G68" sqref="G68"/>
    </sheetView>
  </sheetViews>
  <sheetFormatPr defaultRowHeight="15" x14ac:dyDescent="0.25"/>
  <cols>
    <col min="1" max="1" width="20.7109375" customWidth="1"/>
    <col min="2" max="2" width="14.140625" customWidth="1"/>
    <col min="3" max="3" width="12.7109375" customWidth="1"/>
    <col min="4" max="4" width="13" customWidth="1"/>
    <col min="5" max="5" width="9.5703125" customWidth="1"/>
    <col min="6" max="6" width="9.140625" customWidth="1"/>
    <col min="7" max="7" width="17.42578125" customWidth="1"/>
    <col min="8" max="8" width="13.5703125" customWidth="1"/>
    <col min="9" max="9" width="15.28515625" customWidth="1"/>
    <col min="10" max="10" width="17" customWidth="1"/>
    <col min="11" max="11" width="8.7109375" customWidth="1"/>
    <col min="12" max="12" width="15.42578125" customWidth="1"/>
    <col min="13" max="13" width="13.85546875" customWidth="1"/>
  </cols>
  <sheetData>
    <row r="1" spans="1:13" x14ac:dyDescent="0.25">
      <c r="A1" s="7" t="s">
        <v>88</v>
      </c>
    </row>
    <row r="2" spans="1:13" x14ac:dyDescent="0.25">
      <c r="E2" s="14"/>
      <c r="F2" s="14"/>
    </row>
    <row r="3" spans="1:13" x14ac:dyDescent="0.25">
      <c r="A3" s="11" t="s">
        <v>107</v>
      </c>
      <c r="B3" s="11" t="s">
        <v>25</v>
      </c>
      <c r="C3" s="11" t="s">
        <v>5</v>
      </c>
      <c r="D3" s="11" t="s">
        <v>108</v>
      </c>
      <c r="E3" s="16" t="s">
        <v>8</v>
      </c>
      <c r="F3" s="14"/>
      <c r="G3" s="44" t="s">
        <v>134</v>
      </c>
      <c r="H3" s="44"/>
      <c r="I3" s="44"/>
      <c r="J3" s="44"/>
      <c r="K3" s="44"/>
      <c r="L3" s="44"/>
      <c r="M3" s="44"/>
    </row>
    <row r="4" spans="1:13" x14ac:dyDescent="0.25">
      <c r="A4" s="9" t="s">
        <v>114</v>
      </c>
      <c r="B4" s="11">
        <v>17.5</v>
      </c>
      <c r="C4" s="11"/>
      <c r="D4" s="11"/>
      <c r="E4" s="17" t="s">
        <v>9</v>
      </c>
      <c r="F4" s="14"/>
      <c r="G4" s="11" t="s">
        <v>144</v>
      </c>
      <c r="H4" s="11" t="s">
        <v>138</v>
      </c>
      <c r="I4" s="16" t="s">
        <v>139</v>
      </c>
      <c r="J4" s="16" t="s">
        <v>173</v>
      </c>
      <c r="K4" s="16" t="s">
        <v>141</v>
      </c>
      <c r="L4" s="16" t="s">
        <v>145</v>
      </c>
      <c r="M4" s="16" t="s">
        <v>146</v>
      </c>
    </row>
    <row r="5" spans="1:13" x14ac:dyDescent="0.25">
      <c r="A5" s="9" t="s">
        <v>10</v>
      </c>
      <c r="B5" s="11">
        <v>15</v>
      </c>
      <c r="C5" s="11">
        <v>105</v>
      </c>
      <c r="D5" s="11"/>
      <c r="E5" s="17" t="s">
        <v>121</v>
      </c>
      <c r="F5" s="14"/>
      <c r="G5" s="21">
        <v>0.76</v>
      </c>
      <c r="H5" s="11" t="s">
        <v>266</v>
      </c>
      <c r="I5" s="25">
        <v>0.3</v>
      </c>
      <c r="J5" s="11" t="s">
        <v>150</v>
      </c>
      <c r="K5" s="16" t="s">
        <v>264</v>
      </c>
      <c r="L5" s="16" t="s">
        <v>148</v>
      </c>
      <c r="M5" s="16" t="s">
        <v>265</v>
      </c>
    </row>
    <row r="6" spans="1:13" x14ac:dyDescent="0.25">
      <c r="A6" s="9" t="s">
        <v>115</v>
      </c>
      <c r="B6" s="11">
        <v>8</v>
      </c>
      <c r="C6" s="11">
        <v>500</v>
      </c>
      <c r="D6" s="11"/>
      <c r="E6" s="17" t="s">
        <v>115</v>
      </c>
      <c r="F6" s="14"/>
    </row>
    <row r="7" spans="1:13" x14ac:dyDescent="0.25">
      <c r="A7" s="9" t="s">
        <v>19</v>
      </c>
      <c r="B7" s="11">
        <v>3</v>
      </c>
      <c r="C7" s="11">
        <v>300</v>
      </c>
      <c r="D7" s="11"/>
      <c r="E7" s="17" t="s">
        <v>284</v>
      </c>
      <c r="F7" s="14"/>
    </row>
    <row r="8" spans="1:13" x14ac:dyDescent="0.25">
      <c r="A8" s="9" t="s">
        <v>116</v>
      </c>
      <c r="B8" s="11">
        <v>2</v>
      </c>
      <c r="C8" s="11"/>
      <c r="D8" s="11"/>
      <c r="E8" s="17" t="s">
        <v>129</v>
      </c>
      <c r="F8" s="14"/>
    </row>
    <row r="9" spans="1:13" x14ac:dyDescent="0.25">
      <c r="A9" s="9" t="s">
        <v>15</v>
      </c>
      <c r="B9" s="11"/>
      <c r="C9" s="11">
        <v>173</v>
      </c>
      <c r="D9" s="11"/>
      <c r="E9" s="18" t="s">
        <v>123</v>
      </c>
      <c r="F9" s="14"/>
    </row>
    <row r="10" spans="1:13" x14ac:dyDescent="0.25">
      <c r="A10" s="9" t="s">
        <v>117</v>
      </c>
      <c r="B10" s="11">
        <v>6</v>
      </c>
      <c r="C10" s="11">
        <v>110</v>
      </c>
      <c r="D10" s="11"/>
      <c r="E10" s="17" t="s">
        <v>124</v>
      </c>
      <c r="F10" s="14"/>
      <c r="G10" s="14"/>
      <c r="H10" s="14"/>
    </row>
    <row r="11" spans="1:13" x14ac:dyDescent="0.25">
      <c r="A11" s="9" t="s">
        <v>118</v>
      </c>
      <c r="B11" s="11">
        <v>2</v>
      </c>
      <c r="C11" s="11">
        <v>180</v>
      </c>
      <c r="D11" s="11"/>
      <c r="E11" s="17" t="s">
        <v>125</v>
      </c>
      <c r="F11" s="14"/>
      <c r="G11" s="14"/>
      <c r="H11" s="14"/>
    </row>
    <row r="12" spans="1:13" x14ac:dyDescent="0.25">
      <c r="A12" s="9" t="s">
        <v>119</v>
      </c>
      <c r="B12" s="11">
        <v>11</v>
      </c>
      <c r="C12" s="11">
        <v>45</v>
      </c>
      <c r="D12" s="11"/>
      <c r="E12" s="17" t="s">
        <v>127</v>
      </c>
      <c r="F12" s="14"/>
      <c r="G12" s="14"/>
      <c r="H12" s="14"/>
    </row>
    <row r="13" spans="1:13" x14ac:dyDescent="0.25">
      <c r="A13" s="9" t="s">
        <v>120</v>
      </c>
      <c r="B13" s="11">
        <v>5</v>
      </c>
      <c r="C13" s="11">
        <v>31</v>
      </c>
      <c r="D13" s="11"/>
      <c r="E13" s="17" t="s">
        <v>128</v>
      </c>
      <c r="F13" s="14"/>
      <c r="G13" s="14"/>
      <c r="H13" s="14"/>
    </row>
    <row r="14" spans="1:13" x14ac:dyDescent="0.25">
      <c r="A14" s="9" t="s">
        <v>6</v>
      </c>
      <c r="B14" s="11">
        <f>SUM(B4:B13)</f>
        <v>69.5</v>
      </c>
      <c r="C14" s="11">
        <f>SUM(C4:C13)</f>
        <v>1444</v>
      </c>
      <c r="D14" s="11" t="s">
        <v>130</v>
      </c>
      <c r="E14" s="11"/>
      <c r="F14" s="14"/>
      <c r="G14" s="14"/>
      <c r="H14" s="14"/>
    </row>
    <row r="15" spans="1:13" x14ac:dyDescent="0.25">
      <c r="A15" s="13" t="s">
        <v>143</v>
      </c>
      <c r="B15" s="16">
        <f>B14+14</f>
        <v>83.5</v>
      </c>
      <c r="E15" s="14"/>
      <c r="F15" s="14"/>
      <c r="G15" s="14"/>
      <c r="H15" s="14"/>
    </row>
    <row r="16" spans="1:13" x14ac:dyDescent="0.25">
      <c r="E16" s="14"/>
      <c r="F16" s="14"/>
      <c r="G16" s="14"/>
      <c r="H16" s="14"/>
    </row>
    <row r="17" spans="1:13" x14ac:dyDescent="0.25">
      <c r="A17" s="11" t="s">
        <v>109</v>
      </c>
      <c r="B17" s="11" t="s">
        <v>25</v>
      </c>
      <c r="C17" s="11" t="s">
        <v>5</v>
      </c>
      <c r="D17" s="11" t="s">
        <v>108</v>
      </c>
      <c r="E17" s="16" t="s">
        <v>8</v>
      </c>
      <c r="F17" s="14"/>
      <c r="G17" s="19" t="s">
        <v>140</v>
      </c>
      <c r="H17" s="14"/>
    </row>
    <row r="18" spans="1:13" x14ac:dyDescent="0.25">
      <c r="A18" s="9" t="s">
        <v>114</v>
      </c>
      <c r="B18" s="11">
        <v>12</v>
      </c>
      <c r="C18" s="11"/>
      <c r="D18" s="11"/>
      <c r="E18" s="17" t="s">
        <v>9</v>
      </c>
      <c r="F18" s="14"/>
      <c r="G18" s="14"/>
      <c r="H18" s="14"/>
    </row>
    <row r="19" spans="1:13" x14ac:dyDescent="0.25">
      <c r="A19" s="9" t="s">
        <v>10</v>
      </c>
      <c r="B19" s="11">
        <v>10</v>
      </c>
      <c r="C19" s="11">
        <v>105</v>
      </c>
      <c r="D19" s="11"/>
      <c r="E19" s="17" t="s">
        <v>121</v>
      </c>
      <c r="F19" s="14"/>
      <c r="G19" s="14"/>
      <c r="H19" s="14"/>
    </row>
    <row r="20" spans="1:13" x14ac:dyDescent="0.25">
      <c r="A20" s="9" t="s">
        <v>115</v>
      </c>
      <c r="B20" s="11">
        <v>8</v>
      </c>
      <c r="C20" s="11">
        <v>500</v>
      </c>
      <c r="D20" s="11"/>
      <c r="E20" s="17" t="s">
        <v>115</v>
      </c>
      <c r="F20" s="14"/>
      <c r="G20" s="14"/>
      <c r="H20" s="15"/>
    </row>
    <row r="21" spans="1:13" x14ac:dyDescent="0.25">
      <c r="A21" s="9" t="s">
        <v>19</v>
      </c>
      <c r="B21" s="11">
        <v>3</v>
      </c>
      <c r="C21" s="11">
        <v>300</v>
      </c>
      <c r="D21" s="11"/>
      <c r="E21" s="17" t="s">
        <v>284</v>
      </c>
      <c r="F21" s="14"/>
      <c r="G21" s="14"/>
      <c r="H21" s="14"/>
    </row>
    <row r="22" spans="1:13" x14ac:dyDescent="0.25">
      <c r="A22" s="9" t="s">
        <v>116</v>
      </c>
      <c r="B22" s="11">
        <v>2</v>
      </c>
      <c r="C22" s="11"/>
      <c r="D22" s="11"/>
      <c r="E22" s="17" t="s">
        <v>129</v>
      </c>
      <c r="F22" s="14"/>
      <c r="G22" s="14"/>
      <c r="H22" s="14"/>
    </row>
    <row r="23" spans="1:13" x14ac:dyDescent="0.25">
      <c r="A23" s="9" t="s">
        <v>15</v>
      </c>
      <c r="B23" s="11"/>
      <c r="C23" s="40">
        <v>173</v>
      </c>
      <c r="D23" s="11"/>
      <c r="E23" s="18" t="s">
        <v>123</v>
      </c>
      <c r="F23" s="14"/>
      <c r="G23" s="14"/>
      <c r="H23" s="14"/>
    </row>
    <row r="24" spans="1:13" x14ac:dyDescent="0.25">
      <c r="A24" s="9" t="s">
        <v>117</v>
      </c>
      <c r="B24" s="11">
        <v>4</v>
      </c>
      <c r="C24" s="11">
        <v>55</v>
      </c>
      <c r="D24" s="11"/>
      <c r="E24" s="17" t="s">
        <v>124</v>
      </c>
      <c r="F24" s="14"/>
      <c r="G24" s="14"/>
      <c r="H24" s="14"/>
    </row>
    <row r="25" spans="1:13" x14ac:dyDescent="0.25">
      <c r="A25" s="9" t="s">
        <v>118</v>
      </c>
      <c r="B25" s="11">
        <v>2</v>
      </c>
      <c r="C25" s="11">
        <v>180</v>
      </c>
      <c r="D25" s="11"/>
      <c r="E25" s="17" t="s">
        <v>125</v>
      </c>
      <c r="F25" s="14"/>
      <c r="G25" s="14"/>
      <c r="H25" s="14"/>
    </row>
    <row r="26" spans="1:13" x14ac:dyDescent="0.25">
      <c r="A26" s="9" t="s">
        <v>119</v>
      </c>
      <c r="B26" s="11">
        <v>11</v>
      </c>
      <c r="C26" s="11">
        <v>45</v>
      </c>
      <c r="D26" s="11"/>
      <c r="E26" s="17" t="s">
        <v>127</v>
      </c>
      <c r="F26" s="14"/>
      <c r="G26" s="14"/>
      <c r="H26" s="14"/>
    </row>
    <row r="27" spans="1:13" x14ac:dyDescent="0.25">
      <c r="A27" s="9" t="s">
        <v>120</v>
      </c>
      <c r="B27" s="11">
        <v>5</v>
      </c>
      <c r="C27" s="11">
        <v>31</v>
      </c>
      <c r="D27" s="11"/>
      <c r="E27" s="17" t="s">
        <v>128</v>
      </c>
      <c r="F27" s="14"/>
      <c r="G27" s="14"/>
      <c r="H27" s="14"/>
    </row>
    <row r="28" spans="1:13" x14ac:dyDescent="0.25">
      <c r="A28" s="9" t="s">
        <v>6</v>
      </c>
      <c r="B28" s="11">
        <f>SUM(B18:B27)</f>
        <v>57</v>
      </c>
      <c r="C28" s="11">
        <f>SUM(C18:C27)</f>
        <v>1389</v>
      </c>
      <c r="D28" s="11" t="s">
        <v>135</v>
      </c>
      <c r="E28" s="11"/>
      <c r="F28" s="14"/>
      <c r="G28" s="14"/>
      <c r="H28" s="14"/>
    </row>
    <row r="29" spans="1:13" x14ac:dyDescent="0.25">
      <c r="A29" s="13" t="s">
        <v>143</v>
      </c>
      <c r="B29" s="16">
        <f>B28+14</f>
        <v>71</v>
      </c>
      <c r="C29" s="4"/>
      <c r="D29" s="4"/>
      <c r="E29" s="14"/>
      <c r="F29" s="14"/>
      <c r="G29" s="14"/>
      <c r="H29" s="14"/>
    </row>
    <row r="30" spans="1:13" x14ac:dyDescent="0.25">
      <c r="A30" s="5"/>
      <c r="B30" s="4"/>
      <c r="C30" s="4"/>
      <c r="D30" s="4"/>
      <c r="E30" s="14"/>
      <c r="F30" s="14"/>
      <c r="G30" s="14"/>
      <c r="H30" s="14"/>
    </row>
    <row r="31" spans="1:13" x14ac:dyDescent="0.25">
      <c r="A31" s="11" t="s">
        <v>110</v>
      </c>
      <c r="B31" s="11" t="s">
        <v>25</v>
      </c>
      <c r="C31" s="11" t="s">
        <v>5</v>
      </c>
      <c r="D31" s="11" t="s">
        <v>108</v>
      </c>
      <c r="E31" s="16" t="s">
        <v>8</v>
      </c>
      <c r="F31" s="14"/>
      <c r="G31" s="44" t="s">
        <v>134</v>
      </c>
      <c r="H31" s="44"/>
      <c r="I31" s="44"/>
      <c r="J31" s="44"/>
      <c r="K31" s="44"/>
      <c r="L31" s="44"/>
      <c r="M31" s="44"/>
    </row>
    <row r="32" spans="1:13" x14ac:dyDescent="0.25">
      <c r="A32" s="9" t="s">
        <v>114</v>
      </c>
      <c r="B32" s="11">
        <v>28</v>
      </c>
      <c r="C32" s="11">
        <f>210*4</f>
        <v>840</v>
      </c>
      <c r="D32" s="11"/>
      <c r="E32" s="18" t="s">
        <v>9</v>
      </c>
      <c r="F32" s="14"/>
      <c r="G32" s="11" t="s">
        <v>144</v>
      </c>
      <c r="H32" s="11" t="s">
        <v>138</v>
      </c>
      <c r="I32" s="16" t="s">
        <v>139</v>
      </c>
      <c r="J32" s="16" t="s">
        <v>173</v>
      </c>
      <c r="K32" s="16" t="s">
        <v>141</v>
      </c>
      <c r="L32" s="16" t="s">
        <v>145</v>
      </c>
      <c r="M32" s="16" t="s">
        <v>146</v>
      </c>
    </row>
    <row r="33" spans="1:13" x14ac:dyDescent="0.25">
      <c r="A33" s="9" t="s">
        <v>10</v>
      </c>
      <c r="B33" s="11">
        <v>10</v>
      </c>
      <c r="C33" s="11">
        <v>105</v>
      </c>
      <c r="D33" s="11"/>
      <c r="E33" s="17" t="s">
        <v>121</v>
      </c>
      <c r="F33" s="14"/>
      <c r="G33" s="21">
        <v>0.45</v>
      </c>
      <c r="H33" s="11" t="s">
        <v>278</v>
      </c>
      <c r="I33" s="16" t="s">
        <v>277</v>
      </c>
      <c r="J33" s="11" t="s">
        <v>276</v>
      </c>
      <c r="K33" s="16" t="s">
        <v>280</v>
      </c>
      <c r="L33" s="16" t="s">
        <v>275</v>
      </c>
      <c r="M33" s="16" t="s">
        <v>274</v>
      </c>
    </row>
    <row r="34" spans="1:13" x14ac:dyDescent="0.25">
      <c r="A34" s="9" t="s">
        <v>115</v>
      </c>
      <c r="B34" s="11">
        <v>8</v>
      </c>
      <c r="C34" s="11">
        <v>500</v>
      </c>
      <c r="D34" s="11"/>
      <c r="E34" s="17" t="s">
        <v>115</v>
      </c>
      <c r="F34" s="14"/>
      <c r="G34" s="14"/>
      <c r="H34" s="15"/>
    </row>
    <row r="35" spans="1:13" x14ac:dyDescent="0.25">
      <c r="A35" s="9" t="s">
        <v>19</v>
      </c>
      <c r="B35" s="11">
        <v>3</v>
      </c>
      <c r="C35" s="11">
        <v>300</v>
      </c>
      <c r="D35" s="11"/>
      <c r="E35" s="17" t="s">
        <v>284</v>
      </c>
      <c r="F35" s="14"/>
      <c r="G35" s="14"/>
      <c r="H35" s="14"/>
    </row>
    <row r="36" spans="1:13" x14ac:dyDescent="0.25">
      <c r="A36" s="9" t="s">
        <v>116</v>
      </c>
      <c r="B36" s="11">
        <v>2</v>
      </c>
      <c r="C36" s="11"/>
      <c r="D36" s="11"/>
      <c r="E36" s="17" t="s">
        <v>129</v>
      </c>
      <c r="F36" s="14"/>
      <c r="G36" s="14"/>
      <c r="H36" s="14"/>
    </row>
    <row r="37" spans="1:13" x14ac:dyDescent="0.25">
      <c r="A37" s="9" t="s">
        <v>15</v>
      </c>
      <c r="B37" s="11"/>
      <c r="C37" s="11">
        <v>235</v>
      </c>
      <c r="D37" s="11"/>
      <c r="E37" s="18" t="s">
        <v>123</v>
      </c>
      <c r="F37" s="14"/>
      <c r="G37" s="14"/>
      <c r="H37" s="14"/>
    </row>
    <row r="38" spans="1:13" x14ac:dyDescent="0.25">
      <c r="A38" s="9" t="s">
        <v>117</v>
      </c>
      <c r="B38" s="11">
        <v>4</v>
      </c>
      <c r="C38" s="11">
        <v>55</v>
      </c>
      <c r="D38" s="11"/>
      <c r="E38" s="17" t="s">
        <v>124</v>
      </c>
      <c r="F38" s="14"/>
      <c r="G38" s="14"/>
      <c r="H38" s="14"/>
    </row>
    <row r="39" spans="1:13" x14ac:dyDescent="0.25">
      <c r="A39" s="9" t="s">
        <v>118</v>
      </c>
      <c r="B39" s="11">
        <v>24</v>
      </c>
      <c r="C39" s="11">
        <v>360</v>
      </c>
      <c r="D39" s="11"/>
      <c r="E39" s="18" t="s">
        <v>12</v>
      </c>
      <c r="F39" s="14"/>
      <c r="G39" s="14"/>
      <c r="H39" s="14"/>
    </row>
    <row r="40" spans="1:13" x14ac:dyDescent="0.25">
      <c r="A40" s="9" t="s">
        <v>119</v>
      </c>
      <c r="B40" s="11">
        <v>11</v>
      </c>
      <c r="C40" s="11">
        <v>45</v>
      </c>
      <c r="D40" s="11"/>
      <c r="E40" s="17" t="s">
        <v>127</v>
      </c>
      <c r="F40" s="14"/>
      <c r="G40" s="14"/>
      <c r="H40" s="14"/>
    </row>
    <row r="41" spans="1:13" x14ac:dyDescent="0.25">
      <c r="A41" s="9" t="s">
        <v>120</v>
      </c>
      <c r="B41" s="11">
        <v>5</v>
      </c>
      <c r="C41" s="11"/>
      <c r="D41" s="11"/>
      <c r="E41" s="17"/>
      <c r="F41" s="14"/>
      <c r="G41" s="14"/>
      <c r="H41" s="14"/>
    </row>
    <row r="42" spans="1:13" x14ac:dyDescent="0.25">
      <c r="A42" s="9" t="s">
        <v>6</v>
      </c>
      <c r="B42" s="11">
        <f>SUM(B32:B41)</f>
        <v>95</v>
      </c>
      <c r="C42" s="11">
        <f>SUM(C32:C41)</f>
        <v>2440</v>
      </c>
      <c r="D42" s="11" t="s">
        <v>132</v>
      </c>
      <c r="E42" s="11"/>
      <c r="F42" s="14"/>
      <c r="G42" s="14"/>
      <c r="H42" s="14"/>
    </row>
    <row r="43" spans="1:13" x14ac:dyDescent="0.25">
      <c r="A43" s="13" t="s">
        <v>143</v>
      </c>
      <c r="B43" s="16">
        <f>B42+30</f>
        <v>125</v>
      </c>
      <c r="C43" s="4"/>
      <c r="D43" s="4"/>
      <c r="E43" s="14"/>
      <c r="F43" s="14"/>
      <c r="G43" s="14"/>
      <c r="H43" s="14"/>
    </row>
    <row r="44" spans="1:13" x14ac:dyDescent="0.25">
      <c r="A44" s="7"/>
      <c r="B44" s="4"/>
      <c r="C44" s="4"/>
      <c r="D44" s="4"/>
      <c r="E44" s="14"/>
      <c r="F44" s="14"/>
      <c r="G44" s="14"/>
      <c r="H44" s="14"/>
    </row>
    <row r="45" spans="1:13" x14ac:dyDescent="0.25">
      <c r="A45" s="11" t="s">
        <v>111</v>
      </c>
      <c r="B45" s="11" t="s">
        <v>25</v>
      </c>
      <c r="C45" s="11" t="s">
        <v>5</v>
      </c>
      <c r="D45" s="11" t="s">
        <v>108</v>
      </c>
      <c r="E45" s="16" t="s">
        <v>8</v>
      </c>
      <c r="F45" s="14"/>
      <c r="G45" s="44" t="s">
        <v>134</v>
      </c>
      <c r="H45" s="44"/>
      <c r="I45" s="44"/>
      <c r="J45" s="44"/>
      <c r="K45" s="44"/>
      <c r="L45" s="44"/>
      <c r="M45" s="44"/>
    </row>
    <row r="46" spans="1:13" x14ac:dyDescent="0.25">
      <c r="A46" s="9" t="s">
        <v>114</v>
      </c>
      <c r="B46" s="11">
        <v>17.5</v>
      </c>
      <c r="C46" s="11"/>
      <c r="D46" s="11"/>
      <c r="E46" s="17" t="s">
        <v>9</v>
      </c>
      <c r="F46" s="14"/>
      <c r="G46" s="11" t="s">
        <v>144</v>
      </c>
      <c r="H46" s="11" t="s">
        <v>138</v>
      </c>
      <c r="I46" s="16" t="s">
        <v>139</v>
      </c>
      <c r="J46" s="16" t="s">
        <v>173</v>
      </c>
      <c r="K46" s="16" t="s">
        <v>141</v>
      </c>
      <c r="L46" s="16" t="s">
        <v>145</v>
      </c>
      <c r="M46" s="16" t="s">
        <v>146</v>
      </c>
    </row>
    <row r="47" spans="1:13" x14ac:dyDescent="0.25">
      <c r="A47" s="9" t="s">
        <v>10</v>
      </c>
      <c r="B47" s="11">
        <v>15</v>
      </c>
      <c r="C47" s="11">
        <v>105</v>
      </c>
      <c r="D47" s="11"/>
      <c r="E47" s="17" t="s">
        <v>121</v>
      </c>
      <c r="F47" s="14"/>
      <c r="G47" s="21">
        <v>0.7</v>
      </c>
      <c r="H47" s="11" t="s">
        <v>268</v>
      </c>
      <c r="I47" s="25">
        <v>0.3</v>
      </c>
      <c r="J47" s="11" t="s">
        <v>269</v>
      </c>
      <c r="K47" s="16" t="s">
        <v>264</v>
      </c>
      <c r="L47" s="16" t="s">
        <v>270</v>
      </c>
      <c r="M47" s="16" t="s">
        <v>271</v>
      </c>
    </row>
    <row r="48" spans="1:13" x14ac:dyDescent="0.25">
      <c r="A48" s="9" t="s">
        <v>115</v>
      </c>
      <c r="B48" s="11">
        <v>11</v>
      </c>
      <c r="C48" s="11">
        <v>2700</v>
      </c>
      <c r="D48" s="11"/>
      <c r="E48" s="18" t="s">
        <v>115</v>
      </c>
      <c r="F48" s="14"/>
      <c r="G48" s="14"/>
      <c r="H48" s="14"/>
    </row>
    <row r="49" spans="1:13" x14ac:dyDescent="0.25">
      <c r="A49" s="9" t="s">
        <v>19</v>
      </c>
      <c r="B49" s="11">
        <v>3</v>
      </c>
      <c r="C49" s="11">
        <v>300</v>
      </c>
      <c r="D49" s="11"/>
      <c r="E49" s="17" t="s">
        <v>284</v>
      </c>
      <c r="F49" s="14"/>
      <c r="G49" s="14"/>
      <c r="H49" s="14"/>
    </row>
    <row r="50" spans="1:13" x14ac:dyDescent="0.25">
      <c r="A50" s="9" t="s">
        <v>116</v>
      </c>
      <c r="B50" s="11">
        <v>2</v>
      </c>
      <c r="C50" s="11"/>
      <c r="D50" s="11"/>
      <c r="E50" s="17" t="s">
        <v>129</v>
      </c>
      <c r="F50" s="14"/>
      <c r="G50" s="14"/>
      <c r="H50" s="14"/>
    </row>
    <row r="51" spans="1:13" x14ac:dyDescent="0.25">
      <c r="A51" s="9" t="s">
        <v>15</v>
      </c>
      <c r="B51" s="11"/>
      <c r="C51" s="40">
        <v>173</v>
      </c>
      <c r="D51" s="11"/>
      <c r="E51" s="18" t="s">
        <v>123</v>
      </c>
      <c r="F51" s="14"/>
      <c r="G51" s="14"/>
      <c r="H51" s="14"/>
    </row>
    <row r="52" spans="1:13" x14ac:dyDescent="0.25">
      <c r="A52" s="9" t="s">
        <v>117</v>
      </c>
      <c r="B52" s="11">
        <v>6</v>
      </c>
      <c r="C52" s="11">
        <v>110</v>
      </c>
      <c r="D52" s="11"/>
      <c r="E52" s="17" t="s">
        <v>124</v>
      </c>
      <c r="F52" s="14"/>
      <c r="G52" s="14"/>
      <c r="H52" s="14"/>
    </row>
    <row r="53" spans="1:13" x14ac:dyDescent="0.25">
      <c r="A53" s="9" t="s">
        <v>118</v>
      </c>
      <c r="B53" s="11">
        <v>2</v>
      </c>
      <c r="C53" s="11">
        <v>180</v>
      </c>
      <c r="D53" s="11"/>
      <c r="E53" s="17" t="s">
        <v>125</v>
      </c>
      <c r="F53" s="14"/>
      <c r="G53" s="14"/>
      <c r="H53" s="14"/>
    </row>
    <row r="54" spans="1:13" x14ac:dyDescent="0.25">
      <c r="A54" s="9" t="s">
        <v>120</v>
      </c>
      <c r="B54" s="11">
        <v>5</v>
      </c>
      <c r="C54" s="11">
        <v>31</v>
      </c>
      <c r="D54" s="11"/>
      <c r="E54" s="17" t="s">
        <v>128</v>
      </c>
      <c r="F54" s="14"/>
      <c r="G54" s="14"/>
      <c r="H54" s="14"/>
    </row>
    <row r="55" spans="1:13" x14ac:dyDescent="0.25">
      <c r="A55" s="9" t="s">
        <v>6</v>
      </c>
      <c r="B55" s="11">
        <f>SUM(B46:B54)</f>
        <v>61.5</v>
      </c>
      <c r="C55" s="11">
        <f>SUM(C46:C54)</f>
        <v>3599</v>
      </c>
      <c r="D55" s="11" t="s">
        <v>131</v>
      </c>
      <c r="E55" s="11"/>
      <c r="F55" s="14"/>
      <c r="G55" s="14"/>
      <c r="H55" s="14"/>
    </row>
    <row r="56" spans="1:13" x14ac:dyDescent="0.25">
      <c r="A56" s="13" t="s">
        <v>143</v>
      </c>
      <c r="B56" s="16">
        <f>B55+14</f>
        <v>75.5</v>
      </c>
      <c r="F56" s="14"/>
      <c r="G56" s="14"/>
      <c r="H56" s="14"/>
    </row>
    <row r="57" spans="1:13" x14ac:dyDescent="0.25">
      <c r="B57" s="4"/>
      <c r="C57" s="4"/>
      <c r="D57" s="4"/>
      <c r="E57" s="14"/>
      <c r="F57" s="14"/>
      <c r="G57" s="14"/>
      <c r="H57" s="14"/>
    </row>
    <row r="58" spans="1:13" x14ac:dyDescent="0.25">
      <c r="A58" s="11" t="s">
        <v>112</v>
      </c>
      <c r="B58" s="11" t="s">
        <v>25</v>
      </c>
      <c r="C58" s="11" t="s">
        <v>5</v>
      </c>
      <c r="D58" s="11" t="s">
        <v>108</v>
      </c>
      <c r="E58" s="16" t="s">
        <v>8</v>
      </c>
      <c r="F58" s="14"/>
      <c r="G58" s="44" t="s">
        <v>134</v>
      </c>
      <c r="H58" s="44"/>
      <c r="I58" s="44"/>
      <c r="J58" s="44"/>
      <c r="K58" s="44"/>
      <c r="L58" s="44"/>
      <c r="M58" s="44"/>
    </row>
    <row r="59" spans="1:13" x14ac:dyDescent="0.25">
      <c r="A59" s="9" t="s">
        <v>114</v>
      </c>
      <c r="B59" s="11">
        <v>12</v>
      </c>
      <c r="C59" s="11"/>
      <c r="D59" s="11"/>
      <c r="E59" s="17" t="s">
        <v>9</v>
      </c>
      <c r="F59" s="14"/>
      <c r="G59" s="11" t="s">
        <v>144</v>
      </c>
      <c r="H59" s="11" t="s">
        <v>138</v>
      </c>
      <c r="I59" s="16" t="s">
        <v>139</v>
      </c>
      <c r="J59" s="16" t="s">
        <v>173</v>
      </c>
      <c r="K59" s="16" t="s">
        <v>141</v>
      </c>
      <c r="L59" s="16" t="s">
        <v>145</v>
      </c>
      <c r="M59" s="16" t="s">
        <v>146</v>
      </c>
    </row>
    <row r="60" spans="1:13" x14ac:dyDescent="0.25">
      <c r="A60" s="9" t="s">
        <v>10</v>
      </c>
      <c r="B60" s="11">
        <v>10</v>
      </c>
      <c r="C60" s="11">
        <v>105</v>
      </c>
      <c r="D60" s="11"/>
      <c r="E60" s="17" t="s">
        <v>121</v>
      </c>
      <c r="F60" s="14"/>
      <c r="G60" s="21">
        <v>0.84</v>
      </c>
      <c r="H60" s="11" t="s">
        <v>267</v>
      </c>
      <c r="I60" s="25" t="s">
        <v>272</v>
      </c>
      <c r="J60" s="11" t="s">
        <v>269</v>
      </c>
      <c r="K60" s="16" t="s">
        <v>203</v>
      </c>
      <c r="L60" s="16" t="s">
        <v>174</v>
      </c>
      <c r="M60" s="16" t="s">
        <v>273</v>
      </c>
    </row>
    <row r="61" spans="1:13" x14ac:dyDescent="0.25">
      <c r="A61" s="9" t="s">
        <v>115</v>
      </c>
      <c r="B61" s="11">
        <v>11</v>
      </c>
      <c r="C61" s="11">
        <v>2700</v>
      </c>
      <c r="D61" s="11"/>
      <c r="E61" s="18" t="s">
        <v>115</v>
      </c>
      <c r="F61" s="14"/>
      <c r="G61" s="14"/>
      <c r="H61" s="14"/>
    </row>
    <row r="62" spans="1:13" x14ac:dyDescent="0.25">
      <c r="A62" s="9" t="s">
        <v>19</v>
      </c>
      <c r="B62" s="11">
        <v>3</v>
      </c>
      <c r="C62" s="11">
        <v>300</v>
      </c>
      <c r="D62" s="11"/>
      <c r="E62" s="17" t="s">
        <v>284</v>
      </c>
      <c r="F62" s="14"/>
      <c r="G62" s="14"/>
      <c r="H62" s="14"/>
    </row>
    <row r="63" spans="1:13" x14ac:dyDescent="0.25">
      <c r="A63" s="9" t="s">
        <v>116</v>
      </c>
      <c r="B63" s="11">
        <v>2</v>
      </c>
      <c r="C63" s="11"/>
      <c r="D63" s="11"/>
      <c r="E63" s="17" t="s">
        <v>129</v>
      </c>
      <c r="F63" s="14"/>
      <c r="G63" s="14"/>
      <c r="H63" s="14"/>
    </row>
    <row r="64" spans="1:13" x14ac:dyDescent="0.25">
      <c r="A64" s="9" t="s">
        <v>15</v>
      </c>
      <c r="B64" s="11"/>
      <c r="C64" s="40">
        <v>173</v>
      </c>
      <c r="D64" s="11"/>
      <c r="E64" s="18" t="s">
        <v>123</v>
      </c>
      <c r="F64" s="14"/>
      <c r="G64" s="14"/>
      <c r="H64" s="14"/>
    </row>
    <row r="65" spans="1:13" x14ac:dyDescent="0.25">
      <c r="A65" s="9" t="s">
        <v>117</v>
      </c>
      <c r="B65" s="11">
        <v>4</v>
      </c>
      <c r="C65" s="11">
        <v>55</v>
      </c>
      <c r="D65" s="11"/>
      <c r="E65" s="17" t="s">
        <v>124</v>
      </c>
      <c r="F65" s="14"/>
      <c r="G65" s="14"/>
      <c r="H65" s="14"/>
    </row>
    <row r="66" spans="1:13" x14ac:dyDescent="0.25">
      <c r="A66" s="9" t="s">
        <v>118</v>
      </c>
      <c r="B66" s="11">
        <v>2</v>
      </c>
      <c r="C66" s="11">
        <v>180</v>
      </c>
      <c r="D66" s="11"/>
      <c r="E66" s="17" t="s">
        <v>125</v>
      </c>
      <c r="F66" s="14"/>
      <c r="G66" s="14"/>
      <c r="H66" s="14"/>
    </row>
    <row r="67" spans="1:13" x14ac:dyDescent="0.25">
      <c r="A67" s="9" t="s">
        <v>120</v>
      </c>
      <c r="B67" s="11">
        <v>5</v>
      </c>
      <c r="C67" s="11">
        <v>31</v>
      </c>
      <c r="D67" s="11"/>
      <c r="E67" s="17" t="s">
        <v>128</v>
      </c>
      <c r="F67" s="14"/>
      <c r="G67" s="14"/>
      <c r="H67" s="14"/>
    </row>
    <row r="68" spans="1:13" x14ac:dyDescent="0.25">
      <c r="A68" s="9" t="s">
        <v>6</v>
      </c>
      <c r="B68" s="11">
        <f>SUM(B59:B67)</f>
        <v>49</v>
      </c>
      <c r="C68" s="11">
        <f>SUM(C59:C67)</f>
        <v>3544</v>
      </c>
      <c r="D68" s="11" t="s">
        <v>137</v>
      </c>
      <c r="E68" s="11"/>
      <c r="F68" s="14"/>
      <c r="G68" s="14"/>
      <c r="H68" s="14"/>
    </row>
    <row r="69" spans="1:13" x14ac:dyDescent="0.25">
      <c r="A69" s="13" t="s">
        <v>143</v>
      </c>
      <c r="B69" s="16">
        <f>B68+14</f>
        <v>63</v>
      </c>
      <c r="C69" s="4"/>
      <c r="D69" s="4"/>
      <c r="E69" s="14"/>
      <c r="F69" s="14"/>
      <c r="G69" s="14"/>
      <c r="H69" s="14"/>
    </row>
    <row r="70" spans="1:13" x14ac:dyDescent="0.25">
      <c r="B70" s="4"/>
      <c r="C70" s="4"/>
      <c r="D70" s="4"/>
      <c r="E70" s="14"/>
      <c r="F70" s="14"/>
      <c r="G70" s="14"/>
      <c r="H70" s="14"/>
    </row>
    <row r="71" spans="1:13" x14ac:dyDescent="0.25">
      <c r="A71" s="11" t="s">
        <v>113</v>
      </c>
      <c r="B71" s="11" t="s">
        <v>25</v>
      </c>
      <c r="C71" s="11" t="s">
        <v>5</v>
      </c>
      <c r="D71" s="11" t="s">
        <v>108</v>
      </c>
      <c r="E71" s="16" t="s">
        <v>8</v>
      </c>
      <c r="F71" s="14"/>
      <c r="G71" s="44" t="s">
        <v>134</v>
      </c>
      <c r="H71" s="44"/>
      <c r="I71" s="44"/>
      <c r="J71" s="44"/>
      <c r="K71" s="44"/>
      <c r="L71" s="44"/>
      <c r="M71" s="44"/>
    </row>
    <row r="72" spans="1:13" x14ac:dyDescent="0.25">
      <c r="A72" s="9" t="s">
        <v>114</v>
      </c>
      <c r="B72" s="11">
        <v>28</v>
      </c>
      <c r="C72" s="11">
        <f>210*4</f>
        <v>840</v>
      </c>
      <c r="D72" s="11"/>
      <c r="E72" s="18" t="s">
        <v>9</v>
      </c>
      <c r="F72" s="14"/>
      <c r="G72" s="11" t="s">
        <v>144</v>
      </c>
      <c r="H72" s="11" t="s">
        <v>138</v>
      </c>
      <c r="I72" s="16" t="s">
        <v>139</v>
      </c>
      <c r="J72" s="16" t="s">
        <v>173</v>
      </c>
      <c r="K72" s="16" t="s">
        <v>141</v>
      </c>
      <c r="L72" s="16" t="s">
        <v>145</v>
      </c>
      <c r="M72" s="16" t="s">
        <v>146</v>
      </c>
    </row>
    <row r="73" spans="1:13" x14ac:dyDescent="0.25">
      <c r="A73" s="9" t="s">
        <v>10</v>
      </c>
      <c r="B73" s="11">
        <v>10</v>
      </c>
      <c r="C73" s="11">
        <v>105</v>
      </c>
      <c r="D73" s="11"/>
      <c r="E73" s="17" t="s">
        <v>121</v>
      </c>
      <c r="F73" s="14"/>
      <c r="G73" s="21">
        <v>0.43</v>
      </c>
      <c r="H73" s="11" t="s">
        <v>279</v>
      </c>
      <c r="I73" s="16" t="s">
        <v>277</v>
      </c>
      <c r="J73" s="11" t="s">
        <v>283</v>
      </c>
      <c r="K73" s="16" t="s">
        <v>280</v>
      </c>
      <c r="L73" s="16" t="s">
        <v>282</v>
      </c>
      <c r="M73" s="16" t="s">
        <v>281</v>
      </c>
    </row>
    <row r="74" spans="1:13" x14ac:dyDescent="0.25">
      <c r="A74" s="9" t="s">
        <v>115</v>
      </c>
      <c r="B74" s="11">
        <v>11</v>
      </c>
      <c r="C74" s="11">
        <v>2700</v>
      </c>
      <c r="D74" s="11"/>
      <c r="E74" s="18" t="s">
        <v>115</v>
      </c>
      <c r="F74" s="14"/>
      <c r="G74" s="14"/>
      <c r="H74" s="14"/>
    </row>
    <row r="75" spans="1:13" x14ac:dyDescent="0.25">
      <c r="A75" s="9" t="s">
        <v>19</v>
      </c>
      <c r="B75" s="11">
        <v>3</v>
      </c>
      <c r="C75" s="11">
        <v>300</v>
      </c>
      <c r="D75" s="11"/>
      <c r="E75" s="17" t="s">
        <v>284</v>
      </c>
      <c r="F75" s="14"/>
      <c r="G75" s="14"/>
      <c r="H75" s="14"/>
    </row>
    <row r="76" spans="1:13" x14ac:dyDescent="0.25">
      <c r="A76" s="9" t="s">
        <v>116</v>
      </c>
      <c r="B76" s="11">
        <v>2</v>
      </c>
      <c r="C76" s="11"/>
      <c r="D76" s="11"/>
      <c r="E76" s="17" t="s">
        <v>129</v>
      </c>
      <c r="F76" s="14"/>
      <c r="G76" s="14"/>
      <c r="H76" s="14"/>
    </row>
    <row r="77" spans="1:13" x14ac:dyDescent="0.25">
      <c r="A77" s="9" t="s">
        <v>15</v>
      </c>
      <c r="B77" s="11"/>
      <c r="C77" s="11">
        <v>235</v>
      </c>
      <c r="D77" s="11"/>
      <c r="E77" s="18" t="s">
        <v>123</v>
      </c>
      <c r="F77" s="14"/>
      <c r="G77" s="14"/>
      <c r="H77" s="14"/>
    </row>
    <row r="78" spans="1:13" x14ac:dyDescent="0.25">
      <c r="A78" s="9" t="s">
        <v>117</v>
      </c>
      <c r="B78" s="11">
        <v>4</v>
      </c>
      <c r="C78" s="11">
        <v>55</v>
      </c>
      <c r="D78" s="11"/>
      <c r="E78" s="17" t="s">
        <v>124</v>
      </c>
      <c r="F78" s="14"/>
      <c r="G78" s="14"/>
      <c r="H78" s="14"/>
    </row>
    <row r="79" spans="1:13" x14ac:dyDescent="0.25">
      <c r="A79" s="9" t="s">
        <v>118</v>
      </c>
      <c r="B79" s="11">
        <v>24</v>
      </c>
      <c r="C79" s="11">
        <v>360</v>
      </c>
      <c r="D79" s="11"/>
      <c r="E79" s="18" t="s">
        <v>12</v>
      </c>
      <c r="F79" s="14"/>
      <c r="G79" s="14"/>
      <c r="H79" s="14"/>
    </row>
    <row r="80" spans="1:13" x14ac:dyDescent="0.25">
      <c r="A80" s="9" t="s">
        <v>120</v>
      </c>
      <c r="B80" s="11">
        <v>5</v>
      </c>
      <c r="C80" s="11"/>
      <c r="D80" s="11"/>
      <c r="E80" s="17"/>
      <c r="F80" s="14"/>
      <c r="G80" s="14"/>
      <c r="H80" s="14"/>
    </row>
    <row r="81" spans="1:8" x14ac:dyDescent="0.25">
      <c r="A81" s="9" t="s">
        <v>6</v>
      </c>
      <c r="B81" s="11">
        <f>SUM(B72:B80)</f>
        <v>87</v>
      </c>
      <c r="C81" s="11">
        <f>SUM(C72:C80)</f>
        <v>4595</v>
      </c>
      <c r="D81" s="11" t="s">
        <v>136</v>
      </c>
      <c r="E81" s="11"/>
      <c r="F81" s="14"/>
      <c r="G81" s="14"/>
      <c r="H81" s="14"/>
    </row>
    <row r="82" spans="1:8" x14ac:dyDescent="0.25">
      <c r="A82" s="13" t="s">
        <v>143</v>
      </c>
      <c r="B82" s="16">
        <f>B81+30</f>
        <v>117</v>
      </c>
      <c r="E82" s="14"/>
      <c r="F82" s="14"/>
      <c r="G82" s="14"/>
      <c r="H82" s="14"/>
    </row>
    <row r="83" spans="1:8" x14ac:dyDescent="0.25">
      <c r="E83" s="14"/>
      <c r="F83" s="14"/>
      <c r="G83" s="14"/>
      <c r="H83" s="14"/>
    </row>
    <row r="85" spans="1:8" x14ac:dyDescent="0.25">
      <c r="A85" s="11" t="s">
        <v>159</v>
      </c>
      <c r="B85" s="11" t="s">
        <v>5</v>
      </c>
      <c r="C85" s="11" t="s">
        <v>160</v>
      </c>
      <c r="D85" s="11" t="s">
        <v>161</v>
      </c>
      <c r="E85" s="11" t="s">
        <v>162</v>
      </c>
      <c r="F85" s="11" t="s">
        <v>108</v>
      </c>
      <c r="G85" s="11" t="s">
        <v>163</v>
      </c>
    </row>
    <row r="86" spans="1:8" x14ac:dyDescent="0.25">
      <c r="A86" s="9" t="s">
        <v>156</v>
      </c>
      <c r="B86" s="11">
        <f>C14</f>
        <v>1444</v>
      </c>
      <c r="C86" s="11">
        <f>B14</f>
        <v>69.5</v>
      </c>
      <c r="D86" s="11" t="str">
        <f>J5</f>
        <v>3.3min</v>
      </c>
      <c r="E86" s="21">
        <f>G5</f>
        <v>0.76</v>
      </c>
      <c r="F86" s="11" t="str">
        <f>D14</f>
        <v>45/50</v>
      </c>
      <c r="G86" s="11" t="s">
        <v>164</v>
      </c>
    </row>
    <row r="87" spans="1:8" x14ac:dyDescent="0.25">
      <c r="A87" s="9" t="s">
        <v>153</v>
      </c>
      <c r="B87" s="11">
        <f>C28</f>
        <v>1389</v>
      </c>
      <c r="C87" s="11">
        <f>B28</f>
        <v>57</v>
      </c>
      <c r="D87" s="11">
        <v>0</v>
      </c>
      <c r="E87" s="23">
        <v>0</v>
      </c>
      <c r="F87" s="11" t="str">
        <f>D28</f>
        <v>42/50</v>
      </c>
      <c r="G87" s="11" t="s">
        <v>164</v>
      </c>
    </row>
    <row r="88" spans="1:8" x14ac:dyDescent="0.25">
      <c r="A88" s="9" t="s">
        <v>154</v>
      </c>
      <c r="B88" s="11">
        <f>C42</f>
        <v>2440</v>
      </c>
      <c r="C88" s="11">
        <f>B42</f>
        <v>95</v>
      </c>
      <c r="D88" s="11" t="str">
        <f>J33</f>
        <v>6.1min</v>
      </c>
      <c r="E88" s="21">
        <f>G33</f>
        <v>0.45</v>
      </c>
      <c r="F88" s="11" t="str">
        <f>D42</f>
        <v>40/50</v>
      </c>
      <c r="G88" s="11" t="s">
        <v>165</v>
      </c>
    </row>
    <row r="89" spans="1:8" x14ac:dyDescent="0.25">
      <c r="A89" s="9" t="s">
        <v>155</v>
      </c>
      <c r="B89" s="11">
        <f>C55</f>
        <v>3599</v>
      </c>
      <c r="C89" s="11">
        <f>B55</f>
        <v>61.5</v>
      </c>
      <c r="D89" s="11" t="str">
        <f>J47</f>
        <v>4min</v>
      </c>
      <c r="E89" s="21">
        <f>G47</f>
        <v>0.7</v>
      </c>
      <c r="F89" s="11" t="str">
        <f>D55</f>
        <v>35/50</v>
      </c>
      <c r="G89" s="11" t="s">
        <v>166</v>
      </c>
    </row>
    <row r="90" spans="1:8" x14ac:dyDescent="0.25">
      <c r="A90" s="9" t="s">
        <v>157</v>
      </c>
      <c r="B90" s="11">
        <f>C68</f>
        <v>3544</v>
      </c>
      <c r="C90" s="11">
        <f>B68</f>
        <v>49</v>
      </c>
      <c r="D90" s="11" t="str">
        <f>J60</f>
        <v>4min</v>
      </c>
      <c r="E90" s="21">
        <f>G60</f>
        <v>0.84</v>
      </c>
      <c r="F90" s="11" t="str">
        <f>D68</f>
        <v>33/50</v>
      </c>
      <c r="G90" s="11" t="s">
        <v>164</v>
      </c>
    </row>
    <row r="91" spans="1:8" x14ac:dyDescent="0.25">
      <c r="A91" s="9" t="s">
        <v>158</v>
      </c>
      <c r="B91" s="11">
        <f>C81</f>
        <v>4595</v>
      </c>
      <c r="C91" s="11">
        <f>B81</f>
        <v>87</v>
      </c>
      <c r="D91" s="11" t="str">
        <f>J73</f>
        <v>6.7min</v>
      </c>
      <c r="E91" s="21">
        <f>G73</f>
        <v>0.43</v>
      </c>
      <c r="F91" s="11" t="str">
        <f>D81</f>
        <v>31/50</v>
      </c>
      <c r="G91" s="11" t="s">
        <v>165</v>
      </c>
    </row>
  </sheetData>
  <mergeCells count="5">
    <mergeCell ref="G71:M71"/>
    <mergeCell ref="G3:M3"/>
    <mergeCell ref="G31:M31"/>
    <mergeCell ref="G45:M45"/>
    <mergeCell ref="G58:M58"/>
  </mergeCells>
  <hyperlinks>
    <hyperlink ref="E5" r:id="rId1" xr:uid="{60DE0337-EE03-4D9F-B090-2A04C8C299F4}"/>
    <hyperlink ref="E4" r:id="rId2" xr:uid="{64165B9E-7161-440B-9FD5-891C850A2637}"/>
    <hyperlink ref="E6" r:id="rId3" xr:uid="{2761428C-B552-4C63-8E8B-34929001664F}"/>
    <hyperlink ref="E9" r:id="rId4" xr:uid="{AF7217C7-B0AD-4996-A25C-B48345D56DAA}"/>
    <hyperlink ref="E10" r:id="rId5" xr:uid="{42036A9A-2AA3-4B8C-AEE1-A79B07BBBC22}"/>
    <hyperlink ref="E11" r:id="rId6" xr:uid="{E2FADDC6-4F7B-44CE-85A8-239368C56D68}"/>
    <hyperlink ref="E7" r:id="rId7" display="R1, R2" xr:uid="{4E01D1BC-609F-4ADD-92C8-1D8DE77DE81A}"/>
    <hyperlink ref="E12" r:id="rId8" xr:uid="{02578FAD-027B-4CCF-AD8E-9EB9E2CF0B99}"/>
    <hyperlink ref="E13" r:id="rId9" xr:uid="{6A9CD761-D9BC-42F6-AB28-16932AEE6012}"/>
    <hyperlink ref="E8" r:id="rId10" xr:uid="{E6E99984-52A8-4701-9698-2A2E89E3DD2E}"/>
    <hyperlink ref="E19" r:id="rId11" xr:uid="{E39D57BC-EDE3-4260-A79F-75FFF0E7BEE8}"/>
    <hyperlink ref="E18" r:id="rId12" xr:uid="{00880671-E286-496F-855B-D2BF22466DB2}"/>
    <hyperlink ref="E20" r:id="rId13" xr:uid="{3450F8A8-6B2C-4F1F-A409-66C5BEED8EF1}"/>
    <hyperlink ref="E23" r:id="rId14" xr:uid="{2274914D-587F-4B9C-9A1B-B4A08361E296}"/>
    <hyperlink ref="E24" r:id="rId15" xr:uid="{91ACD6A4-671C-4D50-8EC8-B577B373C082}"/>
    <hyperlink ref="E25" r:id="rId16" xr:uid="{1695C52E-030E-488A-A52D-DE6427F3FEC2}"/>
    <hyperlink ref="E21" r:id="rId17" display="R1, R2" xr:uid="{80283051-9317-4BEA-A3A6-B1548EDD63EB}"/>
    <hyperlink ref="E26" r:id="rId18" xr:uid="{3DE4FFD4-0AB5-43D1-A329-1244C44B6DA1}"/>
    <hyperlink ref="E27" r:id="rId19" xr:uid="{5DFA1D8F-B342-4FFB-BA42-6CDC4F9BC79F}"/>
    <hyperlink ref="E22" r:id="rId20" xr:uid="{306BD336-5E3A-4548-BD1C-07EE4BA492F1}"/>
    <hyperlink ref="E33" r:id="rId21" xr:uid="{2F541483-DF9B-4F28-8580-C5BC5B8FF01C}"/>
    <hyperlink ref="E34" r:id="rId22" xr:uid="{FAB136A3-CEEC-4A37-B3AE-F32B44DA63AB}"/>
    <hyperlink ref="E37" r:id="rId23" xr:uid="{C168FD0D-0D63-4FC4-90FC-9B9B880860D8}"/>
    <hyperlink ref="E38" r:id="rId24" xr:uid="{FCAF2FEA-A3C5-433B-B6B4-C8B0025722FB}"/>
    <hyperlink ref="E35" r:id="rId25" display="R1, R2" xr:uid="{C68B2997-EADD-47D7-841E-6D6345E2C38A}"/>
    <hyperlink ref="E40" r:id="rId26" xr:uid="{75A4D539-7880-4B66-92D8-5A59E6C1DFDE}"/>
    <hyperlink ref="E36" r:id="rId27" xr:uid="{353BD819-D346-456F-AA56-0F84BC1716EA}"/>
    <hyperlink ref="E32" r:id="rId28" xr:uid="{752F9923-524F-4065-87C1-F370E750A059}"/>
    <hyperlink ref="E39" r:id="rId29" xr:uid="{587C4E70-BC70-44DA-8C84-C8126822E814}"/>
    <hyperlink ref="E47" r:id="rId30" xr:uid="{F6830E1B-B40A-47B8-819D-632072ABFE02}"/>
    <hyperlink ref="E46" r:id="rId31" xr:uid="{69DC4DC7-1DC8-439B-893F-13CC9F6BB7EE}"/>
    <hyperlink ref="E51" r:id="rId32" xr:uid="{512A9692-8754-4DD8-9BF0-F4296D5ACE13}"/>
    <hyperlink ref="E52" r:id="rId33" xr:uid="{6759CD2D-AD2E-499F-B064-54B3D862BAE9}"/>
    <hyperlink ref="E53" r:id="rId34" xr:uid="{67D8F70B-8AD1-48F0-B951-5176CBE3BFA1}"/>
    <hyperlink ref="E49" r:id="rId35" display="R1, R2" xr:uid="{CD55507A-AD3D-4870-BD2D-D6A7C43161F3}"/>
    <hyperlink ref="E50" r:id="rId36" xr:uid="{3E576F56-8D03-48BF-AD58-196CA271ACE5}"/>
    <hyperlink ref="E54" r:id="rId37" xr:uid="{7FB907E5-4D18-4C85-AE36-EE97EF335025}"/>
    <hyperlink ref="E48" r:id="rId38" display="FC1, FC2" xr:uid="{95D614F6-18A0-4684-988E-9BDE853E5066}"/>
    <hyperlink ref="E60" r:id="rId39" xr:uid="{F3B90293-6C25-4BE6-BAA2-5A4E3976E1C0}"/>
    <hyperlink ref="E59" r:id="rId40" xr:uid="{A78516FD-C5AD-4F48-B4CE-7F313F4F8755}"/>
    <hyperlink ref="E64" r:id="rId41" xr:uid="{1F553FA1-D19B-4729-8AA3-CB1FE16A701F}"/>
    <hyperlink ref="E65" r:id="rId42" xr:uid="{9FC347FB-FA79-4494-AB44-772841CEEDC9}"/>
    <hyperlink ref="E66" r:id="rId43" xr:uid="{4B97AF4B-C872-422A-B836-1027AB3C2564}"/>
    <hyperlink ref="E62" r:id="rId44" display="R1, R2" xr:uid="{A314FF6E-6B2D-4F78-96E5-1CA1AE2C2599}"/>
    <hyperlink ref="E63" r:id="rId45" xr:uid="{9B0B5F6B-C5DE-4695-B0A8-C784549A0A3B}"/>
    <hyperlink ref="E67" r:id="rId46" xr:uid="{C207DB48-0813-4497-AA8A-6BBDE6A7F596}"/>
    <hyperlink ref="E61" r:id="rId47" display="FC1, FC2" xr:uid="{06CAD766-358A-4AB7-A23E-11AD2D7BFE1B}"/>
    <hyperlink ref="E73" r:id="rId48" xr:uid="{0A6B2ECB-06E4-48F8-9D7C-0997EA11B7FE}"/>
    <hyperlink ref="E77" r:id="rId49" xr:uid="{D3BD83DC-897C-459A-849C-454D64717A77}"/>
    <hyperlink ref="E78" r:id="rId50" xr:uid="{8B003216-0A47-4E54-A796-BAD1A7D2B39B}"/>
    <hyperlink ref="E75" r:id="rId51" display="R1, R2" xr:uid="{697F0443-94BC-481F-898A-FF3F80EC1FD4}"/>
    <hyperlink ref="E76" r:id="rId52" xr:uid="{36CFA170-4E6A-4532-BFD5-106E89171263}"/>
    <hyperlink ref="E74" r:id="rId53" display="FC1, FC2" xr:uid="{4B284FF4-401D-4268-8600-CEA94412D087}"/>
    <hyperlink ref="E72" r:id="rId54" xr:uid="{CF432A0A-D0F0-4D9D-AAAA-A7F05B702AA8}"/>
    <hyperlink ref="E79" r:id="rId55" xr:uid="{970FD188-EAC1-46CA-9130-AD2EA0E891FA}"/>
  </hyperlinks>
  <pageMargins left="0.7" right="0.7" top="0.75" bottom="0.75" header="0.3" footer="0.3"/>
  <pageSetup paperSize="9" orientation="portrait" horizontalDpi="4294967293" verticalDpi="0" r:id="rId56"/>
  <drawing r:id="rId5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381E-42C3-4CBA-AD20-5FC888DF991D}">
  <dimension ref="A1:M145"/>
  <sheetViews>
    <sheetView topLeftCell="A109" workbookViewId="0">
      <selection activeCell="G24" sqref="G24"/>
    </sheetView>
  </sheetViews>
  <sheetFormatPr defaultRowHeight="15" x14ac:dyDescent="0.25"/>
  <cols>
    <col min="1" max="1" width="25" customWidth="1"/>
    <col min="4" max="4" width="12" customWidth="1"/>
    <col min="7" max="7" width="14.28515625" customWidth="1"/>
    <col min="8" max="8" width="13.5703125" customWidth="1"/>
    <col min="9" max="9" width="15.7109375" customWidth="1"/>
    <col min="10" max="10" width="11.140625" customWidth="1"/>
    <col min="12" max="12" width="14.85546875" customWidth="1"/>
    <col min="13" max="13" width="14" customWidth="1"/>
  </cols>
  <sheetData>
    <row r="1" spans="1:13" x14ac:dyDescent="0.25">
      <c r="A1" s="20" t="s">
        <v>222</v>
      </c>
      <c r="B1" s="20" t="s">
        <v>25</v>
      </c>
      <c r="C1" s="20" t="s">
        <v>5</v>
      </c>
      <c r="D1" s="20" t="s">
        <v>108</v>
      </c>
      <c r="E1" s="16" t="s">
        <v>8</v>
      </c>
      <c r="F1" s="27" t="s">
        <v>231</v>
      </c>
      <c r="G1" s="44" t="s">
        <v>134</v>
      </c>
      <c r="H1" s="44"/>
      <c r="I1" s="44"/>
      <c r="J1" s="44"/>
      <c r="K1" s="44"/>
      <c r="L1" s="44"/>
      <c r="M1" s="44"/>
    </row>
    <row r="2" spans="1:13" x14ac:dyDescent="0.25">
      <c r="A2" s="9" t="s">
        <v>114</v>
      </c>
      <c r="B2" s="20">
        <v>28</v>
      </c>
      <c r="C2" s="20">
        <f>210*4</f>
        <v>840</v>
      </c>
      <c r="D2" s="20"/>
      <c r="E2" s="18" t="s">
        <v>9</v>
      </c>
      <c r="G2" s="20" t="s">
        <v>144</v>
      </c>
      <c r="H2" s="20" t="s">
        <v>138</v>
      </c>
      <c r="I2" s="16" t="s">
        <v>139</v>
      </c>
      <c r="J2" s="16" t="s">
        <v>173</v>
      </c>
      <c r="K2" s="16" t="s">
        <v>141</v>
      </c>
      <c r="L2" s="16" t="s">
        <v>145</v>
      </c>
      <c r="M2" s="16" t="s">
        <v>146</v>
      </c>
    </row>
    <row r="3" spans="1:13" x14ac:dyDescent="0.25">
      <c r="A3" s="9" t="s">
        <v>10</v>
      </c>
      <c r="B3" s="20">
        <v>10</v>
      </c>
      <c r="C3" s="20">
        <v>105</v>
      </c>
      <c r="D3" s="20"/>
      <c r="E3" s="17" t="s">
        <v>121</v>
      </c>
      <c r="G3" s="21">
        <v>0.4</v>
      </c>
      <c r="H3" s="20" t="s">
        <v>183</v>
      </c>
      <c r="I3" s="25" t="s">
        <v>152</v>
      </c>
      <c r="J3" s="20" t="s">
        <v>206</v>
      </c>
      <c r="K3" s="16" t="s">
        <v>151</v>
      </c>
      <c r="L3" s="26">
        <v>0.12569444444444444</v>
      </c>
      <c r="M3" s="16" t="s">
        <v>184</v>
      </c>
    </row>
    <row r="4" spans="1:13" x14ac:dyDescent="0.25">
      <c r="A4" s="9" t="s">
        <v>115</v>
      </c>
      <c r="B4" s="20">
        <v>8</v>
      </c>
      <c r="C4" s="20">
        <v>400</v>
      </c>
      <c r="D4" s="20"/>
      <c r="E4" s="17" t="s">
        <v>122</v>
      </c>
      <c r="G4" s="14"/>
      <c r="H4" s="14"/>
    </row>
    <row r="5" spans="1:13" x14ac:dyDescent="0.25">
      <c r="A5" s="9" t="s">
        <v>19</v>
      </c>
      <c r="B5" s="20">
        <v>3</v>
      </c>
      <c r="C5" s="20">
        <v>300</v>
      </c>
      <c r="D5" s="20"/>
      <c r="E5" s="17" t="s">
        <v>126</v>
      </c>
      <c r="G5" s="14"/>
      <c r="H5" s="14"/>
    </row>
    <row r="6" spans="1:13" x14ac:dyDescent="0.25">
      <c r="A6" s="9" t="s">
        <v>116</v>
      </c>
      <c r="B6" s="20">
        <v>2</v>
      </c>
      <c r="C6" s="20"/>
      <c r="D6" s="20"/>
      <c r="E6" s="17" t="s">
        <v>129</v>
      </c>
      <c r="G6" s="14"/>
      <c r="H6" s="14"/>
    </row>
    <row r="7" spans="1:13" x14ac:dyDescent="0.25">
      <c r="A7" s="9" t="s">
        <v>15</v>
      </c>
      <c r="B7" s="20"/>
      <c r="C7" s="20">
        <v>310</v>
      </c>
      <c r="D7" s="20"/>
      <c r="E7" s="18" t="s">
        <v>123</v>
      </c>
      <c r="G7" s="14"/>
      <c r="H7" s="14"/>
    </row>
    <row r="8" spans="1:13" x14ac:dyDescent="0.25">
      <c r="A8" s="9" t="s">
        <v>117</v>
      </c>
      <c r="B8" s="20">
        <v>4</v>
      </c>
      <c r="C8" s="20">
        <v>55</v>
      </c>
      <c r="D8" s="20"/>
      <c r="E8" s="17" t="s">
        <v>124</v>
      </c>
      <c r="G8" s="14"/>
      <c r="H8" s="14"/>
    </row>
    <row r="9" spans="1:13" x14ac:dyDescent="0.25">
      <c r="A9" s="9" t="s">
        <v>118</v>
      </c>
      <c r="B9" s="20">
        <v>6</v>
      </c>
      <c r="C9" s="20">
        <v>570</v>
      </c>
      <c r="D9" s="20"/>
      <c r="E9" s="18" t="s">
        <v>12</v>
      </c>
      <c r="G9" s="14"/>
      <c r="H9" s="14"/>
    </row>
    <row r="10" spans="1:13" x14ac:dyDescent="0.25">
      <c r="A10" s="9" t="s">
        <v>119</v>
      </c>
      <c r="B10" s="20">
        <v>11</v>
      </c>
      <c r="C10" s="20">
        <v>40</v>
      </c>
      <c r="D10" s="20"/>
      <c r="E10" s="17" t="s">
        <v>127</v>
      </c>
      <c r="G10" s="14"/>
      <c r="H10" s="14"/>
    </row>
    <row r="11" spans="1:13" x14ac:dyDescent="0.25">
      <c r="A11" s="9" t="s">
        <v>120</v>
      </c>
      <c r="B11" s="20">
        <v>5</v>
      </c>
      <c r="C11" s="20"/>
      <c r="D11" s="20"/>
      <c r="E11" s="17"/>
      <c r="G11" s="14"/>
      <c r="H11" s="14"/>
    </row>
    <row r="12" spans="1:13" x14ac:dyDescent="0.25">
      <c r="A12" s="9" t="s">
        <v>6</v>
      </c>
      <c r="B12" s="20">
        <f>SUM(B2:B11)</f>
        <v>77</v>
      </c>
      <c r="C12" s="20">
        <f>SUM(C2:C11)</f>
        <v>2620</v>
      </c>
      <c r="D12" s="20" t="s">
        <v>132</v>
      </c>
      <c r="E12" s="20"/>
      <c r="G12" s="14"/>
      <c r="H12" s="14"/>
    </row>
    <row r="13" spans="1:13" x14ac:dyDescent="0.25">
      <c r="A13" s="13" t="s">
        <v>143</v>
      </c>
      <c r="B13" s="16">
        <f>B12+24</f>
        <v>101</v>
      </c>
      <c r="C13" s="4"/>
      <c r="D13" s="24" t="s">
        <v>167</v>
      </c>
      <c r="E13" s="14"/>
      <c r="G13" s="14"/>
      <c r="H13" s="14"/>
    </row>
    <row r="14" spans="1:13" x14ac:dyDescent="0.25">
      <c r="C14" s="7" t="s">
        <v>171</v>
      </c>
    </row>
    <row r="16" spans="1:13" x14ac:dyDescent="0.25">
      <c r="A16" s="20" t="s">
        <v>223</v>
      </c>
      <c r="B16" s="20" t="s">
        <v>25</v>
      </c>
      <c r="C16" s="20" t="s">
        <v>5</v>
      </c>
      <c r="D16" s="20" t="s">
        <v>108</v>
      </c>
      <c r="E16" s="16" t="s">
        <v>8</v>
      </c>
      <c r="F16" s="27" t="s">
        <v>231</v>
      </c>
      <c r="G16" s="44" t="s">
        <v>134</v>
      </c>
      <c r="H16" s="44"/>
      <c r="I16" s="44"/>
      <c r="J16" s="44"/>
      <c r="K16" s="44"/>
      <c r="L16" s="44"/>
      <c r="M16" s="44"/>
    </row>
    <row r="17" spans="1:13" x14ac:dyDescent="0.25">
      <c r="A17" s="9" t="s">
        <v>114</v>
      </c>
      <c r="B17" s="20">
        <v>28</v>
      </c>
      <c r="C17" s="20">
        <f>210*4</f>
        <v>840</v>
      </c>
      <c r="D17" s="20"/>
      <c r="E17" s="18" t="s">
        <v>9</v>
      </c>
      <c r="G17" s="20" t="s">
        <v>144</v>
      </c>
      <c r="H17" s="20" t="s">
        <v>138</v>
      </c>
      <c r="I17" s="16" t="s">
        <v>139</v>
      </c>
      <c r="J17" s="16" t="s">
        <v>173</v>
      </c>
      <c r="K17" s="16" t="s">
        <v>141</v>
      </c>
      <c r="L17" s="16" t="s">
        <v>145</v>
      </c>
      <c r="M17" s="16" t="s">
        <v>146</v>
      </c>
    </row>
    <row r="18" spans="1:13" x14ac:dyDescent="0.25">
      <c r="A18" s="9" t="s">
        <v>10</v>
      </c>
      <c r="B18" s="20">
        <v>10</v>
      </c>
      <c r="C18" s="20">
        <v>105</v>
      </c>
      <c r="D18" s="20"/>
      <c r="E18" s="17" t="s">
        <v>121</v>
      </c>
      <c r="G18" s="21">
        <v>0.38</v>
      </c>
      <c r="H18" s="20" t="s">
        <v>185</v>
      </c>
      <c r="I18" s="25" t="s">
        <v>186</v>
      </c>
      <c r="J18" s="20" t="s">
        <v>187</v>
      </c>
      <c r="K18" s="16" t="s">
        <v>151</v>
      </c>
      <c r="L18" s="16" t="s">
        <v>188</v>
      </c>
      <c r="M18" s="16" t="s">
        <v>189</v>
      </c>
    </row>
    <row r="19" spans="1:13" x14ac:dyDescent="0.25">
      <c r="A19" s="9" t="s">
        <v>115</v>
      </c>
      <c r="B19" s="20">
        <v>11</v>
      </c>
      <c r="C19" s="20">
        <v>2700</v>
      </c>
      <c r="D19" s="20"/>
      <c r="E19" s="18" t="s">
        <v>133</v>
      </c>
    </row>
    <row r="20" spans="1:13" x14ac:dyDescent="0.25">
      <c r="A20" s="9" t="s">
        <v>19</v>
      </c>
      <c r="B20" s="20">
        <v>3</v>
      </c>
      <c r="C20" s="20">
        <v>300</v>
      </c>
      <c r="D20" s="20"/>
      <c r="E20" s="17" t="s">
        <v>126</v>
      </c>
    </row>
    <row r="21" spans="1:13" x14ac:dyDescent="0.25">
      <c r="A21" s="9" t="s">
        <v>116</v>
      </c>
      <c r="B21" s="20">
        <v>2</v>
      </c>
      <c r="C21" s="20"/>
      <c r="D21" s="20"/>
      <c r="E21" s="17" t="s">
        <v>129</v>
      </c>
    </row>
    <row r="22" spans="1:13" x14ac:dyDescent="0.25">
      <c r="A22" s="9" t="s">
        <v>15</v>
      </c>
      <c r="B22" s="20"/>
      <c r="C22" s="20">
        <v>310</v>
      </c>
      <c r="D22" s="20"/>
      <c r="E22" s="18" t="s">
        <v>123</v>
      </c>
    </row>
    <row r="23" spans="1:13" x14ac:dyDescent="0.25">
      <c r="A23" s="9" t="s">
        <v>117</v>
      </c>
      <c r="B23" s="20">
        <v>4</v>
      </c>
      <c r="C23" s="20">
        <v>55</v>
      </c>
      <c r="D23" s="20"/>
      <c r="E23" s="17" t="s">
        <v>124</v>
      </c>
    </row>
    <row r="24" spans="1:13" x14ac:dyDescent="0.25">
      <c r="A24" s="9" t="s">
        <v>118</v>
      </c>
      <c r="B24" s="20">
        <v>6</v>
      </c>
      <c r="C24" s="20">
        <v>570</v>
      </c>
      <c r="D24" s="20"/>
      <c r="E24" s="18" t="s">
        <v>12</v>
      </c>
      <c r="F24">
        <f>90*4</f>
        <v>360</v>
      </c>
    </row>
    <row r="25" spans="1:13" x14ac:dyDescent="0.25">
      <c r="A25" s="9" t="s">
        <v>120</v>
      </c>
      <c r="B25" s="20">
        <v>5</v>
      </c>
      <c r="C25" s="20"/>
      <c r="D25" s="20"/>
      <c r="E25" s="17"/>
    </row>
    <row r="26" spans="1:13" x14ac:dyDescent="0.25">
      <c r="A26" s="9" t="s">
        <v>6</v>
      </c>
      <c r="B26" s="20">
        <f>SUM(B17:B25)</f>
        <v>69</v>
      </c>
      <c r="C26" s="20">
        <f>SUM(C17:C25)</f>
        <v>4880</v>
      </c>
      <c r="D26" s="20" t="s">
        <v>136</v>
      </c>
      <c r="E26" s="20"/>
    </row>
    <row r="27" spans="1:13" x14ac:dyDescent="0.25">
      <c r="A27" s="13" t="s">
        <v>143</v>
      </c>
      <c r="B27" s="16">
        <f>B26+24</f>
        <v>93</v>
      </c>
      <c r="D27" s="24" t="s">
        <v>168</v>
      </c>
      <c r="E27" s="14"/>
    </row>
    <row r="29" spans="1:13" x14ac:dyDescent="0.25">
      <c r="A29" s="7" t="s">
        <v>170</v>
      </c>
      <c r="B29" s="7"/>
      <c r="C29" s="7"/>
      <c r="D29" s="7"/>
      <c r="E29" s="7"/>
    </row>
    <row r="31" spans="1:13" x14ac:dyDescent="0.25">
      <c r="A31" s="20" t="s">
        <v>224</v>
      </c>
      <c r="B31" s="20" t="s">
        <v>25</v>
      </c>
      <c r="C31" s="20" t="s">
        <v>5</v>
      </c>
      <c r="D31" s="20" t="s">
        <v>108</v>
      </c>
      <c r="E31" s="16" t="s">
        <v>8</v>
      </c>
      <c r="F31" s="27" t="s">
        <v>231</v>
      </c>
      <c r="G31" s="45" t="s">
        <v>134</v>
      </c>
      <c r="H31" s="46"/>
      <c r="I31" s="46"/>
      <c r="J31" s="46"/>
      <c r="K31" s="46"/>
      <c r="L31" s="46"/>
      <c r="M31" s="47"/>
    </row>
    <row r="32" spans="1:13" x14ac:dyDescent="0.25">
      <c r="A32" s="9" t="s">
        <v>114</v>
      </c>
      <c r="B32" s="20">
        <v>29.4</v>
      </c>
      <c r="C32" s="20">
        <v>500</v>
      </c>
      <c r="D32" s="20"/>
      <c r="E32" s="17" t="s">
        <v>9</v>
      </c>
      <c r="F32">
        <f>4.9*6</f>
        <v>29.400000000000002</v>
      </c>
      <c r="G32" s="20" t="s">
        <v>144</v>
      </c>
      <c r="H32" s="20" t="s">
        <v>138</v>
      </c>
      <c r="I32" s="16" t="s">
        <v>139</v>
      </c>
      <c r="J32" s="16" t="s">
        <v>173</v>
      </c>
      <c r="K32" s="16" t="s">
        <v>141</v>
      </c>
      <c r="L32" s="16" t="s">
        <v>145</v>
      </c>
      <c r="M32" s="16" t="s">
        <v>146</v>
      </c>
    </row>
    <row r="33" spans="1:13" x14ac:dyDescent="0.25">
      <c r="A33" s="9" t="s">
        <v>10</v>
      </c>
      <c r="B33" s="20">
        <v>15</v>
      </c>
      <c r="C33" s="20">
        <v>105</v>
      </c>
      <c r="D33" s="20"/>
      <c r="E33" s="17" t="s">
        <v>121</v>
      </c>
      <c r="G33" s="21">
        <v>0.61</v>
      </c>
      <c r="H33" s="20" t="s">
        <v>191</v>
      </c>
      <c r="I33" s="25">
        <v>0.36</v>
      </c>
      <c r="J33" s="20" t="s">
        <v>176</v>
      </c>
      <c r="K33" s="16" t="s">
        <v>192</v>
      </c>
      <c r="L33" s="16" t="s">
        <v>193</v>
      </c>
      <c r="M33" s="16" t="s">
        <v>194</v>
      </c>
    </row>
    <row r="34" spans="1:13" x14ac:dyDescent="0.25">
      <c r="A34" s="9" t="s">
        <v>115</v>
      </c>
      <c r="B34" s="20">
        <v>11</v>
      </c>
      <c r="C34" s="20">
        <v>2700</v>
      </c>
      <c r="D34" s="20"/>
      <c r="E34" s="18" t="s">
        <v>133</v>
      </c>
      <c r="G34" s="14"/>
      <c r="H34" s="14"/>
    </row>
    <row r="35" spans="1:13" x14ac:dyDescent="0.25">
      <c r="A35" s="9" t="s">
        <v>19</v>
      </c>
      <c r="B35" s="20">
        <v>3</v>
      </c>
      <c r="C35" s="20">
        <v>300</v>
      </c>
      <c r="D35" s="20"/>
      <c r="E35" s="17" t="s">
        <v>126</v>
      </c>
      <c r="G35" s="14"/>
      <c r="H35" s="14"/>
    </row>
    <row r="36" spans="1:13" x14ac:dyDescent="0.25">
      <c r="A36" s="9" t="s">
        <v>116</v>
      </c>
      <c r="B36" s="20">
        <v>2</v>
      </c>
      <c r="C36" s="20"/>
      <c r="D36" s="20"/>
      <c r="E36" s="17" t="s">
        <v>129</v>
      </c>
      <c r="G36" s="14"/>
      <c r="H36" s="14"/>
    </row>
    <row r="37" spans="1:13" x14ac:dyDescent="0.25">
      <c r="A37" s="9" t="s">
        <v>15</v>
      </c>
      <c r="B37" s="20"/>
      <c r="C37" s="20">
        <v>155</v>
      </c>
      <c r="D37" s="20"/>
      <c r="E37" s="18" t="s">
        <v>123</v>
      </c>
      <c r="G37" s="14"/>
      <c r="H37" s="14"/>
    </row>
    <row r="38" spans="1:13" x14ac:dyDescent="0.25">
      <c r="A38" s="9" t="s">
        <v>117</v>
      </c>
      <c r="B38" s="20">
        <v>6</v>
      </c>
      <c r="C38" s="20">
        <v>110</v>
      </c>
      <c r="D38" s="20"/>
      <c r="E38" s="17" t="s">
        <v>124</v>
      </c>
      <c r="G38" s="14"/>
      <c r="H38" s="14"/>
    </row>
    <row r="39" spans="1:13" x14ac:dyDescent="0.25">
      <c r="A39" s="9" t="s">
        <v>118</v>
      </c>
      <c r="B39" s="20">
        <v>2</v>
      </c>
      <c r="C39" s="20">
        <v>180</v>
      </c>
      <c r="D39" s="20"/>
      <c r="E39" s="17" t="s">
        <v>125</v>
      </c>
      <c r="G39" s="14"/>
      <c r="H39" s="14"/>
    </row>
    <row r="40" spans="1:13" x14ac:dyDescent="0.25">
      <c r="A40" s="9" t="s">
        <v>120</v>
      </c>
      <c r="B40" s="20">
        <v>5</v>
      </c>
      <c r="C40" s="20">
        <v>31</v>
      </c>
      <c r="D40" s="20"/>
      <c r="E40" s="17" t="s">
        <v>128</v>
      </c>
      <c r="G40" s="14"/>
      <c r="H40" s="14"/>
    </row>
    <row r="41" spans="1:13" x14ac:dyDescent="0.25">
      <c r="A41" s="9" t="s">
        <v>6</v>
      </c>
      <c r="B41" s="20">
        <f>SUM(B32:B40)</f>
        <v>73.400000000000006</v>
      </c>
      <c r="C41" s="20">
        <f>SUM(C32:C40)</f>
        <v>4081</v>
      </c>
      <c r="D41" s="20" t="s">
        <v>131</v>
      </c>
      <c r="E41" s="20"/>
      <c r="G41" s="14"/>
      <c r="H41" s="14"/>
    </row>
    <row r="42" spans="1:13" x14ac:dyDescent="0.25">
      <c r="A42" s="13" t="s">
        <v>143</v>
      </c>
      <c r="B42" s="16">
        <f>B41+12</f>
        <v>85.4</v>
      </c>
      <c r="D42" t="s">
        <v>169</v>
      </c>
      <c r="G42" s="14"/>
      <c r="H42" s="14"/>
    </row>
    <row r="43" spans="1:13" x14ac:dyDescent="0.25">
      <c r="B43" s="4"/>
      <c r="C43" s="4"/>
      <c r="D43" s="4"/>
      <c r="E43" s="14"/>
      <c r="G43" s="14"/>
      <c r="H43" s="14"/>
    </row>
    <row r="44" spans="1:13" x14ac:dyDescent="0.25">
      <c r="A44" s="20" t="s">
        <v>225</v>
      </c>
      <c r="B44" s="20" t="s">
        <v>25</v>
      </c>
      <c r="C44" s="20" t="s">
        <v>5</v>
      </c>
      <c r="D44" s="20" t="s">
        <v>108</v>
      </c>
      <c r="E44" s="16" t="s">
        <v>8</v>
      </c>
      <c r="F44" s="27" t="s">
        <v>231</v>
      </c>
      <c r="G44" s="45" t="s">
        <v>134</v>
      </c>
      <c r="H44" s="46"/>
      <c r="I44" s="46"/>
      <c r="J44" s="46"/>
      <c r="K44" s="46"/>
      <c r="L44" s="46"/>
      <c r="M44" s="47"/>
    </row>
    <row r="45" spans="1:13" x14ac:dyDescent="0.25">
      <c r="A45" s="9" t="s">
        <v>114</v>
      </c>
      <c r="B45" s="20">
        <v>20</v>
      </c>
      <c r="C45" s="20">
        <v>250</v>
      </c>
      <c r="D45" s="20"/>
      <c r="E45" s="17" t="s">
        <v>9</v>
      </c>
      <c r="F45">
        <f>4.9*4</f>
        <v>19.600000000000001</v>
      </c>
      <c r="G45" s="20" t="s">
        <v>144</v>
      </c>
      <c r="H45" s="20" t="s">
        <v>138</v>
      </c>
      <c r="I45" s="16" t="s">
        <v>139</v>
      </c>
      <c r="J45" s="16" t="s">
        <v>173</v>
      </c>
      <c r="K45" s="16" t="s">
        <v>141</v>
      </c>
      <c r="L45" s="16" t="s">
        <v>145</v>
      </c>
      <c r="M45" s="16" t="s">
        <v>146</v>
      </c>
    </row>
    <row r="46" spans="1:13" x14ac:dyDescent="0.25">
      <c r="A46" s="9" t="s">
        <v>10</v>
      </c>
      <c r="B46" s="20">
        <v>10</v>
      </c>
      <c r="C46" s="20">
        <v>105</v>
      </c>
      <c r="D46" s="20"/>
      <c r="E46" s="17" t="s">
        <v>121</v>
      </c>
      <c r="G46" s="21">
        <v>0.7</v>
      </c>
      <c r="H46" s="20" t="s">
        <v>190</v>
      </c>
      <c r="I46" s="25" t="s">
        <v>210</v>
      </c>
      <c r="J46" s="20" t="s">
        <v>211</v>
      </c>
      <c r="K46" s="16" t="s">
        <v>212</v>
      </c>
      <c r="L46" s="16" t="s">
        <v>175</v>
      </c>
      <c r="M46" s="16" t="s">
        <v>213</v>
      </c>
    </row>
    <row r="47" spans="1:13" x14ac:dyDescent="0.25">
      <c r="A47" s="9" t="s">
        <v>115</v>
      </c>
      <c r="B47" s="20">
        <v>11</v>
      </c>
      <c r="C47" s="20">
        <v>2700</v>
      </c>
      <c r="D47" s="20"/>
      <c r="E47" s="18" t="s">
        <v>133</v>
      </c>
    </row>
    <row r="48" spans="1:13" x14ac:dyDescent="0.25">
      <c r="A48" s="9" t="s">
        <v>19</v>
      </c>
      <c r="B48" s="20">
        <v>3</v>
      </c>
      <c r="C48" s="20">
        <v>300</v>
      </c>
      <c r="D48" s="20"/>
      <c r="E48" s="17" t="s">
        <v>126</v>
      </c>
    </row>
    <row r="49" spans="1:13" x14ac:dyDescent="0.25">
      <c r="A49" s="9" t="s">
        <v>116</v>
      </c>
      <c r="B49" s="20">
        <v>2</v>
      </c>
      <c r="C49" s="20"/>
      <c r="D49" s="20"/>
      <c r="E49" s="17" t="s">
        <v>129</v>
      </c>
    </row>
    <row r="50" spans="1:13" x14ac:dyDescent="0.25">
      <c r="A50" s="9" t="s">
        <v>15</v>
      </c>
      <c r="B50" s="20"/>
      <c r="C50" s="20">
        <v>155</v>
      </c>
      <c r="D50" s="20"/>
      <c r="E50" s="18" t="s">
        <v>123</v>
      </c>
    </row>
    <row r="51" spans="1:13" x14ac:dyDescent="0.25">
      <c r="A51" s="9" t="s">
        <v>117</v>
      </c>
      <c r="B51" s="20">
        <v>4</v>
      </c>
      <c r="C51" s="20">
        <f>55*4</f>
        <v>220</v>
      </c>
      <c r="D51" s="20"/>
      <c r="E51" s="17" t="s">
        <v>124</v>
      </c>
    </row>
    <row r="52" spans="1:13" x14ac:dyDescent="0.25">
      <c r="A52" s="9" t="s">
        <v>118</v>
      </c>
      <c r="B52" s="20">
        <v>2</v>
      </c>
      <c r="C52" s="20">
        <v>180</v>
      </c>
      <c r="D52" s="20"/>
      <c r="E52" s="17" t="s">
        <v>125</v>
      </c>
    </row>
    <row r="53" spans="1:13" x14ac:dyDescent="0.25">
      <c r="A53" s="9" t="s">
        <v>120</v>
      </c>
      <c r="B53" s="20">
        <v>5</v>
      </c>
      <c r="C53" s="20">
        <v>31</v>
      </c>
      <c r="D53" s="20"/>
      <c r="E53" s="17" t="s">
        <v>128</v>
      </c>
    </row>
    <row r="54" spans="1:13" x14ac:dyDescent="0.25">
      <c r="A54" s="9" t="s">
        <v>6</v>
      </c>
      <c r="B54" s="20">
        <f>SUM(B45:B53)</f>
        <v>57</v>
      </c>
      <c r="C54" s="20">
        <f>SUM(C45:C53)</f>
        <v>3941</v>
      </c>
      <c r="D54" s="20" t="s">
        <v>137</v>
      </c>
      <c r="E54" s="20"/>
    </row>
    <row r="55" spans="1:13" x14ac:dyDescent="0.25">
      <c r="A55" s="13" t="s">
        <v>143</v>
      </c>
      <c r="B55" s="16">
        <f>B54+12</f>
        <v>69</v>
      </c>
      <c r="C55" s="4"/>
      <c r="D55" s="4" t="s">
        <v>169</v>
      </c>
      <c r="E55" s="14"/>
    </row>
    <row r="57" spans="1:13" x14ac:dyDescent="0.25">
      <c r="A57" s="7" t="s">
        <v>172</v>
      </c>
      <c r="B57" s="7"/>
      <c r="C57" s="7"/>
      <c r="D57" s="7"/>
      <c r="E57" s="7"/>
      <c r="F57" s="7"/>
    </row>
    <row r="59" spans="1:13" x14ac:dyDescent="0.25">
      <c r="A59" s="20" t="s">
        <v>229</v>
      </c>
      <c r="B59" s="20" t="s">
        <v>25</v>
      </c>
      <c r="C59" s="20" t="s">
        <v>5</v>
      </c>
      <c r="D59" s="20" t="s">
        <v>108</v>
      </c>
      <c r="E59" s="16" t="s">
        <v>8</v>
      </c>
      <c r="F59" s="27" t="s">
        <v>232</v>
      </c>
      <c r="G59" s="45" t="s">
        <v>134</v>
      </c>
      <c r="H59" s="46"/>
      <c r="I59" s="46"/>
      <c r="J59" s="46"/>
      <c r="K59" s="46"/>
      <c r="L59" s="46"/>
      <c r="M59" s="47"/>
    </row>
    <row r="60" spans="1:13" x14ac:dyDescent="0.25">
      <c r="A60" s="9" t="s">
        <v>114</v>
      </c>
      <c r="B60" s="20">
        <v>30</v>
      </c>
      <c r="C60" s="20">
        <v>500</v>
      </c>
      <c r="D60" s="20"/>
      <c r="E60" s="17" t="s">
        <v>9</v>
      </c>
      <c r="F60">
        <f>4.9*6</f>
        <v>29.400000000000002</v>
      </c>
      <c r="G60" s="20" t="s">
        <v>144</v>
      </c>
      <c r="H60" s="20" t="s">
        <v>138</v>
      </c>
      <c r="I60" s="16" t="s">
        <v>139</v>
      </c>
      <c r="J60" s="16" t="s">
        <v>173</v>
      </c>
      <c r="K60" s="16" t="s">
        <v>141</v>
      </c>
      <c r="L60" s="16" t="s">
        <v>145</v>
      </c>
      <c r="M60" s="16" t="s">
        <v>146</v>
      </c>
    </row>
    <row r="61" spans="1:13" x14ac:dyDescent="0.25">
      <c r="A61" s="9" t="s">
        <v>10</v>
      </c>
      <c r="B61" s="20">
        <v>20</v>
      </c>
      <c r="C61" s="20">
        <v>105</v>
      </c>
      <c r="D61" s="20"/>
      <c r="E61" s="17" t="s">
        <v>121</v>
      </c>
      <c r="G61" s="21">
        <v>0.56000000000000005</v>
      </c>
      <c r="H61" s="20" t="s">
        <v>195</v>
      </c>
      <c r="I61" s="25" t="s">
        <v>196</v>
      </c>
      <c r="J61" s="20" t="s">
        <v>200</v>
      </c>
      <c r="K61" s="16" t="s">
        <v>142</v>
      </c>
      <c r="L61" s="16" t="s">
        <v>197</v>
      </c>
      <c r="M61" s="16" t="s">
        <v>198</v>
      </c>
    </row>
    <row r="62" spans="1:13" x14ac:dyDescent="0.25">
      <c r="A62" s="9" t="s">
        <v>115</v>
      </c>
      <c r="B62" s="20">
        <v>11</v>
      </c>
      <c r="C62" s="20">
        <v>2700</v>
      </c>
      <c r="D62" s="20"/>
      <c r="E62" s="18" t="s">
        <v>133</v>
      </c>
      <c r="G62" s="14"/>
      <c r="H62" s="14"/>
    </row>
    <row r="63" spans="1:13" x14ac:dyDescent="0.25">
      <c r="A63" s="9" t="s">
        <v>19</v>
      </c>
      <c r="B63" s="20">
        <v>3</v>
      </c>
      <c r="C63" s="20">
        <v>300</v>
      </c>
      <c r="D63" s="20"/>
      <c r="E63" s="17" t="s">
        <v>126</v>
      </c>
      <c r="G63" s="14"/>
      <c r="H63" s="14"/>
    </row>
    <row r="64" spans="1:13" x14ac:dyDescent="0.25">
      <c r="A64" s="9" t="s">
        <v>116</v>
      </c>
      <c r="B64" s="20">
        <v>2</v>
      </c>
      <c r="C64" s="20"/>
      <c r="D64" s="20"/>
      <c r="E64" s="17" t="s">
        <v>129</v>
      </c>
      <c r="G64" s="14"/>
      <c r="H64" s="14"/>
    </row>
    <row r="65" spans="1:13" x14ac:dyDescent="0.25">
      <c r="A65" s="9" t="s">
        <v>15</v>
      </c>
      <c r="B65" s="20"/>
      <c r="C65" s="20">
        <v>155</v>
      </c>
      <c r="D65" s="20"/>
      <c r="E65" s="18" t="s">
        <v>123</v>
      </c>
      <c r="G65" s="14"/>
      <c r="H65" s="14"/>
    </row>
    <row r="66" spans="1:13" x14ac:dyDescent="0.25">
      <c r="A66" s="9" t="s">
        <v>117</v>
      </c>
      <c r="B66" s="20">
        <v>15</v>
      </c>
      <c r="C66" s="20">
        <f>60*6</f>
        <v>360</v>
      </c>
      <c r="D66" s="20"/>
      <c r="E66" s="17" t="s">
        <v>124</v>
      </c>
      <c r="F66">
        <f>2.38*6</f>
        <v>14.28</v>
      </c>
      <c r="G66" s="14"/>
      <c r="H66" s="14"/>
    </row>
    <row r="67" spans="1:13" x14ac:dyDescent="0.25">
      <c r="A67" s="9" t="s">
        <v>118</v>
      </c>
      <c r="B67" s="20">
        <v>2</v>
      </c>
      <c r="C67" s="20">
        <v>180</v>
      </c>
      <c r="D67" s="20"/>
      <c r="E67" s="17" t="s">
        <v>125</v>
      </c>
      <c r="G67" s="14"/>
      <c r="H67" s="14"/>
    </row>
    <row r="68" spans="1:13" x14ac:dyDescent="0.25">
      <c r="A68" s="9" t="s">
        <v>120</v>
      </c>
      <c r="B68" s="20">
        <v>5</v>
      </c>
      <c r="C68" s="20">
        <v>31</v>
      </c>
      <c r="D68" s="20"/>
      <c r="E68" s="17" t="s">
        <v>128</v>
      </c>
      <c r="G68" s="14"/>
      <c r="H68" s="14"/>
    </row>
    <row r="69" spans="1:13" x14ac:dyDescent="0.25">
      <c r="A69" s="9" t="s">
        <v>6</v>
      </c>
      <c r="B69" s="20">
        <f>SUM(B60:B68)</f>
        <v>88</v>
      </c>
      <c r="C69" s="20">
        <f>SUM(C60:C68)</f>
        <v>4331</v>
      </c>
      <c r="D69" s="20" t="s">
        <v>131</v>
      </c>
      <c r="E69" s="20"/>
      <c r="G69" s="14"/>
      <c r="H69" s="14"/>
    </row>
    <row r="70" spans="1:13" x14ac:dyDescent="0.25">
      <c r="A70" s="13" t="s">
        <v>143</v>
      </c>
      <c r="B70" s="16">
        <f>B69+12</f>
        <v>100</v>
      </c>
      <c r="D70" t="s">
        <v>169</v>
      </c>
      <c r="G70" s="14"/>
      <c r="H70" s="14"/>
    </row>
    <row r="71" spans="1:13" x14ac:dyDescent="0.25">
      <c r="B71" s="4"/>
      <c r="C71" s="4"/>
      <c r="D71" s="4"/>
      <c r="E71" s="14"/>
      <c r="G71" s="14"/>
      <c r="H71" s="14"/>
    </row>
    <row r="72" spans="1:13" x14ac:dyDescent="0.25">
      <c r="A72" s="20" t="s">
        <v>230</v>
      </c>
      <c r="B72" s="20" t="s">
        <v>25</v>
      </c>
      <c r="C72" s="20" t="s">
        <v>5</v>
      </c>
      <c r="D72" s="20" t="s">
        <v>108</v>
      </c>
      <c r="E72" s="16" t="s">
        <v>8</v>
      </c>
      <c r="F72" s="27" t="s">
        <v>232</v>
      </c>
      <c r="G72" s="45" t="s">
        <v>134</v>
      </c>
      <c r="H72" s="46"/>
      <c r="I72" s="46"/>
      <c r="J72" s="46"/>
      <c r="K72" s="46"/>
      <c r="L72" s="46"/>
      <c r="M72" s="47"/>
    </row>
    <row r="73" spans="1:13" x14ac:dyDescent="0.25">
      <c r="A73" s="9" t="s">
        <v>114</v>
      </c>
      <c r="B73" s="20">
        <v>20</v>
      </c>
      <c r="C73" s="20">
        <v>250</v>
      </c>
      <c r="D73" s="20"/>
      <c r="E73" s="17" t="s">
        <v>9</v>
      </c>
      <c r="F73">
        <f>4.9*4</f>
        <v>19.600000000000001</v>
      </c>
      <c r="G73" s="20" t="s">
        <v>144</v>
      </c>
      <c r="H73" s="20" t="s">
        <v>138</v>
      </c>
      <c r="I73" s="16" t="s">
        <v>139</v>
      </c>
      <c r="J73" s="16" t="s">
        <v>173</v>
      </c>
      <c r="K73" s="16" t="s">
        <v>141</v>
      </c>
      <c r="L73" s="16" t="s">
        <v>145</v>
      </c>
      <c r="M73" s="16" t="s">
        <v>146</v>
      </c>
    </row>
    <row r="74" spans="1:13" x14ac:dyDescent="0.25">
      <c r="A74" s="9" t="s">
        <v>10</v>
      </c>
      <c r="B74" s="20">
        <v>15</v>
      </c>
      <c r="C74" s="20">
        <v>105</v>
      </c>
      <c r="D74" s="20"/>
      <c r="E74" s="17" t="s">
        <v>121</v>
      </c>
      <c r="G74" s="21">
        <v>0.62</v>
      </c>
      <c r="H74" s="20" t="s">
        <v>201</v>
      </c>
      <c r="I74" s="25" t="s">
        <v>202</v>
      </c>
      <c r="J74" s="20" t="s">
        <v>199</v>
      </c>
      <c r="K74" s="16" t="s">
        <v>203</v>
      </c>
      <c r="L74" s="16" t="s">
        <v>204</v>
      </c>
      <c r="M74" s="16" t="s">
        <v>205</v>
      </c>
    </row>
    <row r="75" spans="1:13" x14ac:dyDescent="0.25">
      <c r="A75" s="9" t="s">
        <v>115</v>
      </c>
      <c r="B75" s="20">
        <v>11</v>
      </c>
      <c r="C75" s="20">
        <v>2700</v>
      </c>
      <c r="D75" s="20"/>
      <c r="E75" s="18" t="s">
        <v>133</v>
      </c>
    </row>
    <row r="76" spans="1:13" x14ac:dyDescent="0.25">
      <c r="A76" s="9" t="s">
        <v>19</v>
      </c>
      <c r="B76" s="20">
        <v>3</v>
      </c>
      <c r="C76" s="20">
        <v>300</v>
      </c>
      <c r="D76" s="20"/>
      <c r="E76" s="17" t="s">
        <v>126</v>
      </c>
    </row>
    <row r="77" spans="1:13" x14ac:dyDescent="0.25">
      <c r="A77" s="9" t="s">
        <v>116</v>
      </c>
      <c r="B77" s="20">
        <v>2</v>
      </c>
      <c r="C77" s="20"/>
      <c r="D77" s="20"/>
      <c r="E77" s="17" t="s">
        <v>129</v>
      </c>
    </row>
    <row r="78" spans="1:13" x14ac:dyDescent="0.25">
      <c r="A78" s="9" t="s">
        <v>15</v>
      </c>
      <c r="B78" s="20"/>
      <c r="C78" s="20">
        <v>155</v>
      </c>
      <c r="D78" s="20"/>
      <c r="E78" s="18" t="s">
        <v>123</v>
      </c>
    </row>
    <row r="79" spans="1:13" x14ac:dyDescent="0.25">
      <c r="A79" s="9" t="s">
        <v>117</v>
      </c>
      <c r="B79" s="20">
        <v>10</v>
      </c>
      <c r="C79" s="20">
        <f>60*4</f>
        <v>240</v>
      </c>
      <c r="D79" s="20"/>
      <c r="E79" s="17" t="s">
        <v>124</v>
      </c>
      <c r="F79">
        <f>2.38*4</f>
        <v>9.52</v>
      </c>
    </row>
    <row r="80" spans="1:13" x14ac:dyDescent="0.25">
      <c r="A80" s="9" t="s">
        <v>118</v>
      </c>
      <c r="B80" s="20">
        <v>2</v>
      </c>
      <c r="C80" s="20">
        <v>180</v>
      </c>
      <c r="D80" s="20"/>
      <c r="E80" s="17" t="s">
        <v>125</v>
      </c>
    </row>
    <row r="81" spans="1:13" x14ac:dyDescent="0.25">
      <c r="A81" s="9" t="s">
        <v>120</v>
      </c>
      <c r="B81" s="20">
        <v>5</v>
      </c>
      <c r="C81" s="20">
        <v>31</v>
      </c>
      <c r="D81" s="20"/>
      <c r="E81" s="17" t="s">
        <v>128</v>
      </c>
    </row>
    <row r="82" spans="1:13" x14ac:dyDescent="0.25">
      <c r="A82" s="9" t="s">
        <v>6</v>
      </c>
      <c r="B82" s="20">
        <f>SUM(B73:B81)</f>
        <v>68</v>
      </c>
      <c r="C82" s="20">
        <f>SUM(C73:C81)</f>
        <v>3961</v>
      </c>
      <c r="D82" s="20" t="s">
        <v>137</v>
      </c>
      <c r="E82" s="20"/>
    </row>
    <row r="83" spans="1:13" x14ac:dyDescent="0.25">
      <c r="A83" s="13" t="s">
        <v>143</v>
      </c>
      <c r="B83" s="16">
        <f>B82+12</f>
        <v>80</v>
      </c>
      <c r="C83" s="4"/>
      <c r="D83" s="4" t="s">
        <v>169</v>
      </c>
      <c r="E83" s="14"/>
    </row>
    <row r="85" spans="1:13" x14ac:dyDescent="0.25">
      <c r="A85" s="7"/>
      <c r="B85" s="7"/>
      <c r="C85" s="7"/>
      <c r="D85" s="7"/>
      <c r="E85" s="7"/>
    </row>
    <row r="87" spans="1:13" x14ac:dyDescent="0.25">
      <c r="A87" s="20" t="s">
        <v>226</v>
      </c>
      <c r="B87" s="20" t="s">
        <v>25</v>
      </c>
      <c r="C87" s="20" t="s">
        <v>5</v>
      </c>
      <c r="D87" s="20" t="s">
        <v>108</v>
      </c>
      <c r="E87" s="16" t="s">
        <v>8</v>
      </c>
      <c r="F87" s="27" t="s">
        <v>231</v>
      </c>
      <c r="G87" s="45" t="s">
        <v>134</v>
      </c>
      <c r="H87" s="46"/>
      <c r="I87" s="46"/>
      <c r="J87" s="46"/>
      <c r="K87" s="46"/>
      <c r="L87" s="46"/>
      <c r="M87" s="47"/>
    </row>
    <row r="88" spans="1:13" x14ac:dyDescent="0.25">
      <c r="A88" s="9" t="s">
        <v>114</v>
      </c>
      <c r="B88" s="20">
        <v>17.5</v>
      </c>
      <c r="C88" s="20"/>
      <c r="D88" s="20"/>
      <c r="E88" s="17" t="s">
        <v>9</v>
      </c>
      <c r="G88" s="20" t="s">
        <v>144</v>
      </c>
      <c r="H88" s="20" t="s">
        <v>138</v>
      </c>
      <c r="I88" s="16" t="s">
        <v>139</v>
      </c>
      <c r="J88" s="16" t="s">
        <v>173</v>
      </c>
      <c r="K88" s="16" t="s">
        <v>141</v>
      </c>
      <c r="L88" s="16" t="s">
        <v>145</v>
      </c>
      <c r="M88" s="16" t="s">
        <v>146</v>
      </c>
    </row>
    <row r="89" spans="1:13" x14ac:dyDescent="0.25">
      <c r="A89" s="9" t="s">
        <v>10</v>
      </c>
      <c r="B89" s="20">
        <v>15</v>
      </c>
      <c r="C89" s="20">
        <v>105</v>
      </c>
      <c r="D89" s="20"/>
      <c r="E89" s="17" t="s">
        <v>121</v>
      </c>
      <c r="G89" s="21">
        <v>0.65</v>
      </c>
      <c r="H89" s="20" t="s">
        <v>147</v>
      </c>
      <c r="I89" s="25" t="s">
        <v>214</v>
      </c>
      <c r="J89" s="20" t="s">
        <v>200</v>
      </c>
      <c r="K89" s="16" t="s">
        <v>215</v>
      </c>
      <c r="L89" s="16" t="s">
        <v>193</v>
      </c>
      <c r="M89" s="16" t="s">
        <v>216</v>
      </c>
    </row>
    <row r="90" spans="1:13" x14ac:dyDescent="0.25">
      <c r="A90" s="9" t="s">
        <v>115</v>
      </c>
      <c r="B90" s="20">
        <v>11</v>
      </c>
      <c r="C90" s="20">
        <v>2700</v>
      </c>
      <c r="D90" s="20"/>
      <c r="E90" s="18" t="s">
        <v>133</v>
      </c>
      <c r="G90" s="14"/>
      <c r="H90" s="14"/>
    </row>
    <row r="91" spans="1:13" x14ac:dyDescent="0.25">
      <c r="A91" s="9" t="s">
        <v>19</v>
      </c>
      <c r="B91" s="20">
        <v>3</v>
      </c>
      <c r="C91" s="20">
        <v>300</v>
      </c>
      <c r="D91" s="20"/>
      <c r="E91" s="17" t="s">
        <v>126</v>
      </c>
      <c r="G91" s="14"/>
      <c r="H91" s="14"/>
    </row>
    <row r="92" spans="1:13" x14ac:dyDescent="0.25">
      <c r="A92" s="9" t="s">
        <v>116</v>
      </c>
      <c r="B92" s="20">
        <v>2</v>
      </c>
      <c r="C92" s="20"/>
      <c r="D92" s="20"/>
      <c r="E92" s="17" t="s">
        <v>129</v>
      </c>
      <c r="G92" s="14"/>
      <c r="H92" s="14"/>
    </row>
    <row r="93" spans="1:13" x14ac:dyDescent="0.25">
      <c r="A93" s="9" t="s">
        <v>15</v>
      </c>
      <c r="B93" s="20"/>
      <c r="C93" s="20">
        <v>155</v>
      </c>
      <c r="D93" s="20"/>
      <c r="E93" s="18" t="s">
        <v>123</v>
      </c>
      <c r="G93" s="14"/>
      <c r="H93" s="14"/>
    </row>
    <row r="94" spans="1:13" x14ac:dyDescent="0.25">
      <c r="A94" s="9" t="s">
        <v>117</v>
      </c>
      <c r="B94" s="20">
        <v>6</v>
      </c>
      <c r="C94" s="20">
        <f>55*6</f>
        <v>330</v>
      </c>
      <c r="D94" s="20"/>
      <c r="E94" s="17" t="s">
        <v>124</v>
      </c>
      <c r="G94" s="14"/>
      <c r="H94" s="14"/>
    </row>
    <row r="95" spans="1:13" x14ac:dyDescent="0.25">
      <c r="A95" s="9" t="s">
        <v>118</v>
      </c>
      <c r="B95" s="20">
        <v>2</v>
      </c>
      <c r="C95" s="20">
        <v>180</v>
      </c>
      <c r="D95" s="20"/>
      <c r="E95" s="17" t="s">
        <v>125</v>
      </c>
      <c r="G95" s="14"/>
      <c r="H95" s="14"/>
    </row>
    <row r="96" spans="1:13" x14ac:dyDescent="0.25">
      <c r="A96" s="9" t="s">
        <v>120</v>
      </c>
      <c r="B96" s="20">
        <v>5</v>
      </c>
      <c r="C96" s="20">
        <v>31</v>
      </c>
      <c r="D96" s="20"/>
      <c r="E96" s="17" t="s">
        <v>128</v>
      </c>
      <c r="G96" s="14"/>
      <c r="H96" s="14"/>
    </row>
    <row r="97" spans="1:13" x14ac:dyDescent="0.25">
      <c r="A97" s="9" t="s">
        <v>6</v>
      </c>
      <c r="B97" s="20">
        <f>SUM(B88:B96)</f>
        <v>61.5</v>
      </c>
      <c r="C97" s="20">
        <f>SUM(C88:C96)</f>
        <v>3801</v>
      </c>
      <c r="D97" s="20" t="s">
        <v>131</v>
      </c>
      <c r="E97" s="20"/>
      <c r="G97" s="14"/>
      <c r="H97" s="14"/>
    </row>
    <row r="98" spans="1:13" x14ac:dyDescent="0.25">
      <c r="A98" s="13" t="s">
        <v>143</v>
      </c>
      <c r="B98" s="16">
        <f>B97+12</f>
        <v>73.5</v>
      </c>
      <c r="G98" s="14"/>
      <c r="H98" s="14"/>
    </row>
    <row r="99" spans="1:13" x14ac:dyDescent="0.25">
      <c r="B99" s="4"/>
      <c r="C99" s="4"/>
      <c r="D99" s="4"/>
      <c r="E99" s="14"/>
      <c r="G99" s="14"/>
      <c r="H99" s="14"/>
    </row>
    <row r="100" spans="1:13" x14ac:dyDescent="0.25">
      <c r="A100" s="20" t="s">
        <v>227</v>
      </c>
      <c r="B100" s="20" t="s">
        <v>25</v>
      </c>
      <c r="C100" s="20" t="s">
        <v>5</v>
      </c>
      <c r="D100" s="20" t="s">
        <v>108</v>
      </c>
      <c r="E100" s="16" t="s">
        <v>8</v>
      </c>
      <c r="F100" s="27" t="s">
        <v>231</v>
      </c>
      <c r="G100" s="45" t="s">
        <v>134</v>
      </c>
      <c r="H100" s="46"/>
      <c r="I100" s="46"/>
      <c r="J100" s="46"/>
      <c r="K100" s="46"/>
      <c r="L100" s="46"/>
      <c r="M100" s="47"/>
    </row>
    <row r="101" spans="1:13" x14ac:dyDescent="0.25">
      <c r="A101" s="9" t="s">
        <v>114</v>
      </c>
      <c r="B101" s="20">
        <v>12</v>
      </c>
      <c r="C101" s="20"/>
      <c r="D101" s="20"/>
      <c r="E101" s="17" t="s">
        <v>9</v>
      </c>
      <c r="G101" s="20" t="s">
        <v>144</v>
      </c>
      <c r="H101" s="20" t="s">
        <v>138</v>
      </c>
      <c r="I101" s="16" t="s">
        <v>139</v>
      </c>
      <c r="J101" s="16" t="s">
        <v>173</v>
      </c>
      <c r="K101" s="16" t="s">
        <v>141</v>
      </c>
      <c r="L101" s="16" t="s">
        <v>145</v>
      </c>
      <c r="M101" s="16" t="s">
        <v>146</v>
      </c>
    </row>
    <row r="102" spans="1:13" x14ac:dyDescent="0.25">
      <c r="A102" s="9" t="s">
        <v>10</v>
      </c>
      <c r="B102" s="20">
        <v>10</v>
      </c>
      <c r="C102" s="20">
        <v>105</v>
      </c>
      <c r="D102" s="20"/>
      <c r="E102" s="17" t="s">
        <v>121</v>
      </c>
      <c r="G102" s="21">
        <v>0.76</v>
      </c>
      <c r="H102" s="20" t="s">
        <v>149</v>
      </c>
      <c r="I102" s="25" t="s">
        <v>217</v>
      </c>
      <c r="J102" s="20" t="s">
        <v>218</v>
      </c>
      <c r="K102" s="16" t="s">
        <v>219</v>
      </c>
      <c r="L102" s="16" t="s">
        <v>148</v>
      </c>
      <c r="M102" s="16" t="s">
        <v>220</v>
      </c>
    </row>
    <row r="103" spans="1:13" x14ac:dyDescent="0.25">
      <c r="A103" s="9" t="s">
        <v>115</v>
      </c>
      <c r="B103" s="20">
        <v>11</v>
      </c>
      <c r="C103" s="20">
        <v>2700</v>
      </c>
      <c r="D103" s="20"/>
      <c r="E103" s="18" t="s">
        <v>133</v>
      </c>
    </row>
    <row r="104" spans="1:13" x14ac:dyDescent="0.25">
      <c r="A104" s="9" t="s">
        <v>19</v>
      </c>
      <c r="B104" s="20">
        <v>3</v>
      </c>
      <c r="C104" s="20">
        <v>300</v>
      </c>
      <c r="D104" s="20"/>
      <c r="E104" s="17" t="s">
        <v>126</v>
      </c>
    </row>
    <row r="105" spans="1:13" x14ac:dyDescent="0.25">
      <c r="A105" s="9" t="s">
        <v>116</v>
      </c>
      <c r="B105" s="20">
        <v>2</v>
      </c>
      <c r="C105" s="20"/>
      <c r="D105" s="20"/>
      <c r="E105" s="17" t="s">
        <v>129</v>
      </c>
    </row>
    <row r="106" spans="1:13" x14ac:dyDescent="0.25">
      <c r="A106" s="9" t="s">
        <v>15</v>
      </c>
      <c r="B106" s="20"/>
      <c r="C106" s="20">
        <v>155</v>
      </c>
      <c r="D106" s="20"/>
      <c r="E106" s="18" t="s">
        <v>123</v>
      </c>
    </row>
    <row r="107" spans="1:13" x14ac:dyDescent="0.25">
      <c r="A107" s="9" t="s">
        <v>117</v>
      </c>
      <c r="B107" s="20">
        <v>4</v>
      </c>
      <c r="C107" s="20">
        <f>55*4</f>
        <v>220</v>
      </c>
      <c r="D107" s="20"/>
      <c r="E107" s="17" t="s">
        <v>124</v>
      </c>
    </row>
    <row r="108" spans="1:13" x14ac:dyDescent="0.25">
      <c r="A108" s="9" t="s">
        <v>118</v>
      </c>
      <c r="B108" s="20">
        <v>2</v>
      </c>
      <c r="C108" s="20">
        <v>180</v>
      </c>
      <c r="D108" s="20"/>
      <c r="E108" s="17" t="s">
        <v>125</v>
      </c>
    </row>
    <row r="109" spans="1:13" x14ac:dyDescent="0.25">
      <c r="A109" s="9" t="s">
        <v>120</v>
      </c>
      <c r="B109" s="20">
        <v>5</v>
      </c>
      <c r="C109" s="20">
        <v>31</v>
      </c>
      <c r="D109" s="20"/>
      <c r="E109" s="17" t="s">
        <v>128</v>
      </c>
    </row>
    <row r="110" spans="1:13" x14ac:dyDescent="0.25">
      <c r="A110" s="9" t="s">
        <v>6</v>
      </c>
      <c r="B110" s="20">
        <f>SUM(B101:B109)</f>
        <v>49</v>
      </c>
      <c r="C110" s="20">
        <f>SUM(C101:C109)</f>
        <v>3691</v>
      </c>
      <c r="D110" s="20" t="s">
        <v>137</v>
      </c>
      <c r="E110" s="20"/>
    </row>
    <row r="111" spans="1:13" x14ac:dyDescent="0.25">
      <c r="A111" s="13" t="s">
        <v>143</v>
      </c>
      <c r="B111" s="16">
        <f>B110+12</f>
        <v>61</v>
      </c>
      <c r="C111" s="4"/>
      <c r="D111" s="4"/>
      <c r="E111" s="14"/>
    </row>
    <row r="115" spans="1:13" x14ac:dyDescent="0.25">
      <c r="G115" s="20" t="s">
        <v>159</v>
      </c>
      <c r="H115" s="20" t="s">
        <v>5</v>
      </c>
      <c r="I115" s="20" t="s">
        <v>160</v>
      </c>
      <c r="J115" s="20" t="s">
        <v>161</v>
      </c>
      <c r="K115" s="20" t="s">
        <v>162</v>
      </c>
      <c r="L115" s="20" t="s">
        <v>108</v>
      </c>
      <c r="M115" s="20" t="s">
        <v>163</v>
      </c>
    </row>
    <row r="116" spans="1:13" x14ac:dyDescent="0.25">
      <c r="G116" s="9" t="s">
        <v>177</v>
      </c>
      <c r="H116" s="20">
        <f>C12</f>
        <v>2620</v>
      </c>
      <c r="I116" s="20">
        <f>B12</f>
        <v>77</v>
      </c>
      <c r="J116" s="20" t="str">
        <f>J3</f>
        <v>7.9min</v>
      </c>
      <c r="K116" s="21">
        <f>G3</f>
        <v>0.4</v>
      </c>
      <c r="L116" s="20">
        <f>J15</f>
        <v>0</v>
      </c>
      <c r="M116" s="20" t="s">
        <v>165</v>
      </c>
    </row>
    <row r="117" spans="1:13" x14ac:dyDescent="0.25">
      <c r="G117" s="9" t="s">
        <v>178</v>
      </c>
      <c r="H117" s="20">
        <f>C26</f>
        <v>4880</v>
      </c>
      <c r="I117" s="20">
        <f>B26</f>
        <v>69</v>
      </c>
      <c r="J117" s="20" t="str">
        <f>J18</f>
        <v>8.8min</v>
      </c>
      <c r="K117" s="21">
        <f>G18</f>
        <v>0.38</v>
      </c>
      <c r="L117" s="20">
        <f>J29</f>
        <v>0</v>
      </c>
      <c r="M117" s="20" t="s">
        <v>165</v>
      </c>
    </row>
    <row r="118" spans="1:13" x14ac:dyDescent="0.25">
      <c r="G118" s="9" t="s">
        <v>179</v>
      </c>
      <c r="H118" s="20">
        <f>C41</f>
        <v>4081</v>
      </c>
      <c r="I118" s="20">
        <f>B41</f>
        <v>73.400000000000006</v>
      </c>
      <c r="J118" s="20" t="str">
        <f>J33</f>
        <v>4.2min</v>
      </c>
      <c r="K118" s="21">
        <f>G33</f>
        <v>0.61</v>
      </c>
      <c r="L118" s="20">
        <f>J43</f>
        <v>0</v>
      </c>
      <c r="M118" s="20" t="s">
        <v>166</v>
      </c>
    </row>
    <row r="119" spans="1:13" x14ac:dyDescent="0.25">
      <c r="A119" s="20" t="s">
        <v>234</v>
      </c>
      <c r="B119" s="20" t="s">
        <v>25</v>
      </c>
      <c r="C119" s="20" t="s">
        <v>5</v>
      </c>
      <c r="D119" s="20" t="s">
        <v>108</v>
      </c>
      <c r="E119" s="16" t="s">
        <v>8</v>
      </c>
      <c r="G119" s="28" t="s">
        <v>182</v>
      </c>
      <c r="H119" s="20">
        <f>C54</f>
        <v>3941</v>
      </c>
      <c r="I119" s="20">
        <f>B54</f>
        <v>57</v>
      </c>
      <c r="J119" s="20" t="str">
        <f>J46</f>
        <v>4.7min</v>
      </c>
      <c r="K119" s="21">
        <f>G46</f>
        <v>0.7</v>
      </c>
      <c r="L119" s="20">
        <f>J56</f>
        <v>0</v>
      </c>
      <c r="M119" s="20" t="s">
        <v>209</v>
      </c>
    </row>
    <row r="120" spans="1:13" x14ac:dyDescent="0.25">
      <c r="A120" s="9" t="s">
        <v>114</v>
      </c>
      <c r="B120" s="20">
        <v>29.4</v>
      </c>
      <c r="C120" s="20">
        <v>500</v>
      </c>
      <c r="D120" s="20"/>
      <c r="E120" s="17" t="s">
        <v>9</v>
      </c>
      <c r="G120" s="28" t="s">
        <v>180</v>
      </c>
      <c r="H120" s="20">
        <f>C69</f>
        <v>4331</v>
      </c>
      <c r="I120" s="20">
        <f>B69</f>
        <v>88</v>
      </c>
      <c r="J120" s="20" t="str">
        <f>J61</f>
        <v>6.5min</v>
      </c>
      <c r="K120" s="21">
        <f>G61</f>
        <v>0.56000000000000005</v>
      </c>
      <c r="L120" s="20">
        <f>J69</f>
        <v>0</v>
      </c>
      <c r="M120" s="20" t="s">
        <v>165</v>
      </c>
    </row>
    <row r="121" spans="1:13" x14ac:dyDescent="0.25">
      <c r="A121" s="9" t="s">
        <v>10</v>
      </c>
      <c r="B121" s="20">
        <v>15</v>
      </c>
      <c r="C121" s="20">
        <v>105</v>
      </c>
      <c r="D121" s="20"/>
      <c r="E121" s="17" t="s">
        <v>121</v>
      </c>
      <c r="G121" s="28" t="s">
        <v>181</v>
      </c>
      <c r="H121" s="20">
        <f>C82</f>
        <v>3961</v>
      </c>
      <c r="I121" s="20">
        <f>B82</f>
        <v>68</v>
      </c>
      <c r="J121" s="20" t="str">
        <f>J74</f>
        <v>7.4min</v>
      </c>
      <c r="K121" s="21">
        <f>G74</f>
        <v>0.62</v>
      </c>
      <c r="L121" s="20">
        <f>J82</f>
        <v>0</v>
      </c>
      <c r="M121" s="20" t="s">
        <v>166</v>
      </c>
    </row>
    <row r="122" spans="1:13" x14ac:dyDescent="0.25">
      <c r="A122" s="9" t="s">
        <v>115</v>
      </c>
      <c r="B122" s="20">
        <v>11</v>
      </c>
      <c r="C122" s="20">
        <v>2700</v>
      </c>
      <c r="D122" s="20"/>
      <c r="E122" s="18" t="s">
        <v>133</v>
      </c>
      <c r="G122" s="28" t="s">
        <v>207</v>
      </c>
      <c r="H122" s="20">
        <f>C97</f>
        <v>3801</v>
      </c>
      <c r="I122" s="20">
        <f>B97</f>
        <v>61.5</v>
      </c>
      <c r="J122" s="20" t="str">
        <f>J89</f>
        <v>6.5min</v>
      </c>
      <c r="K122" s="21">
        <f>G89</f>
        <v>0.65</v>
      </c>
      <c r="L122" s="20">
        <f>J71</f>
        <v>0</v>
      </c>
      <c r="M122" s="20" t="s">
        <v>166</v>
      </c>
    </row>
    <row r="123" spans="1:13" x14ac:dyDescent="0.25">
      <c r="A123" s="9" t="s">
        <v>19</v>
      </c>
      <c r="B123" s="20">
        <v>3</v>
      </c>
      <c r="C123" s="20">
        <v>300</v>
      </c>
      <c r="D123" s="20"/>
      <c r="E123" s="17" t="s">
        <v>126</v>
      </c>
      <c r="G123" s="28" t="s">
        <v>208</v>
      </c>
      <c r="H123" s="20">
        <f>C110</f>
        <v>3691</v>
      </c>
      <c r="I123" s="20">
        <f>B110</f>
        <v>49</v>
      </c>
      <c r="J123" s="20" t="str">
        <f>J102</f>
        <v>6.8min</v>
      </c>
      <c r="K123" s="21">
        <f>G102</f>
        <v>0.76</v>
      </c>
      <c r="L123" s="20">
        <f>J84</f>
        <v>0</v>
      </c>
      <c r="M123" s="20" t="s">
        <v>209</v>
      </c>
    </row>
    <row r="124" spans="1:13" x14ac:dyDescent="0.25">
      <c r="A124" s="9" t="s">
        <v>116</v>
      </c>
      <c r="B124" s="20">
        <v>2</v>
      </c>
      <c r="C124" s="20"/>
      <c r="D124" s="20"/>
      <c r="E124" s="17" t="s">
        <v>129</v>
      </c>
    </row>
    <row r="125" spans="1:13" x14ac:dyDescent="0.25">
      <c r="A125" s="9" t="s">
        <v>15</v>
      </c>
      <c r="B125" s="20"/>
      <c r="C125" s="20">
        <v>155</v>
      </c>
      <c r="D125" s="20"/>
      <c r="E125" s="18" t="s">
        <v>123</v>
      </c>
      <c r="G125" s="9" t="s">
        <v>221</v>
      </c>
      <c r="H125" s="20">
        <f>C112</f>
        <v>0</v>
      </c>
      <c r="I125" s="20">
        <f>B112</f>
        <v>0</v>
      </c>
      <c r="J125" s="20">
        <f>J104</f>
        <v>0</v>
      </c>
      <c r="K125" s="21">
        <f>G104</f>
        <v>0</v>
      </c>
      <c r="L125" s="20">
        <f>J86</f>
        <v>0</v>
      </c>
      <c r="M125" s="20" t="s">
        <v>209</v>
      </c>
    </row>
    <row r="126" spans="1:13" x14ac:dyDescent="0.25">
      <c r="A126" s="9" t="s">
        <v>117</v>
      </c>
      <c r="B126" s="20">
        <v>6</v>
      </c>
      <c r="C126" s="20">
        <f>55*6</f>
        <v>330</v>
      </c>
      <c r="D126" s="20"/>
      <c r="E126" s="17"/>
      <c r="F126">
        <f>0.27*6</f>
        <v>1.62</v>
      </c>
    </row>
    <row r="127" spans="1:13" x14ac:dyDescent="0.25">
      <c r="A127" s="9" t="s">
        <v>118</v>
      </c>
      <c r="B127" s="20">
        <v>2</v>
      </c>
      <c r="C127" s="20">
        <v>180</v>
      </c>
      <c r="D127" s="20"/>
      <c r="E127" s="17" t="s">
        <v>125</v>
      </c>
    </row>
    <row r="128" spans="1:13" x14ac:dyDescent="0.25">
      <c r="A128" s="9" t="s">
        <v>120</v>
      </c>
      <c r="B128" s="20">
        <v>5</v>
      </c>
      <c r="C128" s="20">
        <v>31</v>
      </c>
      <c r="D128" s="20"/>
      <c r="E128" s="17" t="s">
        <v>128</v>
      </c>
    </row>
    <row r="129" spans="1:13" x14ac:dyDescent="0.25">
      <c r="A129" s="9" t="s">
        <v>6</v>
      </c>
      <c r="B129" s="20">
        <f>SUM(B120:B128)</f>
        <v>73.400000000000006</v>
      </c>
      <c r="C129" s="20">
        <f>SUM(C120:C128)</f>
        <v>4301</v>
      </c>
      <c r="D129" s="20" t="s">
        <v>131</v>
      </c>
      <c r="E129" s="20"/>
    </row>
    <row r="130" spans="1:13" x14ac:dyDescent="0.25">
      <c r="A130" s="13" t="s">
        <v>143</v>
      </c>
      <c r="B130" s="16">
        <f>B129+12</f>
        <v>85.4</v>
      </c>
      <c r="D130" t="s">
        <v>169</v>
      </c>
    </row>
    <row r="134" spans="1:13" x14ac:dyDescent="0.25">
      <c r="A134" s="20" t="s">
        <v>228</v>
      </c>
      <c r="B134" s="20" t="s">
        <v>25</v>
      </c>
      <c r="C134" s="20" t="s">
        <v>5</v>
      </c>
      <c r="D134" s="20" t="s">
        <v>108</v>
      </c>
      <c r="E134" s="16" t="s">
        <v>8</v>
      </c>
      <c r="F134" s="27" t="s">
        <v>233</v>
      </c>
      <c r="G134" s="45" t="s">
        <v>134</v>
      </c>
      <c r="H134" s="46"/>
      <c r="I134" s="46"/>
      <c r="J134" s="46"/>
      <c r="K134" s="46"/>
      <c r="L134" s="46"/>
      <c r="M134" s="47"/>
    </row>
    <row r="135" spans="1:13" x14ac:dyDescent="0.25">
      <c r="A135" s="9" t="s">
        <v>114</v>
      </c>
      <c r="B135" s="20">
        <v>28</v>
      </c>
      <c r="C135" s="20">
        <f>210*4</f>
        <v>840</v>
      </c>
      <c r="D135" s="20"/>
      <c r="E135" s="18" t="s">
        <v>9</v>
      </c>
      <c r="G135" s="20" t="s">
        <v>144</v>
      </c>
      <c r="H135" s="20" t="s">
        <v>138</v>
      </c>
      <c r="I135" s="16" t="s">
        <v>139</v>
      </c>
      <c r="J135" s="16" t="s">
        <v>173</v>
      </c>
      <c r="K135" s="16" t="s">
        <v>141</v>
      </c>
      <c r="L135" s="16" t="s">
        <v>145</v>
      </c>
      <c r="M135" s="16" t="s">
        <v>146</v>
      </c>
    </row>
    <row r="136" spans="1:13" x14ac:dyDescent="0.25">
      <c r="A136" s="9" t="s">
        <v>10</v>
      </c>
      <c r="B136" s="20">
        <v>12</v>
      </c>
      <c r="C136" s="20">
        <v>105</v>
      </c>
      <c r="D136" s="20"/>
      <c r="E136" s="17" t="s">
        <v>121</v>
      </c>
      <c r="G136" s="21">
        <v>0.76</v>
      </c>
      <c r="H136" s="20" t="s">
        <v>149</v>
      </c>
      <c r="I136" s="25" t="s">
        <v>217</v>
      </c>
      <c r="J136" s="20" t="s">
        <v>218</v>
      </c>
      <c r="K136" s="16" t="s">
        <v>219</v>
      </c>
      <c r="L136" s="16" t="s">
        <v>148</v>
      </c>
      <c r="M136" s="16" t="s">
        <v>220</v>
      </c>
    </row>
    <row r="137" spans="1:13" x14ac:dyDescent="0.25">
      <c r="A137" s="9" t="s">
        <v>115</v>
      </c>
      <c r="B137" s="20">
        <v>11</v>
      </c>
      <c r="C137" s="20">
        <v>2700</v>
      </c>
      <c r="D137" s="20"/>
      <c r="E137" s="18" t="s">
        <v>133</v>
      </c>
    </row>
    <row r="138" spans="1:13" x14ac:dyDescent="0.25">
      <c r="A138" s="9" t="s">
        <v>19</v>
      </c>
      <c r="B138" s="20">
        <v>3</v>
      </c>
      <c r="C138" s="20">
        <v>300</v>
      </c>
      <c r="D138" s="20"/>
      <c r="E138" s="17" t="s">
        <v>126</v>
      </c>
    </row>
    <row r="139" spans="1:13" x14ac:dyDescent="0.25">
      <c r="A139" s="9" t="s">
        <v>116</v>
      </c>
      <c r="B139" s="20">
        <v>2</v>
      </c>
      <c r="C139" s="20"/>
      <c r="D139" s="20"/>
      <c r="E139" s="17" t="s">
        <v>129</v>
      </c>
    </row>
    <row r="140" spans="1:13" x14ac:dyDescent="0.25">
      <c r="A140" s="9" t="s">
        <v>15</v>
      </c>
      <c r="B140" s="20"/>
      <c r="C140" s="20">
        <v>310</v>
      </c>
      <c r="D140" s="20"/>
      <c r="E140" s="18" t="s">
        <v>123</v>
      </c>
    </row>
    <row r="141" spans="1:13" x14ac:dyDescent="0.25">
      <c r="A141" s="9" t="s">
        <v>117</v>
      </c>
      <c r="B141" s="20">
        <v>4</v>
      </c>
      <c r="C141" s="20">
        <f>35*4</f>
        <v>140</v>
      </c>
      <c r="D141" s="20"/>
      <c r="E141" s="17" t="s">
        <v>124</v>
      </c>
      <c r="F141">
        <f>2.38*4</f>
        <v>9.52</v>
      </c>
    </row>
    <row r="142" spans="1:13" x14ac:dyDescent="0.25">
      <c r="A142" s="9" t="s">
        <v>118</v>
      </c>
      <c r="B142" s="20">
        <v>6</v>
      </c>
      <c r="C142" s="20">
        <v>570</v>
      </c>
      <c r="D142" s="20"/>
      <c r="E142" s="18" t="s">
        <v>12</v>
      </c>
      <c r="F142">
        <v>24</v>
      </c>
    </row>
    <row r="143" spans="1:13" x14ac:dyDescent="0.25">
      <c r="A143" s="9" t="s">
        <v>120</v>
      </c>
      <c r="B143" s="20">
        <v>5</v>
      </c>
      <c r="C143" s="20"/>
      <c r="D143" s="20"/>
      <c r="E143" s="17"/>
    </row>
    <row r="144" spans="1:13" x14ac:dyDescent="0.25">
      <c r="A144" s="9" t="s">
        <v>6</v>
      </c>
      <c r="B144" s="20">
        <f>SUM(B135:B143)</f>
        <v>71</v>
      </c>
      <c r="C144" s="20">
        <f>SUM(C135:C143)</f>
        <v>4965</v>
      </c>
      <c r="D144" s="20" t="s">
        <v>136</v>
      </c>
      <c r="E144" s="20"/>
    </row>
    <row r="145" spans="1:5" x14ac:dyDescent="0.25">
      <c r="A145" s="13" t="s">
        <v>143</v>
      </c>
      <c r="B145" s="16">
        <f>B144+24</f>
        <v>95</v>
      </c>
      <c r="D145" s="24" t="s">
        <v>168</v>
      </c>
      <c r="E145" s="14"/>
    </row>
  </sheetData>
  <mergeCells count="9">
    <mergeCell ref="G72:M72"/>
    <mergeCell ref="G87:M87"/>
    <mergeCell ref="G100:M100"/>
    <mergeCell ref="G134:M134"/>
    <mergeCell ref="G1:M1"/>
    <mergeCell ref="G16:M16"/>
    <mergeCell ref="G31:M31"/>
    <mergeCell ref="G44:M44"/>
    <mergeCell ref="G59:M59"/>
  </mergeCells>
  <hyperlinks>
    <hyperlink ref="E3" r:id="rId1" xr:uid="{A74EA6DE-30B7-45CB-B87F-677F002CB7AA}"/>
    <hyperlink ref="E4" r:id="rId2" display="FC" xr:uid="{746CE540-111D-42FA-95A6-BF0C876C4B3D}"/>
    <hyperlink ref="E7" r:id="rId3" xr:uid="{FC6F774B-9519-4E57-9EE2-6EC8B21D3E96}"/>
    <hyperlink ref="E8" r:id="rId4" xr:uid="{4BB7C84A-F83A-4E1F-B16C-CE854A268214}"/>
    <hyperlink ref="E5" r:id="rId5" xr:uid="{371833F6-4B2A-401A-AE1E-68999954BCF4}"/>
    <hyperlink ref="E10" r:id="rId6" xr:uid="{D62DFD19-6698-44BC-B179-4BB52D7314B5}"/>
    <hyperlink ref="E6" r:id="rId7" xr:uid="{DD3AE3F0-093E-44FA-8753-8F1F0DB00335}"/>
    <hyperlink ref="E2" r:id="rId8" xr:uid="{A721F242-93EA-4CDB-B525-A0373E3315A6}"/>
    <hyperlink ref="E9" r:id="rId9" xr:uid="{D5D7519C-A214-4B7A-863B-E3CAA56F70C8}"/>
    <hyperlink ref="E18" r:id="rId10" xr:uid="{B8AF3904-A1BD-4AFD-800D-BCCA563F9E71}"/>
    <hyperlink ref="E22" r:id="rId11" xr:uid="{B3897F0C-AD37-4F2E-9B02-660C50B0401E}"/>
    <hyperlink ref="E23" r:id="rId12" xr:uid="{897D5A0F-5287-4F01-815C-F91784AE5E54}"/>
    <hyperlink ref="E20" r:id="rId13" xr:uid="{FD99A4E1-DC93-490F-88A2-C7BF1EB70548}"/>
    <hyperlink ref="E21" r:id="rId14" xr:uid="{42AA756E-30E2-4AE1-8FC0-815DFAECC1DE}"/>
    <hyperlink ref="E19" r:id="rId15" display="FC1, FC2" xr:uid="{1581AFDA-FAF4-4EF8-B4B5-4CBCFA3FF2E2}"/>
    <hyperlink ref="E17" r:id="rId16" xr:uid="{F468F1F3-4484-478A-BD61-A41C8583558D}"/>
    <hyperlink ref="E24" r:id="rId17" xr:uid="{D46906B3-D1A0-4694-9BEF-ED1FC15A12A1}"/>
    <hyperlink ref="E33" r:id="rId18" xr:uid="{BF237520-2E14-41B3-A464-975FB2BB39D6}"/>
    <hyperlink ref="E32" r:id="rId19" xr:uid="{9B263D6C-EDE6-4C30-BA1D-4F8978E61C83}"/>
    <hyperlink ref="E37" r:id="rId20" xr:uid="{76F89B90-FC1E-443E-BDD1-7F0659A05D55}"/>
    <hyperlink ref="E38" r:id="rId21" xr:uid="{40342DEB-90F9-4812-901C-F74901705728}"/>
    <hyperlink ref="E39" r:id="rId22" xr:uid="{1131B9C4-D9DB-4086-9F74-05A6921FAE68}"/>
    <hyperlink ref="E35" r:id="rId23" xr:uid="{93082890-2649-4056-8D0A-D71A7370D812}"/>
    <hyperlink ref="E36" r:id="rId24" xr:uid="{C87A36DA-96DD-495C-AD06-8F3DA93E312E}"/>
    <hyperlink ref="E40" r:id="rId25" xr:uid="{929189AA-30F9-4D6D-A539-7EF1C12E702C}"/>
    <hyperlink ref="E34" r:id="rId26" display="FC1, FC2" xr:uid="{57720708-9866-4587-A126-1BB3BBEBCC1C}"/>
    <hyperlink ref="E46" r:id="rId27" xr:uid="{15ACCF92-507C-4835-AE05-6719A675BC82}"/>
    <hyperlink ref="E45" r:id="rId28" xr:uid="{2FA9059C-AB93-40DE-B12F-9193A9A23F03}"/>
    <hyperlink ref="E50" r:id="rId29" xr:uid="{9C7AD686-6DC9-4EB0-9087-6BAA295847E8}"/>
    <hyperlink ref="E51" r:id="rId30" xr:uid="{ABAF0F2F-67E1-4F29-80A7-EE39253D8A85}"/>
    <hyperlink ref="E52" r:id="rId31" xr:uid="{913D114C-D9B7-4CA0-B292-C5C42E46D41D}"/>
    <hyperlink ref="E48" r:id="rId32" xr:uid="{0CF9529D-9235-4504-8B81-2C421E8FB3E7}"/>
    <hyperlink ref="E49" r:id="rId33" xr:uid="{B41771A1-0362-4BD0-9560-9622D326DA58}"/>
    <hyperlink ref="E53" r:id="rId34" xr:uid="{EE9BB28F-4684-49F9-8DD4-FD4C716AD853}"/>
    <hyperlink ref="E47" r:id="rId35" display="FC1, FC2" xr:uid="{E6B724EA-FBE0-463A-B8F4-A39E99690A13}"/>
    <hyperlink ref="E61" r:id="rId36" xr:uid="{ABA46262-A84B-4743-8208-8D83EED28761}"/>
    <hyperlink ref="E60" r:id="rId37" xr:uid="{19199C6F-09E1-4E73-AB7D-BF52FE1D1B48}"/>
    <hyperlink ref="E65" r:id="rId38" xr:uid="{6E88D867-E8FB-4A36-82D1-61C2B9EFC578}"/>
    <hyperlink ref="E66" r:id="rId39" xr:uid="{92810E98-1C29-44B9-A8EE-E5217D223CB1}"/>
    <hyperlink ref="E67" r:id="rId40" xr:uid="{32D74B2C-ED22-4E89-AB6A-6FABAFE3F496}"/>
    <hyperlink ref="E63" r:id="rId41" xr:uid="{616B73A9-8543-4DA9-9933-442D3E5D12DA}"/>
    <hyperlink ref="E64" r:id="rId42" xr:uid="{03BE55F7-0340-41E8-948A-2DC0B5DBCAA5}"/>
    <hyperlink ref="E68" r:id="rId43" xr:uid="{0F14B3DD-9741-4092-BC43-C481CFA2E407}"/>
    <hyperlink ref="E62" r:id="rId44" display="FC1, FC2" xr:uid="{4A844CD4-9FBA-4B8D-BC24-1A4B24B8FBCE}"/>
    <hyperlink ref="E74" r:id="rId45" xr:uid="{245541DC-F7E7-46D1-8886-91D4E180A96E}"/>
    <hyperlink ref="E73" r:id="rId46" xr:uid="{6B00A7A5-8139-44F0-A5D4-518EFB7D9709}"/>
    <hyperlink ref="E78" r:id="rId47" xr:uid="{73581387-0E34-4021-887E-460AB47F4966}"/>
    <hyperlink ref="E79" r:id="rId48" xr:uid="{F0C3E807-DB88-457D-84CB-580931BC5AF5}"/>
    <hyperlink ref="E80" r:id="rId49" xr:uid="{906E5396-CD0F-4F0A-AAC9-F5B9EC91DD8F}"/>
    <hyperlink ref="E76" r:id="rId50" xr:uid="{E4853A26-E54C-4A2A-8838-1FD2C73AECC3}"/>
    <hyperlink ref="E77" r:id="rId51" xr:uid="{CD4D8820-2CB7-4357-AD16-2DE362B584D4}"/>
    <hyperlink ref="E81" r:id="rId52" xr:uid="{8BCA28F9-3D10-4D69-A79B-982879FE55A6}"/>
    <hyperlink ref="E75" r:id="rId53" display="FC1, FC2" xr:uid="{BAF2CF6D-711F-455C-8362-F5AD94E22ECF}"/>
    <hyperlink ref="E89" r:id="rId54" xr:uid="{7601BB5D-83E8-46BD-9099-DDAE5FC7932D}"/>
    <hyperlink ref="E88" r:id="rId55" xr:uid="{786639DB-8149-468C-A2E7-F52A417283AB}"/>
    <hyperlink ref="E93" r:id="rId56" xr:uid="{898A0210-64B6-4272-A686-0F7EBD0F1994}"/>
    <hyperlink ref="E94" r:id="rId57" xr:uid="{FDD00C12-AE7A-4C93-A178-0BA2156B3867}"/>
    <hyperlink ref="E95" r:id="rId58" xr:uid="{12016C86-8466-4F4C-91A6-ABFD7AAEC24E}"/>
    <hyperlink ref="E91" r:id="rId59" xr:uid="{4A4A4227-E4A9-4811-BC10-25C1C31E720A}"/>
    <hyperlink ref="E92" r:id="rId60" xr:uid="{2D065197-11E4-4DFA-BC02-2D4526F22E1D}"/>
    <hyperlink ref="E96" r:id="rId61" xr:uid="{4421EBC4-E52A-4AFA-88AA-87BBDAD2AD99}"/>
    <hyperlink ref="E90" r:id="rId62" display="FC1, FC2" xr:uid="{5A8E4C12-B714-4436-8B6B-EB5977B7A466}"/>
    <hyperlink ref="E102" r:id="rId63" xr:uid="{A5EB45AF-F546-4AC3-AA03-7E7EDB2EDC1F}"/>
    <hyperlink ref="E101" r:id="rId64" xr:uid="{1391BC88-E79D-491D-9806-978B45A1F60F}"/>
    <hyperlink ref="E106" r:id="rId65" xr:uid="{BB57A7B6-54E1-4FD9-91EE-6D2F46BE02FF}"/>
    <hyperlink ref="E107" r:id="rId66" xr:uid="{7CF2096F-C2AD-43F9-B74F-64B9898F67DE}"/>
    <hyperlink ref="E108" r:id="rId67" xr:uid="{F49414B6-EB45-45BC-911A-179DAD8BC12A}"/>
    <hyperlink ref="E104" r:id="rId68" xr:uid="{A5186613-4852-4329-B90B-667522F616BC}"/>
    <hyperlink ref="E105" r:id="rId69" xr:uid="{41D7389A-7FFE-412D-A01C-D9EA3CFF15FD}"/>
    <hyperlink ref="E109" r:id="rId70" xr:uid="{57988BAE-541B-4A1B-93CB-8AEDCAB1395A}"/>
    <hyperlink ref="E103" r:id="rId71" display="FC1, FC2" xr:uid="{53C2538C-F56B-4935-B3BF-90B08E76458E}"/>
    <hyperlink ref="E136" r:id="rId72" xr:uid="{1B676D80-01E7-4E68-9088-4B6394B31B81}"/>
    <hyperlink ref="E140" r:id="rId73" xr:uid="{DC01D308-6A33-4169-A5DC-D7229BA595D6}"/>
    <hyperlink ref="E141" r:id="rId74" xr:uid="{0E987816-F63F-47E1-A5ED-285365FCF0D8}"/>
    <hyperlink ref="E138" r:id="rId75" xr:uid="{8FB17A18-F144-46C0-851D-0715706FB978}"/>
    <hyperlink ref="E139" r:id="rId76" xr:uid="{49F54FE1-0119-4E45-85B6-2291B5BE88D0}"/>
    <hyperlink ref="E137" r:id="rId77" display="FC1, FC2" xr:uid="{A5EA2414-B8D7-4504-A666-F178210797B9}"/>
    <hyperlink ref="E135" r:id="rId78" xr:uid="{075AFDDD-1872-4A6A-8A68-82FAD6BCAF70}"/>
    <hyperlink ref="E142" r:id="rId79" xr:uid="{7520EFCA-8516-45BA-B656-3BD179F689AA}"/>
    <hyperlink ref="E121" r:id="rId80" xr:uid="{4D63940F-B175-4CE8-9DFF-CABD187B4C83}"/>
    <hyperlink ref="E120" r:id="rId81" xr:uid="{BCA91DB9-096C-4FEC-B117-6D1312A41AF4}"/>
    <hyperlink ref="E125" r:id="rId82" xr:uid="{246D4AA1-2489-47F9-8CF4-EF8D65F84F39}"/>
    <hyperlink ref="E127" r:id="rId83" xr:uid="{43F11323-E873-4043-8FD6-AB9704A84A22}"/>
    <hyperlink ref="E123" r:id="rId84" xr:uid="{B6D543A3-C29D-4E64-979A-91039274BF6D}"/>
    <hyperlink ref="E124" r:id="rId85" xr:uid="{16F990AA-54B9-4ECB-8075-9D796E1E2AEB}"/>
    <hyperlink ref="E128" r:id="rId86" xr:uid="{AE7DC951-20CE-468C-B58B-F14B27641076}"/>
    <hyperlink ref="E122" r:id="rId87" display="FC1, FC2" xr:uid="{4D636F64-17BE-4740-8F76-25380A230F11}"/>
  </hyperlinks>
  <pageMargins left="0.7" right="0.7" top="0.75" bottom="0.75" header="0.3" footer="0.3"/>
  <pageSetup paperSize="9" orientation="portrait" horizontalDpi="4294967293" verticalDpi="0" r:id="rId88"/>
  <drawing r:id="rId8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04CAD-DA4C-4A93-895B-F1CD4BE22BFF}">
  <dimension ref="A1:Q27"/>
  <sheetViews>
    <sheetView workbookViewId="0">
      <selection activeCell="H23" sqref="H23"/>
    </sheetView>
  </sheetViews>
  <sheetFormatPr defaultRowHeight="15" x14ac:dyDescent="0.25"/>
  <cols>
    <col min="1" max="1" width="16.5703125" customWidth="1"/>
    <col min="2" max="2" width="14" customWidth="1"/>
    <col min="3" max="3" width="16.28515625" customWidth="1"/>
    <col min="4" max="4" width="16.5703125" customWidth="1"/>
    <col min="6" max="6" width="13.85546875" bestFit="1" customWidth="1"/>
    <col min="7" max="7" width="15.140625" customWidth="1"/>
    <col min="10" max="10" width="15" customWidth="1"/>
    <col min="12" max="12" width="11" customWidth="1"/>
    <col min="13" max="13" width="19.140625" customWidth="1"/>
    <col min="14" max="14" width="11.85546875" customWidth="1"/>
    <col min="16" max="16" width="12" customWidth="1"/>
    <col min="17" max="17" width="13.5703125" customWidth="1"/>
  </cols>
  <sheetData>
    <row r="1" spans="1:10" x14ac:dyDescent="0.25">
      <c r="A1" s="31"/>
      <c r="B1" s="31" t="s">
        <v>245</v>
      </c>
      <c r="C1" s="31"/>
      <c r="D1" s="31"/>
      <c r="E1" s="31" t="s">
        <v>246</v>
      </c>
      <c r="F1" s="31"/>
      <c r="G1" s="31"/>
      <c r="H1" s="31" t="s">
        <v>247</v>
      </c>
      <c r="I1" s="31"/>
      <c r="J1" s="31"/>
    </row>
    <row r="2" spans="1:10" x14ac:dyDescent="0.25">
      <c r="A2" s="32" t="s">
        <v>248</v>
      </c>
      <c r="B2" s="32" t="s">
        <v>25</v>
      </c>
      <c r="C2" s="32" t="s">
        <v>5</v>
      </c>
      <c r="D2" s="32" t="s">
        <v>8</v>
      </c>
      <c r="E2" s="32" t="s">
        <v>25</v>
      </c>
      <c r="F2" s="32" t="s">
        <v>5</v>
      </c>
      <c r="G2" s="32" t="s">
        <v>8</v>
      </c>
      <c r="H2" s="32" t="s">
        <v>25</v>
      </c>
      <c r="I2" s="32" t="s">
        <v>5</v>
      </c>
      <c r="J2" s="32" t="s">
        <v>8</v>
      </c>
    </row>
    <row r="3" spans="1:10" x14ac:dyDescent="0.25">
      <c r="A3" s="33" t="s">
        <v>114</v>
      </c>
      <c r="B3" s="32">
        <v>28</v>
      </c>
      <c r="C3" s="34">
        <v>840</v>
      </c>
      <c r="D3" s="18" t="s">
        <v>238</v>
      </c>
      <c r="E3" s="32">
        <v>28</v>
      </c>
      <c r="F3" s="34">
        <v>840</v>
      </c>
      <c r="G3" s="17" t="s">
        <v>238</v>
      </c>
      <c r="H3" s="32">
        <v>29.4</v>
      </c>
      <c r="I3" s="34">
        <v>500</v>
      </c>
      <c r="J3" s="17" t="s">
        <v>239</v>
      </c>
    </row>
    <row r="4" spans="1:10" x14ac:dyDescent="0.25">
      <c r="A4" s="33" t="s">
        <v>10</v>
      </c>
      <c r="B4" s="22">
        <v>10</v>
      </c>
      <c r="C4" s="22">
        <v>105</v>
      </c>
      <c r="D4" s="17" t="s">
        <v>121</v>
      </c>
      <c r="E4" s="32">
        <v>10</v>
      </c>
      <c r="F4" s="32">
        <v>62</v>
      </c>
      <c r="G4" s="17" t="s">
        <v>121</v>
      </c>
      <c r="H4" s="32">
        <v>15</v>
      </c>
      <c r="I4" s="32">
        <v>105</v>
      </c>
      <c r="J4" s="17" t="s">
        <v>121</v>
      </c>
    </row>
    <row r="5" spans="1:10" x14ac:dyDescent="0.25">
      <c r="A5" s="33" t="s">
        <v>115</v>
      </c>
      <c r="B5" s="22">
        <v>8</v>
      </c>
      <c r="C5" s="22">
        <v>500</v>
      </c>
      <c r="D5" s="17" t="s">
        <v>122</v>
      </c>
      <c r="E5" s="32">
        <v>11</v>
      </c>
      <c r="F5" s="32">
        <v>2700</v>
      </c>
      <c r="G5" s="17" t="s">
        <v>133</v>
      </c>
      <c r="H5" s="32">
        <v>11</v>
      </c>
      <c r="I5" s="32">
        <v>2700</v>
      </c>
      <c r="J5" s="17" t="s">
        <v>133</v>
      </c>
    </row>
    <row r="6" spans="1:10" x14ac:dyDescent="0.25">
      <c r="A6" s="33" t="s">
        <v>19</v>
      </c>
      <c r="B6" s="22">
        <v>3</v>
      </c>
      <c r="C6" s="22">
        <v>300</v>
      </c>
      <c r="D6" s="17" t="s">
        <v>126</v>
      </c>
      <c r="E6" s="32">
        <v>3</v>
      </c>
      <c r="F6" s="32">
        <v>300</v>
      </c>
      <c r="G6" s="17" t="s">
        <v>126</v>
      </c>
      <c r="H6" s="32">
        <v>3</v>
      </c>
      <c r="I6" s="32">
        <v>300</v>
      </c>
      <c r="J6" s="17" t="s">
        <v>126</v>
      </c>
    </row>
    <row r="7" spans="1:10" x14ac:dyDescent="0.25">
      <c r="A7" s="33" t="s">
        <v>116</v>
      </c>
      <c r="B7" s="22">
        <v>2</v>
      </c>
      <c r="C7" s="22"/>
      <c r="D7" s="17" t="s">
        <v>129</v>
      </c>
      <c r="E7" s="32">
        <v>2</v>
      </c>
      <c r="F7" s="32"/>
      <c r="G7" s="17" t="s">
        <v>129</v>
      </c>
      <c r="H7" s="32">
        <v>2</v>
      </c>
      <c r="I7" s="32"/>
      <c r="J7" s="17" t="s">
        <v>129</v>
      </c>
    </row>
    <row r="8" spans="1:10" x14ac:dyDescent="0.25">
      <c r="A8" s="33" t="s">
        <v>15</v>
      </c>
      <c r="B8" s="22"/>
      <c r="C8" s="22">
        <v>300</v>
      </c>
      <c r="D8" s="18" t="s">
        <v>123</v>
      </c>
      <c r="E8" s="32"/>
      <c r="F8" s="34">
        <v>300</v>
      </c>
      <c r="G8" s="17" t="s">
        <v>123</v>
      </c>
      <c r="H8" s="32"/>
      <c r="I8" s="34">
        <v>155</v>
      </c>
      <c r="J8" s="17" t="s">
        <v>123</v>
      </c>
    </row>
    <row r="9" spans="1:10" x14ac:dyDescent="0.25">
      <c r="A9" s="33" t="s">
        <v>117</v>
      </c>
      <c r="B9" s="22">
        <v>4</v>
      </c>
      <c r="C9" s="22">
        <v>55</v>
      </c>
      <c r="D9" s="17" t="s">
        <v>124</v>
      </c>
      <c r="E9" s="32">
        <v>4</v>
      </c>
      <c r="F9" s="34">
        <v>55</v>
      </c>
      <c r="G9" s="17" t="s">
        <v>240</v>
      </c>
      <c r="H9" s="32">
        <v>6</v>
      </c>
      <c r="I9" s="34">
        <v>110</v>
      </c>
      <c r="J9" s="17" t="s">
        <v>241</v>
      </c>
    </row>
    <row r="10" spans="1:10" x14ac:dyDescent="0.25">
      <c r="A10" s="33" t="s">
        <v>118</v>
      </c>
      <c r="B10" s="22">
        <v>6</v>
      </c>
      <c r="C10" s="22">
        <v>570</v>
      </c>
      <c r="D10" s="18" t="s">
        <v>12</v>
      </c>
      <c r="E10" s="32">
        <v>6</v>
      </c>
      <c r="F10" s="34">
        <v>570</v>
      </c>
      <c r="G10" s="17" t="s">
        <v>12</v>
      </c>
      <c r="H10" s="32">
        <v>2</v>
      </c>
      <c r="I10" s="34">
        <v>180</v>
      </c>
      <c r="J10" s="17" t="s">
        <v>125</v>
      </c>
    </row>
    <row r="11" spans="1:10" x14ac:dyDescent="0.25">
      <c r="A11" s="38" t="s">
        <v>243</v>
      </c>
      <c r="B11" s="22">
        <v>11</v>
      </c>
      <c r="C11" s="22">
        <v>40</v>
      </c>
      <c r="D11" s="17" t="s">
        <v>127</v>
      </c>
      <c r="E11" s="39"/>
      <c r="F11" s="34"/>
      <c r="G11" s="9"/>
      <c r="H11" s="9"/>
      <c r="I11" s="9"/>
      <c r="J11" s="9"/>
    </row>
    <row r="12" spans="1:10" x14ac:dyDescent="0.25">
      <c r="A12" s="33" t="s">
        <v>120</v>
      </c>
      <c r="B12" s="22">
        <v>5</v>
      </c>
      <c r="C12" s="22"/>
      <c r="D12" s="17"/>
      <c r="E12" s="32">
        <v>5</v>
      </c>
      <c r="F12" s="32"/>
      <c r="G12" s="35"/>
      <c r="H12" s="32">
        <v>5</v>
      </c>
      <c r="I12" s="32">
        <v>31</v>
      </c>
      <c r="J12" s="17" t="s">
        <v>128</v>
      </c>
    </row>
    <row r="13" spans="1:10" x14ac:dyDescent="0.25">
      <c r="A13" s="33" t="s">
        <v>6</v>
      </c>
      <c r="B13" s="22">
        <f>SUM(B3:B12)</f>
        <v>77</v>
      </c>
      <c r="C13" s="22">
        <f>SUM(C3:C12)</f>
        <v>2710</v>
      </c>
      <c r="D13" s="22"/>
      <c r="E13" s="32">
        <v>69</v>
      </c>
      <c r="F13" s="32">
        <v>4870</v>
      </c>
      <c r="G13" s="32"/>
      <c r="H13" s="32">
        <v>73.400000000000006</v>
      </c>
      <c r="I13" s="32">
        <v>4081</v>
      </c>
      <c r="J13" s="32"/>
    </row>
    <row r="14" spans="1:10" x14ac:dyDescent="0.25">
      <c r="A14" s="33" t="s">
        <v>143</v>
      </c>
      <c r="B14" s="16">
        <f>B13+24</f>
        <v>101</v>
      </c>
      <c r="C14" s="4"/>
      <c r="D14" s="31"/>
      <c r="E14" s="32">
        <v>93</v>
      </c>
      <c r="F14" s="31"/>
      <c r="G14" s="31"/>
      <c r="H14" s="32">
        <v>85.4</v>
      </c>
      <c r="I14" s="31"/>
      <c r="J14" s="31"/>
    </row>
    <row r="15" spans="1:10" x14ac:dyDescent="0.25">
      <c r="A15" s="31"/>
      <c r="D15" s="31"/>
      <c r="E15" s="31"/>
      <c r="F15" s="31"/>
      <c r="G15" s="31"/>
    </row>
    <row r="17" spans="1:17" x14ac:dyDescent="0.25">
      <c r="A17" s="50" t="s">
        <v>237</v>
      </c>
      <c r="B17" s="50"/>
      <c r="C17" s="50"/>
      <c r="D17" s="50"/>
      <c r="E17" s="50"/>
      <c r="F17" s="50"/>
      <c r="G17" s="50"/>
      <c r="K17" s="22" t="s">
        <v>159</v>
      </c>
      <c r="L17" s="22" t="s">
        <v>5</v>
      </c>
      <c r="M17" s="22" t="s">
        <v>160</v>
      </c>
      <c r="N17" s="22" t="s">
        <v>161</v>
      </c>
      <c r="O17" s="22" t="s">
        <v>162</v>
      </c>
      <c r="P17" s="22" t="s">
        <v>108</v>
      </c>
      <c r="Q17" s="22" t="s">
        <v>163</v>
      </c>
    </row>
    <row r="18" spans="1:17" x14ac:dyDescent="0.25">
      <c r="A18" s="32" t="s">
        <v>144</v>
      </c>
      <c r="B18" s="32" t="s">
        <v>138</v>
      </c>
      <c r="C18" s="32" t="s">
        <v>139</v>
      </c>
      <c r="D18" s="32" t="s">
        <v>173</v>
      </c>
      <c r="E18" s="32" t="s">
        <v>249</v>
      </c>
      <c r="F18" s="32" t="s">
        <v>145</v>
      </c>
      <c r="G18" s="32" t="s">
        <v>146</v>
      </c>
      <c r="K18" s="9" t="s">
        <v>235</v>
      </c>
      <c r="L18" s="22">
        <f>C13</f>
        <v>2710</v>
      </c>
      <c r="M18" s="22">
        <f>B13</f>
        <v>77</v>
      </c>
      <c r="N18" s="22" t="str">
        <f>D19</f>
        <v>7.9min</v>
      </c>
      <c r="O18" s="21">
        <f>A19</f>
        <v>0.4</v>
      </c>
      <c r="P18" s="22" t="s">
        <v>132</v>
      </c>
      <c r="Q18" s="22" t="s">
        <v>165</v>
      </c>
    </row>
    <row r="19" spans="1:17" x14ac:dyDescent="0.25">
      <c r="A19" s="21">
        <v>0.4</v>
      </c>
      <c r="B19" s="22" t="s">
        <v>183</v>
      </c>
      <c r="C19" s="25" t="s">
        <v>152</v>
      </c>
      <c r="D19" s="22" t="s">
        <v>206</v>
      </c>
      <c r="E19" s="16" t="s">
        <v>151</v>
      </c>
      <c r="F19" s="26">
        <v>0.12569444444444444</v>
      </c>
      <c r="G19" s="16" t="s">
        <v>184</v>
      </c>
      <c r="K19" s="9" t="s">
        <v>236</v>
      </c>
      <c r="L19" s="22">
        <f>F13</f>
        <v>4870</v>
      </c>
      <c r="M19" s="22">
        <f>E13</f>
        <v>69</v>
      </c>
      <c r="N19" s="22" t="str">
        <f>D23</f>
        <v>8.8min</v>
      </c>
      <c r="O19" s="21">
        <f>A23</f>
        <v>0.38</v>
      </c>
      <c r="P19" s="22" t="s">
        <v>136</v>
      </c>
      <c r="Q19" s="22" t="s">
        <v>165</v>
      </c>
    </row>
    <row r="20" spans="1:17" x14ac:dyDescent="0.25">
      <c r="A20" s="31"/>
      <c r="B20" s="31"/>
      <c r="C20" s="31"/>
      <c r="D20" s="31"/>
      <c r="E20" s="31"/>
      <c r="F20" s="31"/>
      <c r="G20" s="31"/>
      <c r="K20" s="9" t="s">
        <v>244</v>
      </c>
      <c r="L20" s="22">
        <f>I13</f>
        <v>4081</v>
      </c>
      <c r="M20" s="22">
        <f>H13</f>
        <v>73.400000000000006</v>
      </c>
      <c r="N20" s="22" t="str">
        <f>D27</f>
        <v>4.2min</v>
      </c>
      <c r="O20" s="21">
        <f>A27</f>
        <v>0.61</v>
      </c>
      <c r="P20" s="22" t="s">
        <v>131</v>
      </c>
      <c r="Q20" s="22" t="s">
        <v>164</v>
      </c>
    </row>
    <row r="21" spans="1:17" x14ac:dyDescent="0.25">
      <c r="A21" s="48" t="s">
        <v>242</v>
      </c>
      <c r="B21" s="49"/>
      <c r="C21" s="49"/>
      <c r="D21" s="49"/>
      <c r="E21" s="49"/>
      <c r="F21" s="49"/>
      <c r="G21" s="49"/>
    </row>
    <row r="22" spans="1:17" x14ac:dyDescent="0.25">
      <c r="A22" s="32" t="s">
        <v>144</v>
      </c>
      <c r="B22" s="32" t="s">
        <v>138</v>
      </c>
      <c r="C22" s="32" t="s">
        <v>139</v>
      </c>
      <c r="D22" s="32" t="s">
        <v>173</v>
      </c>
      <c r="E22" s="32" t="s">
        <v>249</v>
      </c>
      <c r="F22" s="32" t="s">
        <v>145</v>
      </c>
      <c r="G22" s="32" t="s">
        <v>146</v>
      </c>
    </row>
    <row r="23" spans="1:17" x14ac:dyDescent="0.25">
      <c r="A23" s="36">
        <v>0.38</v>
      </c>
      <c r="B23" s="32" t="s">
        <v>185</v>
      </c>
      <c r="C23" s="37">
        <v>0.51500000000000001</v>
      </c>
      <c r="D23" s="32" t="s">
        <v>187</v>
      </c>
      <c r="E23" s="32" t="s">
        <v>151</v>
      </c>
      <c r="F23" s="32" t="s">
        <v>188</v>
      </c>
      <c r="G23" s="32" t="s">
        <v>189</v>
      </c>
    </row>
    <row r="24" spans="1:17" x14ac:dyDescent="0.25">
      <c r="A24" s="31"/>
      <c r="B24" s="31"/>
      <c r="C24" s="31"/>
      <c r="D24" s="31"/>
      <c r="E24" s="31"/>
      <c r="F24" s="31"/>
      <c r="G24" s="31"/>
    </row>
    <row r="25" spans="1:17" x14ac:dyDescent="0.25">
      <c r="A25" s="48" t="s">
        <v>255</v>
      </c>
      <c r="B25" s="49"/>
      <c r="C25" s="49"/>
      <c r="D25" s="49"/>
      <c r="E25" s="49"/>
      <c r="F25" s="49"/>
      <c r="G25" s="49"/>
    </row>
    <row r="26" spans="1:17" x14ac:dyDescent="0.25">
      <c r="A26" s="32" t="s">
        <v>144</v>
      </c>
      <c r="B26" s="32" t="s">
        <v>138</v>
      </c>
      <c r="C26" s="32" t="s">
        <v>139</v>
      </c>
      <c r="D26" s="32" t="s">
        <v>173</v>
      </c>
      <c r="E26" s="32" t="s">
        <v>249</v>
      </c>
      <c r="F26" s="32" t="s">
        <v>145</v>
      </c>
      <c r="G26" s="32" t="s">
        <v>146</v>
      </c>
    </row>
    <row r="27" spans="1:17" x14ac:dyDescent="0.25">
      <c r="A27" s="36">
        <v>0.61</v>
      </c>
      <c r="B27" s="32" t="s">
        <v>191</v>
      </c>
      <c r="C27" s="36">
        <v>0.36</v>
      </c>
      <c r="D27" s="32" t="s">
        <v>176</v>
      </c>
      <c r="E27" s="32" t="s">
        <v>192</v>
      </c>
      <c r="F27" s="32" t="s">
        <v>193</v>
      </c>
      <c r="G27" s="32" t="s">
        <v>194</v>
      </c>
    </row>
  </sheetData>
  <mergeCells count="3">
    <mergeCell ref="A25:G25"/>
    <mergeCell ref="A17:G17"/>
    <mergeCell ref="A21:G21"/>
  </mergeCells>
  <hyperlinks>
    <hyperlink ref="G3" r:id="rId1" display="https://flyingrobot.co/collections/brushless-motors/products/f10-7500kv-1pc-set" xr:uid="{2F37D35C-884F-4C24-B9D2-025781C3803D}"/>
    <hyperlink ref="J3" r:id="rId2" display="https://flyingrobot.co/collections/brushed-motors/products/8520-micro-brushed-motor-set-with-props" xr:uid="{020ADBE2-024F-42A4-B757-8F9F3D3B879C}"/>
    <hyperlink ref="G4" r:id="rId3" xr:uid="{5D09E14E-640B-4F49-8E3E-E62BFDC64D5D}"/>
    <hyperlink ref="J4" r:id="rId4" display="http://cmchobbies.co.za/shop/carbon-fibre-Build-materials/carbon-solid-rod-5mm" xr:uid="{E4DCF168-61BF-4FE8-9458-E9263F005A74}"/>
    <hyperlink ref="G5" r:id="rId5" xr:uid="{C2B79175-9411-4AB2-BB83-95B6C157BCA2}"/>
    <hyperlink ref="J5" r:id="rId6" display="https://store.mrobotics.io/mRo-PixRacer-R15-Official-p/m10023a.htm" xr:uid="{3A830901-9002-4E41-9D31-399141C8E891}"/>
    <hyperlink ref="G6" r:id="rId7" display="https://flyingrobot.co/collections/rx/products/frsky-xm-receiver" xr:uid="{1CCB64E2-B767-431D-9BAD-ABF03D3E41E9}"/>
    <hyperlink ref="J6" r:id="rId8" display="https://flyingrobot.co/collections/rx/products/frsky-xm-receiver" xr:uid="{4244E379-51D0-46D0-91F9-C3EA3425E05D}"/>
    <hyperlink ref="G7" r:id="rId9" display="https://www.bitcraze.io/products/flow-deck-v2/" xr:uid="{3BCF1FC3-1649-448B-A6F6-95A9E2F14C0B}"/>
    <hyperlink ref="J7" r:id="rId10" display="https://www.bitcraze.io/products/flow-deck-v2/" xr:uid="{436457B2-281A-4432-B6A3-94DF587FF0E4}"/>
    <hyperlink ref="G8" r:id="rId11" display="https://www.rclipo.co.za/lipo/2-cell/onbo-460mah-2s-75c-lipo-detail" xr:uid="{DA4492BF-89E3-4922-A871-5A575FB273CE}"/>
    <hyperlink ref="J8" r:id="rId12" display="https://www.rcworld.co.za/product_details.php?proid=198" xr:uid="{93126F5B-F323-48A3-9E9F-C10DD5FB792F}"/>
    <hyperlink ref="G9" r:id="rId13" display="https://flyingrobot.co/collections/3inch-propellers/products/hq-durable-prop-t65mm-5cw-5ccw-poly-carbonate" xr:uid="{9321FDD0-F269-4A84-8213-B425683A4D97}"/>
    <hyperlink ref="J9" r:id="rId14" display="https://www.getfpv.com/gemfan-65mm-micro-propellers-1mm-shaft-set-of-8.html" xr:uid="{CC74CADA-5FB1-4737-B3CF-3D36DF5234B3}"/>
    <hyperlink ref="G10" r:id="rId15" display="https://flyingrobot.co/collections/4in1-escs/products/dys-elf-4in1-10a-esc" xr:uid="{87D0F227-D51F-41DE-97E6-A7F949953114}"/>
    <hyperlink ref="J10" r:id="rId16" display="https://www.flyingtech.co.uk/electronics/brushed-mosfet-motor-driver-board-pdb-micro-drone" xr:uid="{FD2B8E6A-E567-46EE-9A92-15758ABA0233}"/>
    <hyperlink ref="J12" r:id="rId17" display="https://www.botshop.co.za/product/dc-dc-step-up-converter-3v-to-5v/?utm_source=Google%20Shopping&amp;utm_campaign=Bot%20Shop%20Shopping%20Ads&amp;utm_medium=cpc&amp;utm_term=29360&amp;gclid=Cj0KCQjwvO2IBhCzARIsALw3ASqKYd90jp0aLaTWQMtoFxqqkgj6cnpc49soLk9IOGljNraHSczdYe0aAhtLEALw_wcB" xr:uid="{659D5FAD-FF00-4060-B407-854F34F290BC}"/>
    <hyperlink ref="D4" r:id="rId18" xr:uid="{B19EEC59-2233-4204-8CE8-FE13514978B3}"/>
    <hyperlink ref="D5" r:id="rId19" display="FC" xr:uid="{C716C45D-D141-40BA-9E94-68660EABDDB2}"/>
    <hyperlink ref="D8" r:id="rId20" xr:uid="{726537F6-01C6-4A5D-9787-8993C07BB31E}"/>
    <hyperlink ref="D9" r:id="rId21" xr:uid="{A890FC1D-5A66-4C5A-A5B0-CCE291CFD281}"/>
    <hyperlink ref="D6" r:id="rId22" xr:uid="{92C1F56C-85B1-45B3-B8A8-BD9ED5216E17}"/>
    <hyperlink ref="D11" r:id="rId23" xr:uid="{4395CB4D-355A-4862-B2F9-56396DCEBE93}"/>
    <hyperlink ref="D7" r:id="rId24" xr:uid="{E1B3DDA0-D525-4DEF-9802-2006B212D17D}"/>
    <hyperlink ref="D3" r:id="rId25" xr:uid="{91C02484-B9E9-4969-9082-AD6B9C65A229}"/>
    <hyperlink ref="D10" r:id="rId26" xr:uid="{A721B6FE-6832-4CDD-80FB-BC2753E77F92}"/>
  </hyperlinks>
  <pageMargins left="0.7" right="0.7" top="0.75" bottom="0.75" header="0.3" footer="0.3"/>
  <drawing r:id="rId2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0AFF1-52A6-4B6A-8398-71BD8787E64B}">
  <dimension ref="A2:L26"/>
  <sheetViews>
    <sheetView workbookViewId="0">
      <selection activeCell="D27" sqref="D27"/>
    </sheetView>
  </sheetViews>
  <sheetFormatPr defaultRowHeight="15" x14ac:dyDescent="0.25"/>
  <cols>
    <col min="1" max="1" width="15.7109375" customWidth="1"/>
    <col min="2" max="2" width="13.42578125" customWidth="1"/>
    <col min="3" max="3" width="14.28515625" customWidth="1"/>
    <col min="4" max="4" width="12.42578125" customWidth="1"/>
    <col min="6" max="6" width="14.140625" customWidth="1"/>
    <col min="7" max="7" width="18.7109375" customWidth="1"/>
    <col min="8" max="8" width="17.85546875" customWidth="1"/>
    <col min="9" max="9" width="10.42578125" customWidth="1"/>
    <col min="11" max="11" width="15.28515625" customWidth="1"/>
    <col min="12" max="12" width="16.140625" customWidth="1"/>
    <col min="13" max="13" width="11.140625" customWidth="1"/>
    <col min="14" max="14" width="11.5703125" customWidth="1"/>
  </cols>
  <sheetData>
    <row r="2" spans="1:7" x14ac:dyDescent="0.25">
      <c r="A2" s="30"/>
      <c r="B2" s="8"/>
    </row>
    <row r="3" spans="1:7" x14ac:dyDescent="0.25">
      <c r="A3" s="30"/>
      <c r="B3" s="8"/>
    </row>
    <row r="4" spans="1:7" x14ac:dyDescent="0.25">
      <c r="A4" s="30"/>
      <c r="B4" s="8"/>
    </row>
    <row r="5" spans="1:7" x14ac:dyDescent="0.25">
      <c r="A5" s="30"/>
      <c r="B5" s="8"/>
    </row>
    <row r="6" spans="1:7" x14ac:dyDescent="0.25">
      <c r="A6" s="30"/>
      <c r="B6" s="8"/>
    </row>
    <row r="7" spans="1:7" x14ac:dyDescent="0.25">
      <c r="A7" s="30"/>
      <c r="B7" s="8"/>
    </row>
    <row r="8" spans="1:7" x14ac:dyDescent="0.25">
      <c r="A8" s="29"/>
    </row>
    <row r="11" spans="1:7" x14ac:dyDescent="0.25">
      <c r="A11" s="31"/>
      <c r="B11" s="31" t="s">
        <v>256</v>
      </c>
      <c r="C11" s="31"/>
      <c r="D11" s="31"/>
      <c r="G11" t="s">
        <v>261</v>
      </c>
    </row>
    <row r="12" spans="1:7" x14ac:dyDescent="0.25">
      <c r="A12" s="32" t="s">
        <v>248</v>
      </c>
      <c r="B12" s="32" t="s">
        <v>25</v>
      </c>
      <c r="C12" s="32" t="s">
        <v>5</v>
      </c>
      <c r="D12" s="32" t="s">
        <v>8</v>
      </c>
      <c r="E12" s="16"/>
      <c r="G12" s="43" t="s">
        <v>262</v>
      </c>
    </row>
    <row r="13" spans="1:7" x14ac:dyDescent="0.25">
      <c r="A13" s="33" t="s">
        <v>114</v>
      </c>
      <c r="B13" s="32">
        <v>16</v>
      </c>
      <c r="C13" s="34">
        <v>800</v>
      </c>
      <c r="D13" s="17" t="s">
        <v>238</v>
      </c>
      <c r="E13" s="18"/>
      <c r="G13" t="s">
        <v>263</v>
      </c>
    </row>
    <row r="14" spans="1:7" x14ac:dyDescent="0.25">
      <c r="A14" s="33" t="s">
        <v>10</v>
      </c>
      <c r="B14" s="32">
        <v>10</v>
      </c>
      <c r="C14" s="32">
        <v>62</v>
      </c>
      <c r="D14" s="17" t="s">
        <v>121</v>
      </c>
      <c r="E14" s="17"/>
      <c r="G14" t="s">
        <v>260</v>
      </c>
    </row>
    <row r="15" spans="1:7" x14ac:dyDescent="0.25">
      <c r="A15" s="33" t="s">
        <v>115</v>
      </c>
      <c r="B15" s="32">
        <v>11</v>
      </c>
      <c r="C15" s="32">
        <v>2700</v>
      </c>
      <c r="D15" s="17" t="s">
        <v>133</v>
      </c>
      <c r="E15" s="18"/>
    </row>
    <row r="16" spans="1:7" x14ac:dyDescent="0.25">
      <c r="A16" s="33" t="s">
        <v>19</v>
      </c>
      <c r="B16" s="32">
        <v>3</v>
      </c>
      <c r="C16" s="32">
        <v>300</v>
      </c>
      <c r="D16" s="41">
        <v>1</v>
      </c>
      <c r="E16" s="17" t="s">
        <v>26</v>
      </c>
    </row>
    <row r="17" spans="1:12" x14ac:dyDescent="0.25">
      <c r="A17" s="33" t="s">
        <v>116</v>
      </c>
      <c r="B17" s="32">
        <v>2</v>
      </c>
      <c r="C17" s="32"/>
      <c r="D17" s="17" t="s">
        <v>129</v>
      </c>
      <c r="E17" s="17"/>
    </row>
    <row r="18" spans="1:12" x14ac:dyDescent="0.25">
      <c r="A18" s="33" t="s">
        <v>15</v>
      </c>
      <c r="B18" s="32"/>
      <c r="C18" s="34">
        <v>236</v>
      </c>
      <c r="D18" s="17" t="s">
        <v>123</v>
      </c>
      <c r="E18" s="18" t="s">
        <v>257</v>
      </c>
    </row>
    <row r="19" spans="1:12" x14ac:dyDescent="0.25">
      <c r="A19" s="33" t="s">
        <v>117</v>
      </c>
      <c r="B19" s="32">
        <v>4</v>
      </c>
      <c r="C19" s="34">
        <v>55</v>
      </c>
      <c r="D19" s="17" t="s">
        <v>240</v>
      </c>
      <c r="E19" s="17"/>
    </row>
    <row r="20" spans="1:12" x14ac:dyDescent="0.25">
      <c r="A20" s="33" t="s">
        <v>118</v>
      </c>
      <c r="B20" s="32">
        <v>6</v>
      </c>
      <c r="C20" s="34">
        <v>570</v>
      </c>
      <c r="D20" s="17" t="s">
        <v>12</v>
      </c>
      <c r="E20" s="18"/>
    </row>
    <row r="21" spans="1:12" x14ac:dyDescent="0.25">
      <c r="A21" s="38" t="s">
        <v>258</v>
      </c>
      <c r="B21" s="42">
        <v>15</v>
      </c>
      <c r="C21" s="32">
        <v>550</v>
      </c>
      <c r="D21" s="17" t="s">
        <v>259</v>
      </c>
      <c r="E21" s="17"/>
    </row>
    <row r="22" spans="1:12" x14ac:dyDescent="0.25">
      <c r="A22" s="33" t="s">
        <v>120</v>
      </c>
      <c r="B22" s="32">
        <v>5</v>
      </c>
      <c r="C22" s="9"/>
      <c r="D22" s="32"/>
      <c r="E22" s="22"/>
    </row>
    <row r="23" spans="1:12" x14ac:dyDescent="0.25">
      <c r="A23" s="33" t="s">
        <v>6</v>
      </c>
      <c r="B23" s="32">
        <v>77</v>
      </c>
      <c r="C23" s="32">
        <f>SUM(C13:C21)</f>
        <v>5273</v>
      </c>
      <c r="D23" s="31"/>
      <c r="E23" s="14"/>
    </row>
    <row r="24" spans="1:12" x14ac:dyDescent="0.25">
      <c r="A24" s="33" t="s">
        <v>143</v>
      </c>
      <c r="B24" s="32">
        <f>B23+30</f>
        <v>107</v>
      </c>
      <c r="C24" s="31"/>
      <c r="F24" s="44" t="s">
        <v>134</v>
      </c>
      <c r="G24" s="44"/>
      <c r="H24" s="44"/>
      <c r="I24" s="44"/>
      <c r="J24" s="44"/>
      <c r="K24" s="44"/>
      <c r="L24" s="44"/>
    </row>
    <row r="25" spans="1:12" x14ac:dyDescent="0.25">
      <c r="F25" s="22" t="s">
        <v>144</v>
      </c>
      <c r="G25" s="22" t="s">
        <v>138</v>
      </c>
      <c r="H25" s="16" t="s">
        <v>139</v>
      </c>
      <c r="I25" s="16" t="s">
        <v>173</v>
      </c>
      <c r="J25" s="16" t="s">
        <v>141</v>
      </c>
      <c r="K25" s="16" t="s">
        <v>145</v>
      </c>
      <c r="L25" s="16" t="s">
        <v>146</v>
      </c>
    </row>
    <row r="26" spans="1:12" x14ac:dyDescent="0.25">
      <c r="F26" s="21">
        <v>0.42</v>
      </c>
      <c r="G26" s="22" t="s">
        <v>250</v>
      </c>
      <c r="H26" s="25">
        <v>0.61</v>
      </c>
      <c r="I26" s="22" t="s">
        <v>251</v>
      </c>
      <c r="J26" s="16" t="s">
        <v>252</v>
      </c>
      <c r="K26" s="16" t="s">
        <v>253</v>
      </c>
      <c r="L26" s="16" t="s">
        <v>254</v>
      </c>
    </row>
  </sheetData>
  <mergeCells count="1">
    <mergeCell ref="F24:L24"/>
  </mergeCells>
  <hyperlinks>
    <hyperlink ref="D13" r:id="rId1" xr:uid="{8AD4BA08-55FC-4B72-A508-9EE0E9AA5031}"/>
    <hyperlink ref="D14" r:id="rId2" xr:uid="{0CCD010F-4826-45DF-8FBD-86A6F8BA9933}"/>
    <hyperlink ref="D15" r:id="rId3" xr:uid="{1D89A7A7-BD2C-4C1E-B676-ECB303D04605}"/>
    <hyperlink ref="D16" r:id="rId4" display="https://flyingrobot.co/collections/rx/products/frsky-xm-receiver" xr:uid="{EDC8D9DB-93F1-4524-948C-2AF04213D7DC}"/>
    <hyperlink ref="D17" r:id="rId5" display="https://www.bitcraze.io/products/flow-deck-v2/" xr:uid="{EF9229ED-8FEA-4895-928E-D4293F42D431}"/>
    <hyperlink ref="D18" r:id="rId6" display="https://www.rclipo.co.za/lipo/2-cell/onbo-460mah-2s-75c-lipo-detail" xr:uid="{5415FF17-5537-4442-BEAD-C41B50E7FF05}"/>
    <hyperlink ref="D19" r:id="rId7" display="https://flyingrobot.co/collections/3inch-propellers/products/hq-durable-prop-t65mm-5cw-5ccw-poly-carbonate" xr:uid="{DA28A6BD-20D1-4F29-BC7A-F411A226B448}"/>
    <hyperlink ref="D20" r:id="rId8" display="https://flyingrobot.co/collections/4in1-escs/products/dys-elf-4in1-10a-esc" xr:uid="{1741460F-2C3A-42DD-B296-AF79AD31CF6F}"/>
    <hyperlink ref="D21" r:id="rId9" xr:uid="{077FEAFA-445E-4222-8721-BDE3F9E3D16F}"/>
  </hyperlinks>
  <pageMargins left="0.7" right="0.7" top="0.75" bottom="0.75" header="0.3" footer="0.3"/>
  <pageSetup paperSize="9" orientation="portrait" horizontalDpi="4294967293" verticalDpi="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Compare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Mogamad-Ameen Rawoot</dc:creator>
  <cp:lastModifiedBy>Mogamad-Ameen Rawoot</cp:lastModifiedBy>
  <dcterms:created xsi:type="dcterms:W3CDTF">2015-06-05T18:17:20Z</dcterms:created>
  <dcterms:modified xsi:type="dcterms:W3CDTF">2021-11-08T16:05:37Z</dcterms:modified>
</cp:coreProperties>
</file>